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030_01 - SO 01 – Sedimen..." sheetId="2" r:id="rId2"/>
    <sheet name="3030_02 - SO 02 – Výstavb..." sheetId="3" r:id="rId3"/>
    <sheet name="3030_ost - Ostatní náklady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'3030_01 - SO 01 – Sedimen...'!$C$89:$K$235</definedName>
    <definedName name="_xlnm.Print_Area" localSheetId="1">'3030_01 - SO 01 – Sedimen...'!$C$4:$J$39,'3030_01 - SO 01 – Sedimen...'!$C$45:$J$71,'3030_01 - SO 01 – Sedimen...'!$C$77:$K$235</definedName>
    <definedName name="_xlnm._FilterDatabase" localSheetId="2" hidden="1">'3030_02 - SO 02 – Výstavb...'!$C$90:$K$230</definedName>
    <definedName name="_xlnm.Print_Area" localSheetId="2">'3030_02 - SO 02 – Výstavb...'!$C$4:$J$39,'3030_02 - SO 02 – Výstavb...'!$C$45:$J$72,'3030_02 - SO 02 – Výstavb...'!$C$78:$K$230</definedName>
    <definedName name="_xlnm._FilterDatabase" localSheetId="3" hidden="1">'3030_ost - Ostatní náklady'!$C$81:$K$114</definedName>
    <definedName name="_xlnm.Print_Area" localSheetId="3">'3030_ost - Ostatní náklady'!$C$4:$J$39,'3030_ost - Ostatní náklady'!$C$45:$J$63,'3030_ost - Ostatní náklady'!$C$69:$K$114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'3030_01 - SO 01 – Sedimen...'!$89:$89</definedName>
    <definedName name="_xlnm.Print_Titles" localSheetId="2">'3030_02 - SO 02 – Výstavb...'!$90:$90</definedName>
    <definedName name="_xlnm.Print_Titles" localSheetId="3">'3030_ost - Ostatní náklady'!$81:$81</definedName>
  </definedNames>
  <calcPr fullCalcOnLoad="1"/>
</workbook>
</file>

<file path=xl/sharedStrings.xml><?xml version="1.0" encoding="utf-8"?>
<sst xmlns="http://schemas.openxmlformats.org/spreadsheetml/2006/main" count="3898" uniqueCount="813">
  <si>
    <t>Export Komplet</t>
  </si>
  <si>
    <t>VZ</t>
  </si>
  <si>
    <t>2.0</t>
  </si>
  <si>
    <t>ZAMOK</t>
  </si>
  <si>
    <t>False</t>
  </si>
  <si>
    <t>{071bd08e-c27c-4251-8f69-d47b7ac4fd4a}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</si>
  <si>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</si>
  <si>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</si>
  <si>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</si>
  <si>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</si>
  <si>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</si>
  <si>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</si>
  <si>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</si>
  <si>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</si>
  <si>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3030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</si>
  <si>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</si>
  <si>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</si>
  <si>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Náhon Mlýnka - oprava náhonu</t>
  </si>
  <si>
    <t>KSO:</t>
  </si>
  <si>
    <t/>
  </si>
  <si>
    <t>CC-CZ:</t>
  </si>
  <si>
    <t>Místo:</t>
  </si>
  <si>
    <t>Náhon Mlýnka, k.ú. Odry</t>
  </si>
  <si>
    <t>Datum:</t>
  </si>
  <si>
    <t>19. 7. 2021</t>
  </si>
  <si>
    <t>Zadavatel:</t>
  </si>
  <si>
    <t>IČ:</t>
  </si>
  <si>
    <t>01312774</t>
  </si>
  <si>
    <t>Státní pozemkový úřad ČR, s.p</t>
  </si>
  <si>
    <t>DIČ:</t>
  </si>
  <si>
    <t>Uchazeč:</t>
  </si>
  <si>
    <t>Vyplň údaj</t>
  </si>
  <si>
    <t>Projektant:</t>
  </si>
  <si>
    <t>49241648</t>
  </si>
  <si>
    <t>VODNÍ DÍLA - TBD a.s.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</si>
  <si>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</si>
  <si>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</si>
  <si>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</si>
  <si>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</si>
  <si>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</si>
  <si>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</si>
  <si>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</si>
  <si>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</si>
  <si>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</si>
  <si>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</si>
  <si>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</si>
  <si>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</si>
  <si>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</si>
  <si>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</si>
  <si>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</si>
  <si>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</si>
  <si>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</si>
  <si>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</si>
  <si>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</si>
  <si>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</si>
  <si>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</si>
  <si>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</si>
  <si>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</si>
  <si>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</si>
  <si>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</si>
  <si>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</si>
  <si>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</si>
  <si>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</si>
  <si>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</si>
  <si>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</si>
  <si>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</si>
  <si>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</si>
  <si>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</si>
  <si>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</si>
  <si>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</si>
  <si>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</si>
  <si>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</si>
  <si>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</si>
  <si>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</si>
  <si>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</si>
  <si>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</si>
  <si>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</si>
  <si>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</si>
  <si>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</si>
  <si>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3030_01</t>
  </si>
  <si>
    <t>SO 01 – Sedimentační objekt</t>
  </si>
  <si>
    <t>STA</t>
  </si>
  <si>
    <t>1</t>
  </si>
  <si>
    <t>{84b21eb0-92d1-457c-b740-61c6cccb7eab}</t>
  </si>
  <si>
    <t>2</t>
  </si>
  <si>
    <t>3030_02</t>
  </si>
  <si>
    <t>SO 02 – Výstavba úseku km 0,007 – 0,244</t>
  </si>
  <si>
    <t>{3561213f-53a9-4546-bdd3-0240a6473020}</t>
  </si>
  <si>
    <t>3030_ost</t>
  </si>
  <si>
    <t>Ostatní náklady</t>
  </si>
  <si>
    <t>{1cc506b5-bb55-4090-9da2-838a259d14ef}</t>
  </si>
  <si>
    <t>KRYCÍ LIST SOUPISU PRACÍ</t>
  </si>
  <si>
    <t>Objekt:</t>
  </si>
  <si>
    <t>3030_01 - SO 01 – Sedimentační objekt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</si>
  <si>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</si>
  <si>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</si>
  <si>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</si>
  <si>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</si>
  <si>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</si>
  <si>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</si>
  <si>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</si>
  <si>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</si>
  <si>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</si>
  <si>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</si>
  <si>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</si>
  <si>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</si>
  <si>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</si>
  <si>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</si>
  <si>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</si>
  <si>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</si>
  <si>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</si>
  <si>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</si>
  <si>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</si>
  <si>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</si>
  <si>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</si>
  <si>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</si>
  <si>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</si>
  <si>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</si>
  <si>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</si>
  <si>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</si>
  <si>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</si>
  <si>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</si>
  <si>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</si>
  <si>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</si>
  <si>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</si>
  <si>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</si>
  <si>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</si>
  <si>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100R1</t>
  </si>
  <si>
    <t>Převedení vody během stavebních prací pomocí potrubí DN300, dl. 300m, kompletní dodávka + montáž</t>
  </si>
  <si>
    <t>kompl</t>
  </si>
  <si>
    <t>4</t>
  </si>
  <si>
    <t>-1125406187</t>
  </si>
  <si>
    <t>P</t>
  </si>
  <si>
    <t>Poznámka k položce:
- včetně hradicích kcí před a na konci opravované části náhonu, korugovaná bude DN300 zavěšena podél vnitřní stěny náhonu
- všechny prvky budou po výstavbě odstraněny</t>
  </si>
  <si>
    <t>VV</t>
  </si>
  <si>
    <t>"D.8, D.9" 1</t>
  </si>
  <si>
    <t>111209111</t>
  </si>
  <si>
    <t>Spálení proutí, klestu z prořezávek a odstraněných křovin pro jakoukoliv dřevinu</t>
  </si>
  <si>
    <t>m2</t>
  </si>
  <si>
    <t>CS ÚRS 2022 01</t>
  </si>
  <si>
    <t>-1470750018</t>
  </si>
  <si>
    <t>Online PSC</t>
  </si>
  <si>
    <t>https://podminky.urs.cz/item/CS_URS_2022_01/111209111</t>
  </si>
  <si>
    <t>"náletové dřeviny, pás šířky 1m" 17</t>
  </si>
  <si>
    <t>3</t>
  </si>
  <si>
    <t>111211201</t>
  </si>
  <si>
    <t>Odstranění křovin a stromů s odstraněním kořenů ručně průměru kmene do 100 mm jakékoliv plochy v rovině nebo ve svahu o sklonu přes 1:5</t>
  </si>
  <si>
    <t>-195458074</t>
  </si>
  <si>
    <t>https://podminky.urs.cz/item/CS_URS_2022_01/111211201</t>
  </si>
  <si>
    <t>112101101</t>
  </si>
  <si>
    <t>Odstranění stromů s odřezáním kmene a s odvětvením listnatých, průměru kmene přes 100 do 300 mm</t>
  </si>
  <si>
    <t>kus</t>
  </si>
  <si>
    <t>-1840172178</t>
  </si>
  <si>
    <t>https://podminky.urs.cz/item/CS_URS_2022_01/112101101</t>
  </si>
  <si>
    <t>"zpráva B, kap 1.9" 4</t>
  </si>
  <si>
    <t>5</t>
  </si>
  <si>
    <t>112101104</t>
  </si>
  <si>
    <t>Odstranění stromů s odřezáním kmene a s odvětvením listnatých, průměru kmene přes 700 do 900 mm</t>
  </si>
  <si>
    <t>-1882309729</t>
  </si>
  <si>
    <t>https://podminky.urs.cz/item/CS_URS_2022_01/112101104</t>
  </si>
  <si>
    <t>"zpráva B, kap 1.9" 1</t>
  </si>
  <si>
    <t>6</t>
  </si>
  <si>
    <t>112111111</t>
  </si>
  <si>
    <t>Spálení větví stromů všech druhů stromů o průměru kmene přes 0,10 m na hromadách</t>
  </si>
  <si>
    <t>1276439516</t>
  </si>
  <si>
    <t>https://podminky.urs.cz/item/CS_URS_2022_01/112111111</t>
  </si>
  <si>
    <t>4+1</t>
  </si>
  <si>
    <t>7</t>
  </si>
  <si>
    <t>112211111</t>
  </si>
  <si>
    <t>Spálení pařezů na hromadách průměru přes 0,10 do 0,30 m</t>
  </si>
  <si>
    <t>-367304210</t>
  </si>
  <si>
    <t>https://podminky.urs.cz/item/CS_URS_2022_01/112211111</t>
  </si>
  <si>
    <t>8</t>
  </si>
  <si>
    <t>112211113</t>
  </si>
  <si>
    <t>Spálení pařezů na hromadách průměru přes 0,50 do 1,00 m</t>
  </si>
  <si>
    <t>755328157</t>
  </si>
  <si>
    <t>https://podminky.urs.cz/item/CS_URS_2022_01/112211113</t>
  </si>
  <si>
    <t>9</t>
  </si>
  <si>
    <t>112251101</t>
  </si>
  <si>
    <t>Odstranění pařezů strojně s jejich vykopáním, vytrháním nebo odstřelením průměru přes 100 do 300 mm</t>
  </si>
  <si>
    <t>1279972494</t>
  </si>
  <si>
    <t>https://podminky.urs.cz/item/CS_URS_2022_01/112251101</t>
  </si>
  <si>
    <t>10</t>
  </si>
  <si>
    <t>112251104</t>
  </si>
  <si>
    <t>Odstranění pařezů strojně s jejich vykopáním, vytrháním nebo odstřelením průměru přes 700 do 900 mm</t>
  </si>
  <si>
    <t>-1654913444</t>
  </si>
  <si>
    <t>https://podminky.urs.cz/item/CS_URS_2022_01/112251104</t>
  </si>
  <si>
    <t>11</t>
  </si>
  <si>
    <t>124153100</t>
  </si>
  <si>
    <t>Vykopávky pro koryta vodotečí strojně v hornině třídy těžitelnosti I skupiny 1 a 2 do 100 m3</t>
  </si>
  <si>
    <t>m3</t>
  </si>
  <si>
    <t>737836083</t>
  </si>
  <si>
    <t>https://podminky.urs.cz/item/CS_URS_2022_01/124153100</t>
  </si>
  <si>
    <t>"sediment v místě opravované části koryta" 17*1.8*0.7</t>
  </si>
  <si>
    <t>12</t>
  </si>
  <si>
    <t>131251203</t>
  </si>
  <si>
    <t>Hloubení zapažených jam a zářezů strojně s urovnáním dna do předepsaného profilu a spádu v hornině třídy těžitelnosti I skupiny 3 přes 50 do 100 m3</t>
  </si>
  <si>
    <t>-586100447</t>
  </si>
  <si>
    <t>https://podminky.urs.cz/item/CS_URS_2022_01/131251203</t>
  </si>
  <si>
    <t>Poznámka k položce:
pažení z důvodu blízkého ochranného pásma STL plynovodu</t>
  </si>
  <si>
    <t>"příprava prostoru pro betonování usaz nádrže" 13*7+9</t>
  </si>
  <si>
    <t>13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</si>
  <si>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</si>
  <si>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</si>
  <si>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813613696</t>
  </si>
  <si>
    <t>https://podminky.urs.cz/item/CS_URS_2022_01/162351103</t>
  </si>
  <si>
    <t>"přebytečná zemina, bude použita v SO2" 100-40</t>
  </si>
  <si>
    <t>14</t>
  </si>
  <si>
    <t>174151101</t>
  </si>
  <si>
    <t>Zásyp sypaninou z jakékoliv horniny strojně s uložením výkopku ve vrstvách se zhutněním jam, šachet, rýh nebo kolem objektů v těchto vykopávkách</t>
  </si>
  <si>
    <t>640009811</t>
  </si>
  <si>
    <t>https://podminky.urs.cz/item/CS_URS_2022_01/174151101</t>
  </si>
  <si>
    <t>"zpětný zásyp" 4 *10</t>
  </si>
  <si>
    <t>174251201</t>
  </si>
  <si>
    <t>Zásyp jam po pařezech strojně výkopkem z horniny získané při dobývání pařezů s hrubým urovnáním povrchu zasypávky průměru pařezu přes 100 do 300 mm</t>
  </si>
  <si>
    <t>415834521</t>
  </si>
  <si>
    <t>https://podminky.urs.cz/item/CS_URS_2022_01/174251201</t>
  </si>
  <si>
    <t>16</t>
  </si>
  <si>
    <t>174251204</t>
  </si>
  <si>
    <t>Zásyp jam po pařezech strojně výkopkem z horniny získané při dobývání pařezů s hrubým urovnáním povrchu zasypávky průměru pařezu přes 700 do 900 mm</t>
  </si>
  <si>
    <t>1519689912</t>
  </si>
  <si>
    <t>https://podminky.urs.cz/item/CS_URS_2022_01/174251204</t>
  </si>
  <si>
    <t>Svislé a kompletní konstrukce</t>
  </si>
  <si>
    <t>17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</si>
  <si>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</si>
  <si>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</si>
  <si>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-1954598173</t>
  </si>
  <si>
    <t>https://podminky.urs.cz/item/CS_URS_2022_01/321321116</t>
  </si>
  <si>
    <t>"D.1" 33*0,5+(1,18*6,5)*2+8,41*0,5+1,18*3,5</t>
  </si>
  <si>
    <t>18</t>
  </si>
  <si>
    <t>321351010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</si>
  <si>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</si>
  <si>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-959866972</t>
  </si>
  <si>
    <t>https://podminky.urs.cz/item/CS_URS_2022_01/321351010</t>
  </si>
  <si>
    <t>"D.1" 10,8*2+2,8*0,5*2+4,7*0,5+15,7*2,3+10,6+2,81*7,18*2-4,4</t>
  </si>
  <si>
    <t>19</t>
  </si>
  <si>
    <t>321352010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</si>
  <si>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</si>
  <si>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1973051730</t>
  </si>
  <si>
    <t>https://podminky.urs.cz/item/CS_URS_2022_01/321352010</t>
  </si>
  <si>
    <t>20</t>
  </si>
  <si>
    <t>321366111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</si>
  <si>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</si>
  <si>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t</t>
  </si>
  <si>
    <t>491873417</t>
  </si>
  <si>
    <t>https://podminky.urs.cz/item/CS_URS_2022_01/321366111</t>
  </si>
  <si>
    <t>"D.3, R10" 535,61*0,62/1000</t>
  </si>
  <si>
    <t>"D.3, R6" 159,48*0,22/1000</t>
  </si>
  <si>
    <t>321368211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</si>
  <si>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</si>
  <si>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-1375065996</t>
  </si>
  <si>
    <t>https://podminky.urs.cz/item/CS_URS_2022_01/321368211</t>
  </si>
  <si>
    <t>"D.2, R10 100/100" (2*31+2*(15+16)+2*8+8,5+7)*12,5/1000</t>
  </si>
  <si>
    <t>"20%" 0,2*1,944</t>
  </si>
  <si>
    <t>22</t>
  </si>
  <si>
    <t>953333121</t>
  </si>
  <si>
    <t>PVC těsnící pás do betonových konstrukcí do pracovních spar vnitřní, pokládaný doprostřed konstrukce mezi výztuž šířky 240 mm</t>
  </si>
  <si>
    <t>m</t>
  </si>
  <si>
    <t>1317735555</t>
  </si>
  <si>
    <t>https://podminky.urs.cz/item/CS_URS_2022_01/953333121</t>
  </si>
  <si>
    <t>"D.1" 32</t>
  </si>
  <si>
    <t>Vodorovné konstrukce</t>
  </si>
  <si>
    <t>23</t>
  </si>
  <si>
    <t>452311171</t>
  </si>
  <si>
    <t>Podkladní a zajišťovací konstrukce z betonu prostého v otevřeném výkopu desky pod potrubí, stoky a drobné objekty z betonu tř. C 30/37</t>
  </si>
  <si>
    <t>-594219157</t>
  </si>
  <si>
    <t>https://podminky.urs.cz/item/CS_URS_2022_01/452311171</t>
  </si>
  <si>
    <t>"D.1" 40*0,1</t>
  </si>
  <si>
    <t>24</t>
  </si>
  <si>
    <t>463212111</t>
  </si>
  <si>
    <t>Rovnanina z lomového kamene upraveného, tříděného jakékoliv tloušťky rovnaniny s vyklínováním spár a dutin úlomky kamene</t>
  </si>
  <si>
    <t>646218989</t>
  </si>
  <si>
    <t>https://podminky.urs.cz/item/CS_URS_2022_01/463212111</t>
  </si>
  <si>
    <t>"doplnění opevnění koryta před usaz nádrží" 30*0,3</t>
  </si>
  <si>
    <t>25</t>
  </si>
  <si>
    <t>463212191</t>
  </si>
  <si>
    <t>Rovnanina z lomového kamene upraveného, tříděného Příplatek k cenám za vypracování líce</t>
  </si>
  <si>
    <t>-1850890537</t>
  </si>
  <si>
    <t>https://podminky.urs.cz/item/CS_URS_2022_01/463212191</t>
  </si>
  <si>
    <t>"doplnění opevnění koryta před usaz nádrží" 30</t>
  </si>
  <si>
    <t>Trubní vedení</t>
  </si>
  <si>
    <t>26</t>
  </si>
  <si>
    <t>899501221</t>
  </si>
  <si>
    <t>Stupadla do šachet a drobných objektů ocelová s PE povlakem vidlicová pro přímé zabudování do hmoždinek</t>
  </si>
  <si>
    <t>1643070090</t>
  </si>
  <si>
    <t>https://podminky.urs.cz/item/CS_URS_2022_01/899501221</t>
  </si>
  <si>
    <t>"D.12" 18</t>
  </si>
  <si>
    <t>Ostatní konstrukce a práce, bourání</t>
  </si>
  <si>
    <t>27</t>
  </si>
  <si>
    <t>938902463</t>
  </si>
  <si>
    <t>Čištění propustků s odstraněním travnatého porostu nebo nánosu, s naložením na dopravní prostředek nebo s přemístěním na hromady na vzdálenost do 20 m ručně tloušťky nánosu přes 25 do 50% průměru propustku přes 1000 do 1500 mm</t>
  </si>
  <si>
    <t>1172983940</t>
  </si>
  <si>
    <t>https://podminky.urs.cz/item/CS_URS_2022_01/938902463</t>
  </si>
  <si>
    <t>"stávající propustek" 5</t>
  </si>
  <si>
    <t>28</t>
  </si>
  <si>
    <t>962042321</t>
  </si>
  <si>
    <t>Bourání zdiva z betonu prostého nadzákladového objemu přes 1 m3</t>
  </si>
  <si>
    <t>-1011772331</t>
  </si>
  <si>
    <t>https://podminky.urs.cz/item/CS_URS_2022_01/962042321</t>
  </si>
  <si>
    <t>"odstranění stávajících bet L profilů, celkem 6ks" 1,08*7,2</t>
  </si>
  <si>
    <t>997</t>
  </si>
  <si>
    <t>Přesun sutě</t>
  </si>
  <si>
    <t>29</t>
  </si>
  <si>
    <t>997013501</t>
  </si>
  <si>
    <t>Odvoz suti a vybouraných hmot na skládku nebo meziskládku se složením, na vzdálenost do 1 km</t>
  </si>
  <si>
    <t>103464763</t>
  </si>
  <si>
    <t>https://podminky.urs.cz/item/CS_URS_2022_01/997013501</t>
  </si>
  <si>
    <t>"prostý beton" 7,776*2,2</t>
  </si>
  <si>
    <t>"sediment" 21,42*1,5</t>
  </si>
  <si>
    <t>30</t>
  </si>
  <si>
    <t>997013509</t>
  </si>
  <si>
    <t>Odvoz suti a vybouraných hmot na skládku nebo meziskládku se složením, na vzdálenost Příplatek k ceně za každý další i započatý 1 km přes 1 km</t>
  </si>
  <si>
    <t>2120611073</t>
  </si>
  <si>
    <t>https://podminky.urs.cz/item/CS_URS_2022_01/997013509</t>
  </si>
  <si>
    <t>"předpoklad 51km" 49,237*50</t>
  </si>
  <si>
    <t>31</t>
  </si>
  <si>
    <t>997013861</t>
  </si>
  <si>
    <t>Poplatek za uložení stavebního odpadu na recyklační skládce (skládkovné) z prostého betonu zatříděného do Katalogu odpadů pod kódem 17 01 01</t>
  </si>
  <si>
    <t>905940525</t>
  </si>
  <si>
    <t>https://podminky.urs.cz/item/CS_URS_2022_01/997013861</t>
  </si>
  <si>
    <t>17,107</t>
  </si>
  <si>
    <t>32</t>
  </si>
  <si>
    <t>997013873</t>
  </si>
  <si>
    <t>Poplatek za uložení stavebního odpadu na recyklační skládce (skládkovné) zeminy a kamení zatříděného do Katalogu odpadů pod kódem 17 05 04</t>
  </si>
  <si>
    <t>-757577066</t>
  </si>
  <si>
    <t>https://podminky.urs.cz/item/CS_URS_2022_01/997013873</t>
  </si>
  <si>
    <t>32,13</t>
  </si>
  <si>
    <t>998</t>
  </si>
  <si>
    <t>Přesun hmot</t>
  </si>
  <si>
    <t>33</t>
  </si>
  <si>
    <t>998332011</t>
  </si>
  <si>
    <t>Přesun hmot pro úpravy vodních toků a kanály, hráze rybníků apod. dopravní vzdálenost do 500 m</t>
  </si>
  <si>
    <t>-412448009</t>
  </si>
  <si>
    <t>https://podminky.urs.cz/item/CS_URS_2022_01/998332011</t>
  </si>
  <si>
    <t>PSV</t>
  </si>
  <si>
    <t>Práce a dodávky PSV</t>
  </si>
  <si>
    <t>767</t>
  </si>
  <si>
    <t>Konstrukce zámečnické</t>
  </si>
  <si>
    <t>34</t>
  </si>
  <si>
    <t>767161111</t>
  </si>
  <si>
    <t>Montáž zábradlí rovného z trubek nebo tenkostěnných profilů do zdiva, hmotnosti 1 m zábradlí do 20 kg</t>
  </si>
  <si>
    <t>-662132148</t>
  </si>
  <si>
    <t>https://podminky.urs.cz/item/CS_URS_2022_01/767161111</t>
  </si>
  <si>
    <t>"D.12" (3,1+7)*2</t>
  </si>
  <si>
    <t>35</t>
  </si>
  <si>
    <t>M</t>
  </si>
  <si>
    <t>14011020</t>
  </si>
  <si>
    <t>trubka ocelová bezešvá hladká jakost 11 353 44,5x3,2mm</t>
  </si>
  <si>
    <t>93659505</t>
  </si>
  <si>
    <t>"D.12" 20,2+26</t>
  </si>
  <si>
    <t>36</t>
  </si>
  <si>
    <t>14011017</t>
  </si>
  <si>
    <t>trubka ocelová bezešvá hladká jakost 11 353 33,7x3,2mm</t>
  </si>
  <si>
    <t>900508015</t>
  </si>
  <si>
    <t>"D.12" 20,2</t>
  </si>
  <si>
    <t>37</t>
  </si>
  <si>
    <t>767161813</t>
  </si>
  <si>
    <t>Demontáž zábradlí rovného nerozebíratelný spoj hmotnosti 1 m zábradlí do 20 kg</t>
  </si>
  <si>
    <t>1511000941</t>
  </si>
  <si>
    <t>https://podminky.urs.cz/item/CS_URS_2022_01/767161813</t>
  </si>
  <si>
    <t>"stávající zábradlí" 20</t>
  </si>
  <si>
    <t>38</t>
  </si>
  <si>
    <t>767995113</t>
  </si>
  <si>
    <t>Montáž ostatních atypických zámečnických konstrukcí hmotnosti přes 10 do 20 kg</t>
  </si>
  <si>
    <t>kg</t>
  </si>
  <si>
    <t>887199053</t>
  </si>
  <si>
    <t>https://podminky.urs.cz/item/CS_URS_2022_01/767995113</t>
  </si>
  <si>
    <t>"D.12, patky zábradlí" 10</t>
  </si>
  <si>
    <t>"plech na odtoku z usaz nádrže" 10</t>
  </si>
  <si>
    <t>39</t>
  </si>
  <si>
    <t>13611218</t>
  </si>
  <si>
    <t>plech ocelový hladký jakost S235JR tl 5mm tabule</t>
  </si>
  <si>
    <t>1596384591</t>
  </si>
  <si>
    <t>"D.12, patka zábradlí" 10/1000</t>
  </si>
  <si>
    <t>40</t>
  </si>
  <si>
    <t>13611220</t>
  </si>
  <si>
    <t>plech ocelový hladký jakost S235JR tl 6mm tabule</t>
  </si>
  <si>
    <t>-291139779</t>
  </si>
  <si>
    <t>"plech osazený na stěně odtoku z usaz nádrže" 10/1000</t>
  </si>
  <si>
    <t>41</t>
  </si>
  <si>
    <t>767R1</t>
  </si>
  <si>
    <t>Česle z kompozitního materiálu, dodávka vč montáže</t>
  </si>
  <si>
    <t>992454182</t>
  </si>
  <si>
    <t>Poznámka k položce:
D.14, součástí jsou 2 kompozitní rošty a rám z L profilu 80/80 (včetně povrchové úpravy a osazení do betonové kce)</t>
  </si>
  <si>
    <t>42</t>
  </si>
  <si>
    <t>998767101</t>
  </si>
  <si>
    <t>Přesun hmot pro zámečnické konstrukce stanovený z hmotnosti přesunovaného materiálu vodorovná dopravní vzdálenost do 50 m v objektech výšky do 6 m</t>
  </si>
  <si>
    <t>276967864</t>
  </si>
  <si>
    <t>https://podminky.urs.cz/item/CS_URS_2022_01/998767101</t>
  </si>
  <si>
    <t>789</t>
  </si>
  <si>
    <t>Povrchové úpravy ocelových konstrukcí a technologických zařízení</t>
  </si>
  <si>
    <t>43</t>
  </si>
  <si>
    <t>789327210</t>
  </si>
  <si>
    <t>Nátěr ocelových konstrukcí třídy III dvousložkový epoxidový základní, tloušťky do 40 μm</t>
  </si>
  <si>
    <t>-1768489634</t>
  </si>
  <si>
    <t>https://podminky.urs.cz/item/CS_URS_2022_01/789327210</t>
  </si>
  <si>
    <t>"D.12, zábradlí" 3,14*0,045*46,2+3,14*0,034*20,2</t>
  </si>
  <si>
    <t>44</t>
  </si>
  <si>
    <t>789327216</t>
  </si>
  <si>
    <t>Nátěr ocelových konstrukcí třídy III dvousložkový epoxidový mezivrstva, tloušťky do 80 μm</t>
  </si>
  <si>
    <t>1483376501</t>
  </si>
  <si>
    <t>https://podminky.urs.cz/item/CS_URS_2022_01/789327216</t>
  </si>
  <si>
    <t>45</t>
  </si>
  <si>
    <t>789327221</t>
  </si>
  <si>
    <t>Nátěr ocelových konstrukcí třídy III dvousložkový epoxidový krycí (vrchní), tloušťky do 80 μm</t>
  </si>
  <si>
    <t>803138937</t>
  </si>
  <si>
    <t>https://podminky.urs.cz/item/CS_URS_2022_01/789327221</t>
  </si>
  <si>
    <t>Poznámka k položce:
stejné parametry jako ostatní ocelové kce požeráku</t>
  </si>
  <si>
    <t>"D.12, zábradlí" (3,14*0,045*46,2+3,14*0,034*20,2)*2</t>
  </si>
  <si>
    <t>3030_02 - SO 02 – Výstavba úseku km 0,007 – 0,244</t>
  </si>
  <si>
    <t xml:space="preserve">    2 - Zakládání</t>
  </si>
  <si>
    <t>1644258034</t>
  </si>
  <si>
    <t>"náletové dřeviny, pás šířky 1m" 233</t>
  </si>
  <si>
    <t>1161899497</t>
  </si>
  <si>
    <t>124153101</t>
  </si>
  <si>
    <t>Vykopávky pro koryta vodotečí strojně v hornině třídy těžitelnosti I skupiny 1 a 2 přes 100 do 1 000 m3</t>
  </si>
  <si>
    <t>971901586</t>
  </si>
  <si>
    <t>https://podminky.urs.cz/item/CS_URS_2022_01/124153101</t>
  </si>
  <si>
    <t>"sediment na dně koryta" 233*1,8*0,7</t>
  </si>
  <si>
    <t>1855348751</t>
  </si>
  <si>
    <t>"D.4, zásyp" 233*0,66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</si>
  <si>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</si>
  <si>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</si>
  <si>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1684759293</t>
  </si>
  <si>
    <t>https://podminky.urs.cz/item/CS_URS_2022_01/175151101</t>
  </si>
  <si>
    <t>"D.4., max zrnitost 45mm" 233*1,32</t>
  </si>
  <si>
    <t>58343930</t>
  </si>
  <si>
    <t>kamenivo drcené hrubé frakce 16/32</t>
  </si>
  <si>
    <t>1513850281</t>
  </si>
  <si>
    <t>181351113</t>
  </si>
  <si>
    <t>Rozprostření a urovnání ornice v rovině nebo ve svahu sklonu do 1:5 strojně při souvislé ploše přes 500 m2, tl. vrstvy do 200 mm</t>
  </si>
  <si>
    <t>-889068489</t>
  </si>
  <si>
    <t>https://podminky.urs.cz/item/CS_URS_2022_01/181351113</t>
  </si>
  <si>
    <t>"D.4" 233*3</t>
  </si>
  <si>
    <t>181411121</t>
  </si>
  <si>
    <t>Založení trávníku na půdě předem připravené plochy do 1000 m2 výsevem včetně utažení lučního v rovině nebo na svahu do 1:5</t>
  </si>
  <si>
    <t>1222947789</t>
  </si>
  <si>
    <t>https://podminky.urs.cz/item/CS_URS_2022_01/181411121</t>
  </si>
  <si>
    <t>00572470</t>
  </si>
  <si>
    <t>osivo směs travní univerzál</t>
  </si>
  <si>
    <t>2065886549</t>
  </si>
  <si>
    <t>699*0,02 'Přepočtené koeficientem množství</t>
  </si>
  <si>
    <t>Zakládání</t>
  </si>
  <si>
    <t>224311114</t>
  </si>
  <si>
    <t>Maloprofilové vrty průběžným sacím vrtáním průměru přes 93 do 156 mm do úklonu 45° v hl 0 až 25 m v hornině tř. III a IV</t>
  </si>
  <si>
    <t>-283830669</t>
  </si>
  <si>
    <t>https://podminky.urs.cz/item/CS_URS_2022_01/224311114</t>
  </si>
  <si>
    <t>"D.14, drenážní vrt D130mm" 200*(1,5-0,2)</t>
  </si>
  <si>
    <t>-223744168</t>
  </si>
  <si>
    <t>"D.10, odtok" 0,51*2,8+0,77*2,8</t>
  </si>
  <si>
    <t>"D.6, základ šachet" (1,9*1,5*0,22)*4</t>
  </si>
  <si>
    <t>2027191928</t>
  </si>
  <si>
    <t>"D.11, R6" 0,55*10*0,22/1000</t>
  </si>
  <si>
    <t>"D.11, R10" (28,3+15,5+12+13)*0,62/1000</t>
  </si>
  <si>
    <t>-772892989</t>
  </si>
  <si>
    <t>"D.11, R10 100/100" (9+5,2)*12,5/1000</t>
  </si>
  <si>
    <t>"20%" 0,178*0,2</t>
  </si>
  <si>
    <t>451573111</t>
  </si>
  <si>
    <t>Lože pod potrubí, stoky a drobné objekty v otevřeném výkopu z písku a štěrkopísku do 63 mm</t>
  </si>
  <si>
    <t>1523927846</t>
  </si>
  <si>
    <t>https://podminky.urs.cz/item/CS_URS_2022_01/451573111</t>
  </si>
  <si>
    <t>"D.4, frakce 0/8mm" 233*0,65</t>
  </si>
  <si>
    <t>-564187700</t>
  </si>
  <si>
    <t>"odtok" 1.1*2.8*0.2</t>
  </si>
  <si>
    <t>800R01</t>
  </si>
  <si>
    <t>Utěsnění prostupu potrubí DN 110 tmelením</t>
  </si>
  <si>
    <t>688104382</t>
  </si>
  <si>
    <t>"D.14, prostup  pro vyústění drénu" 200</t>
  </si>
  <si>
    <t>871265211</t>
  </si>
  <si>
    <t>Kanalizační potrubí z tvrdého PVC v otevřeném výkopu ve sklonu do 20 %, hladkého plnostěnného jednovrstvého, tuhost třídy SN 4 DN 110</t>
  </si>
  <si>
    <t>-1178395819</t>
  </si>
  <si>
    <t>https://podminky.urs.cz/item/CS_URS_2022_01/871265211</t>
  </si>
  <si>
    <t>"D.14" 200*0,3</t>
  </si>
  <si>
    <t>871265211R</t>
  </si>
  <si>
    <t>Kanalizační potrubí z tvrdého PVC v otevřeném výkopu ve sklonu do 20 %, hladkého plnostěnného jednovrstvého, tuhost třídy SN 4 DN 60</t>
  </si>
  <si>
    <t>1942366963</t>
  </si>
  <si>
    <t>Poznámka k položce:
včetně dodatečné perforace potrubí</t>
  </si>
  <si>
    <t>"D.14, drenážní potrubí DN60" 200*1,5</t>
  </si>
  <si>
    <t>871350410</t>
  </si>
  <si>
    <t>Montáž kanalizačního potrubí z plastů z polypropylenu PP korugovaného nebo žebrovaného SN 10 DN 200</t>
  </si>
  <si>
    <t>1874672701</t>
  </si>
  <si>
    <t>https://podminky.urs.cz/item/CS_URS_2022_01/871350410</t>
  </si>
  <si>
    <t>"D.5, D.14, celková délka" 233</t>
  </si>
  <si>
    <t>28617043</t>
  </si>
  <si>
    <t>trubka kanalizační PP korugovaná DN 150x6000mm SN10</t>
  </si>
  <si>
    <t>-564194309</t>
  </si>
  <si>
    <t>233*1,015 'Přepočtené koeficientem množství</t>
  </si>
  <si>
    <t>871470420</t>
  </si>
  <si>
    <t>Montáž kanalizačního potrubí z plastů z polypropylenu PP korugovaného nebo žebrovaného SN 12 DN 800</t>
  </si>
  <si>
    <t>446747836</t>
  </si>
  <si>
    <t>https://podminky.urs.cz/item/CS_URS_2022_01/871470420</t>
  </si>
  <si>
    <t>"D.4, D.5, celková délka" 233</t>
  </si>
  <si>
    <t>ELM.458903SP</t>
  </si>
  <si>
    <t>Trubka kanalizační ULTRA COR  SN 12  800x6000 mm PP</t>
  </si>
  <si>
    <t>-666614373</t>
  </si>
  <si>
    <t>"D.4, D.5, celková délka 233" 233/6</t>
  </si>
  <si>
    <t>38,833*1,015 'Přepočtené koeficientem množství</t>
  </si>
  <si>
    <t>877235231</t>
  </si>
  <si>
    <t>Montáž tvarovek na kanalizačním potrubí z trub z plastu z tvrdého PVC nebo z polypropylenu v otevřeném výkopu víček DN 65</t>
  </si>
  <si>
    <t>431812755</t>
  </si>
  <si>
    <t>https://podminky.urs.cz/item/CS_URS_2022_01/877235231</t>
  </si>
  <si>
    <t>"D.14" 200</t>
  </si>
  <si>
    <t>28654528</t>
  </si>
  <si>
    <t>uzavírací zátka drenážního potrubí systému budov DN 65</t>
  </si>
  <si>
    <t>1665463852</t>
  </si>
  <si>
    <t>877315221</t>
  </si>
  <si>
    <t>Montáž tvarovek na kanalizačním potrubí z trub z plastu z tvrdého PVC nebo z polypropylenu v otevřeném výkopu dvouosých DN 160</t>
  </si>
  <si>
    <t>1424183429</t>
  </si>
  <si>
    <t>https://podminky.urs.cz/item/CS_URS_2022_01/877315221</t>
  </si>
  <si>
    <t>"D.14, celkový počet" 200</t>
  </si>
  <si>
    <t>28611427</t>
  </si>
  <si>
    <t>odbočka kanalizační plastová s hrdlem KG 160/110/87°</t>
  </si>
  <si>
    <t>525100015</t>
  </si>
  <si>
    <t>800R02</t>
  </si>
  <si>
    <t>Osazení betonové vodoměrné šachty hranaté pojížděné</t>
  </si>
  <si>
    <t>338001602</t>
  </si>
  <si>
    <t>"D.6" 4</t>
  </si>
  <si>
    <t>PFB800R02</t>
  </si>
  <si>
    <t>Šachty vodoměrné nepojížděné PVS 120/90/50 SK</t>
  </si>
  <si>
    <t>-1605012352</t>
  </si>
  <si>
    <t>-110838319</t>
  </si>
  <si>
    <t>919726121R</t>
  </si>
  <si>
    <t>Geotextilie netkaná pro ochranu, separaci nebo filtraci měrná hmotnost do 200 g/m2</t>
  </si>
  <si>
    <t>1921983</t>
  </si>
  <si>
    <t>"D.14, ochrana drenážního potrubí " 0,2*200*1,5</t>
  </si>
  <si>
    <t>-141424593</t>
  </si>
  <si>
    <t>"odtokový obj" 5,8*0,25*1,2</t>
  </si>
  <si>
    <t>"dna šachet" (1,7*1,3*0,25)*4</t>
  </si>
  <si>
    <t>977151122</t>
  </si>
  <si>
    <t>Jádrové vrty diamantovými korunkami do stavebních materiálů (železobetonu, betonu, cihel, obkladů, dlažeb, kamene) průměru přes 120 do 130 mm</t>
  </si>
  <si>
    <t>871765757</t>
  </si>
  <si>
    <t>https://podminky.urs.cz/item/CS_URS_2022_01/977151122</t>
  </si>
  <si>
    <t>"D.14, drenážní vrt" 200*0,2</t>
  </si>
  <si>
    <t>76845365</t>
  </si>
  <si>
    <t>"prostý beton" 3,95*2,2</t>
  </si>
  <si>
    <t>-1082114449</t>
  </si>
  <si>
    <t>"předpoklad 51km" 8,69*50</t>
  </si>
  <si>
    <t>787735740</t>
  </si>
  <si>
    <t>8,69</t>
  </si>
  <si>
    <t>-2074890469</t>
  </si>
  <si>
    <t>1266537459</t>
  </si>
  <si>
    <t>6+6</t>
  </si>
  <si>
    <t>-823380683</t>
  </si>
  <si>
    <t>12+6</t>
  </si>
  <si>
    <t>981777498</t>
  </si>
  <si>
    <t>-1858179129</t>
  </si>
  <si>
    <t>"celková délka"233</t>
  </si>
  <si>
    <t>18769073</t>
  </si>
  <si>
    <t>29440522</t>
  </si>
  <si>
    <t>1912830837</t>
  </si>
  <si>
    <t>998767102</t>
  </si>
  <si>
    <t>Přesun hmot tonážní pro zámečnické konstrukce v objektech v do 12 m</t>
  </si>
  <si>
    <t>-2081680353</t>
  </si>
  <si>
    <t>https://podminky.urs.cz/item/CS_URS_2022_01/998767102</t>
  </si>
  <si>
    <t>948704802</t>
  </si>
  <si>
    <t>"zábradlí" 3,14*0,045*18+3,14*0,034*6</t>
  </si>
  <si>
    <t>46</t>
  </si>
  <si>
    <t>1423902813</t>
  </si>
  <si>
    <t>"D.12, zábradlí" 3,14*0,045*18+3,14*0,034*6</t>
  </si>
  <si>
    <t>47</t>
  </si>
  <si>
    <t>-1182318852</t>
  </si>
  <si>
    <t>"D.12, zábradlí" (3,14*0,045*18+3,14*0,034*6)*2</t>
  </si>
  <si>
    <t>3030_ost -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</si>
  <si>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</si>
  <si>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</si>
  <si>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</si>
  <si>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</si>
  <si>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</si>
  <si>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</si>
  <si>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</si>
  <si>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</si>
  <si>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</si>
  <si>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1024</t>
  </si>
  <si>
    <t>543232503</t>
  </si>
  <si>
    <t>https://podminky.urs.cz/item/CS_URS_2022_01/012103000</t>
  </si>
  <si>
    <t>Poznámka k položce:
Zajištění všech nezbytných opatření, jimiž bude předejito 
porušení jakékoliv inženýrské sítě během výstavby, aktualizaci vyjádření k existenci sítí, jejich vytýčení, označení a ochrana stávajících inženýrských sítí a zařízení v obvodu staveniště. Součástí položky je geodetické výtyčení stavby před zahájením prací.</t>
  </si>
  <si>
    <t>012203000</t>
  </si>
  <si>
    <t>Geodetické práce při provádění stavby</t>
  </si>
  <si>
    <t>1175212309</t>
  </si>
  <si>
    <t>https://podminky.urs.cz/item/CS_URS_2022_01/012203000</t>
  </si>
  <si>
    <t>013254000</t>
  </si>
  <si>
    <t>Dokumentace skutečného provedení stavby</t>
  </si>
  <si>
    <t>-2042085844</t>
  </si>
  <si>
    <t>https://podminky.urs.cz/item/CS_URS_2022_01/013254000</t>
  </si>
  <si>
    <t>Poznámka k položce:
Zákresy veškerých změn oproti schválené projektové dokumentaci a to ve všech přílohách této projektové dokumentace
(označit červeným razítkem "Skutečné provedení" s datem a podpisy zhotovitele a technického dozoru objednatele) (v 5-ti vyhotoveních v tištěné i digitální verzi - 5xCD nebo DVD ve formátu *.pdf a 5xCD nebo DVD se zdrojovými daty)</t>
  </si>
  <si>
    <t>R01</t>
  </si>
  <si>
    <t>Projednání a zajištění případného zvláštního užívání komunikací a veřejných ploch</t>
  </si>
  <si>
    <t>197332160</t>
  </si>
  <si>
    <t>Poznámka k položce:
Projednání a zajištění případného zvláštního užívání komunikací a veřejných ploch a to v rozsahu nezbytném pro řádné a bezpečné provádění stavby, průběžná údržba dotčených komunikací po celou dobu stavby včetně uvedení všech povrchů do původního stavu a jejich protokolární předání</t>
  </si>
  <si>
    <t>R02</t>
  </si>
  <si>
    <t>Dopravní značení dle požadavku správce komunikace a DI, včetně projednání</t>
  </si>
  <si>
    <t>750614323</t>
  </si>
  <si>
    <t>R03</t>
  </si>
  <si>
    <t>Fotodokumentace postupu prací při provádění díla</t>
  </si>
  <si>
    <t>-359983709</t>
  </si>
  <si>
    <t>Poznámka k položce:
včetně popisu prováděných prací, lokalizace, uvedení data a času. Fotodokumentace bude uložena ke každé fakturaci na CD(DVD) nosiči v rozlišení a kvalitě pro tisk</t>
  </si>
  <si>
    <t>R04</t>
  </si>
  <si>
    <t>Zpracování a předání geodetického zaměření skutečného provedení stavby</t>
  </si>
  <si>
    <t>-1508237340</t>
  </si>
  <si>
    <t>Poznámka k položce:
bude provedeno odborně způsobilou osobou, bude obsahovat polohopisné a výškopisné zaměření stavby a jednotlivých objektů s návazností na katastr nemovitostí a projektovou dokumentaci</t>
  </si>
  <si>
    <t>R10</t>
  </si>
  <si>
    <t>Dopracování a schválení havarijního plánu pro celou stavbu</t>
  </si>
  <si>
    <t>-32642697</t>
  </si>
  <si>
    <t>Poznámka k položce:
- schválení proběhne před zahájením prací</t>
  </si>
  <si>
    <t>R11</t>
  </si>
  <si>
    <t>Dopracování a schválení povodňového plánu pro celou stavbu</t>
  </si>
  <si>
    <t>1551117845</t>
  </si>
  <si>
    <t>R13</t>
  </si>
  <si>
    <t>Pasportizace technického stavu příjezdových komunikací před a po dokončení stavby</t>
  </si>
  <si>
    <t>-2139272816</t>
  </si>
  <si>
    <t>Poznámka k položce:
Před zahájením stavby zpracuje zhotovitel pasportizaci technického stavu příjezdových komunikací, které budou nebo by mohly být během stavby dotčeny nebo poškozeny stavebními pracemi, jako podklad při řešení případných sporů o vzniku škod (včetně fotodokumentace stavu dotčených pozemků dočasného záboru před i po ukončení prací)
dtto po dokončení</t>
  </si>
  <si>
    <t>VRN3</t>
  </si>
  <si>
    <t>Zařízení staveniště</t>
  </si>
  <si>
    <t>030001000</t>
  </si>
  <si>
    <t>1030399607</t>
  </si>
  <si>
    <t>https://podminky.urs.cz/item/CS_URS_2022_01/030001000</t>
  </si>
  <si>
    <t>033002000</t>
  </si>
  <si>
    <t>Připojení staveniště na inženýrské sítě</t>
  </si>
  <si>
    <t>306430322</t>
  </si>
  <si>
    <t>https://podminky.urs.cz/item/CS_URS_2022_01/033002000</t>
  </si>
  <si>
    <t>034002000</t>
  </si>
  <si>
    <t>Zabezpečení staveniště</t>
  </si>
  <si>
    <t>1170954257</t>
  </si>
  <si>
    <t>https://podminky.urs.cz/item/CS_URS_2022_01/034002000</t>
  </si>
  <si>
    <t>039002000</t>
  </si>
  <si>
    <t>Zrušení zařízení staveniště</t>
  </si>
  <si>
    <t>1865056862</t>
  </si>
  <si>
    <t>https://podminky.urs.cz/item/CS_URS_2022_01/039002000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</si>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</sst>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09111" TargetMode="External" /><Relationship Id="rId2" Type="http://schemas.openxmlformats.org/officeDocument/2006/relationships/hyperlink" Target="https://podminky.urs.cz/item/CS_URS_2022_01/111211201" TargetMode="External" /><Relationship Id="rId3" Type="http://schemas.openxmlformats.org/officeDocument/2006/relationships/hyperlink" Target="https://podminky.urs.cz/item/CS_URS_2022_01/112101101" TargetMode="External" /><Relationship Id="rId4" Type="http://schemas.openxmlformats.org/officeDocument/2006/relationships/hyperlink" Target="https://podminky.urs.cz/item/CS_URS_2022_01/112101104" TargetMode="External" /><Relationship Id="rId5" Type="http://schemas.openxmlformats.org/officeDocument/2006/relationships/hyperlink" Target="https://podminky.urs.cz/item/CS_URS_2022_01/112111111" TargetMode="External" /><Relationship Id="rId6" Type="http://schemas.openxmlformats.org/officeDocument/2006/relationships/hyperlink" Target="https://podminky.urs.cz/item/CS_URS_2022_01/112211111" TargetMode="External" /><Relationship Id="rId7" Type="http://schemas.openxmlformats.org/officeDocument/2006/relationships/hyperlink" Target="https://podminky.urs.cz/item/CS_URS_2022_01/112211113" TargetMode="External" /><Relationship Id="rId8" Type="http://schemas.openxmlformats.org/officeDocument/2006/relationships/hyperlink" Target="https://podminky.urs.cz/item/CS_URS_2022_01/112251101" TargetMode="External" /><Relationship Id="rId9" Type="http://schemas.openxmlformats.org/officeDocument/2006/relationships/hyperlink" Target="https://podminky.urs.cz/item/CS_URS_2022_01/112251104" TargetMode="External" /><Relationship Id="rId10" Type="http://schemas.openxmlformats.org/officeDocument/2006/relationships/hyperlink" Target="https://podminky.urs.cz/item/CS_URS_2022_01/124153100" TargetMode="External" /><Relationship Id="rId11" Type="http://schemas.openxmlformats.org/officeDocument/2006/relationships/hyperlink" Target="https://podminky.urs.cz/item/CS_URS_2022_01/131251203" TargetMode="External" /><Relationship Id="rId12" Type="http://schemas.openxmlformats.org/officeDocument/2006/relationships/hyperlink" Target="https://podminky.urs.cz/item/CS_URS_2022_01/162351103" TargetMode="External" /><Relationship Id="rId13" Type="http://schemas.openxmlformats.org/officeDocument/2006/relationships/hyperlink" Target="https://podminky.urs.cz/item/CS_URS_2022_01/174151101" TargetMode="External" /><Relationship Id="rId14" Type="http://schemas.openxmlformats.org/officeDocument/2006/relationships/hyperlink" Target="https://podminky.urs.cz/item/CS_URS_2022_01/174251201" TargetMode="External" /><Relationship Id="rId15" Type="http://schemas.openxmlformats.org/officeDocument/2006/relationships/hyperlink" Target="https://podminky.urs.cz/item/CS_URS_2022_01/174251204" TargetMode="External" /><Relationship Id="rId16" Type="http://schemas.openxmlformats.org/officeDocument/2006/relationships/hyperlink" Target="https://podminky.urs.cz/item/CS_URS_2022_01/321321116" TargetMode="External" /><Relationship Id="rId17" Type="http://schemas.openxmlformats.org/officeDocument/2006/relationships/hyperlink" Target="https://podminky.urs.cz/item/CS_URS_2022_01/321351010" TargetMode="External" /><Relationship Id="rId18" Type="http://schemas.openxmlformats.org/officeDocument/2006/relationships/hyperlink" Target="https://podminky.urs.cz/item/CS_URS_2022_01/321352010" TargetMode="External" /><Relationship Id="rId19" Type="http://schemas.openxmlformats.org/officeDocument/2006/relationships/hyperlink" Target="https://podminky.urs.cz/item/CS_URS_2022_01/321366111" TargetMode="External" /><Relationship Id="rId20" Type="http://schemas.openxmlformats.org/officeDocument/2006/relationships/hyperlink" Target="https://podminky.urs.cz/item/CS_URS_2022_01/321368211" TargetMode="External" /><Relationship Id="rId21" Type="http://schemas.openxmlformats.org/officeDocument/2006/relationships/hyperlink" Target="https://podminky.urs.cz/item/CS_URS_2022_01/953333121" TargetMode="External" /><Relationship Id="rId22" Type="http://schemas.openxmlformats.org/officeDocument/2006/relationships/hyperlink" Target="https://podminky.urs.cz/item/CS_URS_2022_01/452311171" TargetMode="External" /><Relationship Id="rId23" Type="http://schemas.openxmlformats.org/officeDocument/2006/relationships/hyperlink" Target="https://podminky.urs.cz/item/CS_URS_2022_01/463212111" TargetMode="External" /><Relationship Id="rId24" Type="http://schemas.openxmlformats.org/officeDocument/2006/relationships/hyperlink" Target="https://podminky.urs.cz/item/CS_URS_2022_01/463212191" TargetMode="External" /><Relationship Id="rId25" Type="http://schemas.openxmlformats.org/officeDocument/2006/relationships/hyperlink" Target="https://podminky.urs.cz/item/CS_URS_2022_01/899501221" TargetMode="External" /><Relationship Id="rId26" Type="http://schemas.openxmlformats.org/officeDocument/2006/relationships/hyperlink" Target="https://podminky.urs.cz/item/CS_URS_2022_01/938902463" TargetMode="External" /><Relationship Id="rId27" Type="http://schemas.openxmlformats.org/officeDocument/2006/relationships/hyperlink" Target="https://podminky.urs.cz/item/CS_URS_2022_01/962042321" TargetMode="External" /><Relationship Id="rId28" Type="http://schemas.openxmlformats.org/officeDocument/2006/relationships/hyperlink" Target="https://podminky.urs.cz/item/CS_URS_2022_01/997013501" TargetMode="External" /><Relationship Id="rId29" Type="http://schemas.openxmlformats.org/officeDocument/2006/relationships/hyperlink" Target="https://podminky.urs.cz/item/CS_URS_2022_01/997013509" TargetMode="External" /><Relationship Id="rId30" Type="http://schemas.openxmlformats.org/officeDocument/2006/relationships/hyperlink" Target="https://podminky.urs.cz/item/CS_URS_2022_01/997013861" TargetMode="External" /><Relationship Id="rId31" Type="http://schemas.openxmlformats.org/officeDocument/2006/relationships/hyperlink" Target="https://podminky.urs.cz/item/CS_URS_2022_01/997013873" TargetMode="External" /><Relationship Id="rId32" Type="http://schemas.openxmlformats.org/officeDocument/2006/relationships/hyperlink" Target="https://podminky.urs.cz/item/CS_URS_2022_01/998332011" TargetMode="External" /><Relationship Id="rId33" Type="http://schemas.openxmlformats.org/officeDocument/2006/relationships/hyperlink" Target="https://podminky.urs.cz/item/CS_URS_2022_01/767161111" TargetMode="External" /><Relationship Id="rId34" Type="http://schemas.openxmlformats.org/officeDocument/2006/relationships/hyperlink" Target="https://podminky.urs.cz/item/CS_URS_2022_01/767161813" TargetMode="External" /><Relationship Id="rId35" Type="http://schemas.openxmlformats.org/officeDocument/2006/relationships/hyperlink" Target="https://podminky.urs.cz/item/CS_URS_2022_01/767995113" TargetMode="External" /><Relationship Id="rId36" Type="http://schemas.openxmlformats.org/officeDocument/2006/relationships/hyperlink" Target="https://podminky.urs.cz/item/CS_URS_2022_01/998767101" TargetMode="External" /><Relationship Id="rId37" Type="http://schemas.openxmlformats.org/officeDocument/2006/relationships/hyperlink" Target="https://podminky.urs.cz/item/CS_URS_2022_01/789327210" TargetMode="External" /><Relationship Id="rId38" Type="http://schemas.openxmlformats.org/officeDocument/2006/relationships/hyperlink" Target="https://podminky.urs.cz/item/CS_URS_2022_01/789327216" TargetMode="External" /><Relationship Id="rId39" Type="http://schemas.openxmlformats.org/officeDocument/2006/relationships/hyperlink" Target="https://podminky.urs.cz/item/CS_URS_2022_01/789327221" TargetMode="External" /><Relationship Id="rId4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209111" TargetMode="External" /><Relationship Id="rId2" Type="http://schemas.openxmlformats.org/officeDocument/2006/relationships/hyperlink" Target="https://podminky.urs.cz/item/CS_URS_2022_01/111211201" TargetMode="External" /><Relationship Id="rId3" Type="http://schemas.openxmlformats.org/officeDocument/2006/relationships/hyperlink" Target="https://podminky.urs.cz/item/CS_URS_2022_01/124153101" TargetMode="External" /><Relationship Id="rId4" Type="http://schemas.openxmlformats.org/officeDocument/2006/relationships/hyperlink" Target="https://podminky.urs.cz/item/CS_URS_2022_01/174151101" TargetMode="External" /><Relationship Id="rId5" Type="http://schemas.openxmlformats.org/officeDocument/2006/relationships/hyperlink" Target="https://podminky.urs.cz/item/CS_URS_2022_01/175151101" TargetMode="External" /><Relationship Id="rId6" Type="http://schemas.openxmlformats.org/officeDocument/2006/relationships/hyperlink" Target="https://podminky.urs.cz/item/CS_URS_2022_01/181351113" TargetMode="External" /><Relationship Id="rId7" Type="http://schemas.openxmlformats.org/officeDocument/2006/relationships/hyperlink" Target="https://podminky.urs.cz/item/CS_URS_2022_01/181411121" TargetMode="External" /><Relationship Id="rId8" Type="http://schemas.openxmlformats.org/officeDocument/2006/relationships/hyperlink" Target="https://podminky.urs.cz/item/CS_URS_2022_01/224311114" TargetMode="External" /><Relationship Id="rId9" Type="http://schemas.openxmlformats.org/officeDocument/2006/relationships/hyperlink" Target="https://podminky.urs.cz/item/CS_URS_2022_01/321321116" TargetMode="External" /><Relationship Id="rId10" Type="http://schemas.openxmlformats.org/officeDocument/2006/relationships/hyperlink" Target="https://podminky.urs.cz/item/CS_URS_2022_01/321366111" TargetMode="External" /><Relationship Id="rId11" Type="http://schemas.openxmlformats.org/officeDocument/2006/relationships/hyperlink" Target="https://podminky.urs.cz/item/CS_URS_2022_01/321368211" TargetMode="External" /><Relationship Id="rId12" Type="http://schemas.openxmlformats.org/officeDocument/2006/relationships/hyperlink" Target="https://podminky.urs.cz/item/CS_URS_2022_01/451573111" TargetMode="External" /><Relationship Id="rId13" Type="http://schemas.openxmlformats.org/officeDocument/2006/relationships/hyperlink" Target="https://podminky.urs.cz/item/CS_URS_2022_01/452311171" TargetMode="External" /><Relationship Id="rId14" Type="http://schemas.openxmlformats.org/officeDocument/2006/relationships/hyperlink" Target="https://podminky.urs.cz/item/CS_URS_2022_01/871265211" TargetMode="External" /><Relationship Id="rId15" Type="http://schemas.openxmlformats.org/officeDocument/2006/relationships/hyperlink" Target="https://podminky.urs.cz/item/CS_URS_2022_01/871350410" TargetMode="External" /><Relationship Id="rId16" Type="http://schemas.openxmlformats.org/officeDocument/2006/relationships/hyperlink" Target="https://podminky.urs.cz/item/CS_URS_2022_01/871470420" TargetMode="External" /><Relationship Id="rId17" Type="http://schemas.openxmlformats.org/officeDocument/2006/relationships/hyperlink" Target="https://podminky.urs.cz/item/CS_URS_2022_01/877235231" TargetMode="External" /><Relationship Id="rId18" Type="http://schemas.openxmlformats.org/officeDocument/2006/relationships/hyperlink" Target="https://podminky.urs.cz/item/CS_URS_2022_01/877315221" TargetMode="External" /><Relationship Id="rId19" Type="http://schemas.openxmlformats.org/officeDocument/2006/relationships/hyperlink" Target="https://podminky.urs.cz/item/CS_URS_2022_01/899501221" TargetMode="External" /><Relationship Id="rId20" Type="http://schemas.openxmlformats.org/officeDocument/2006/relationships/hyperlink" Target="https://podminky.urs.cz/item/CS_URS_2022_01/962042321" TargetMode="External" /><Relationship Id="rId21" Type="http://schemas.openxmlformats.org/officeDocument/2006/relationships/hyperlink" Target="https://podminky.urs.cz/item/CS_URS_2022_01/977151122" TargetMode="External" /><Relationship Id="rId22" Type="http://schemas.openxmlformats.org/officeDocument/2006/relationships/hyperlink" Target="https://podminky.urs.cz/item/CS_URS_2022_01/997013501" TargetMode="External" /><Relationship Id="rId23" Type="http://schemas.openxmlformats.org/officeDocument/2006/relationships/hyperlink" Target="https://podminky.urs.cz/item/CS_URS_2022_01/997013509" TargetMode="External" /><Relationship Id="rId24" Type="http://schemas.openxmlformats.org/officeDocument/2006/relationships/hyperlink" Target="https://podminky.urs.cz/item/CS_URS_2022_01/997013861" TargetMode="External" /><Relationship Id="rId25" Type="http://schemas.openxmlformats.org/officeDocument/2006/relationships/hyperlink" Target="https://podminky.urs.cz/item/CS_URS_2022_01/998332011" TargetMode="External" /><Relationship Id="rId26" Type="http://schemas.openxmlformats.org/officeDocument/2006/relationships/hyperlink" Target="https://podminky.urs.cz/item/CS_URS_2022_01/767161111" TargetMode="External" /><Relationship Id="rId27" Type="http://schemas.openxmlformats.org/officeDocument/2006/relationships/hyperlink" Target="https://podminky.urs.cz/item/CS_URS_2022_01/767161813" TargetMode="External" /><Relationship Id="rId28" Type="http://schemas.openxmlformats.org/officeDocument/2006/relationships/hyperlink" Target="https://podminky.urs.cz/item/CS_URS_2022_01/767995113" TargetMode="External" /><Relationship Id="rId29" Type="http://schemas.openxmlformats.org/officeDocument/2006/relationships/hyperlink" Target="https://podminky.urs.cz/item/CS_URS_2022_01/998767102" TargetMode="External" /><Relationship Id="rId30" Type="http://schemas.openxmlformats.org/officeDocument/2006/relationships/hyperlink" Target="https://podminky.urs.cz/item/CS_URS_2022_01/789327210" TargetMode="External" /><Relationship Id="rId31" Type="http://schemas.openxmlformats.org/officeDocument/2006/relationships/hyperlink" Target="https://podminky.urs.cz/item/CS_URS_2022_01/789327216" TargetMode="External" /><Relationship Id="rId32" Type="http://schemas.openxmlformats.org/officeDocument/2006/relationships/hyperlink" Target="https://podminky.urs.cz/item/CS_URS_2022_01/789327221" TargetMode="External" /><Relationship Id="rId3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103000" TargetMode="External" /><Relationship Id="rId2" Type="http://schemas.openxmlformats.org/officeDocument/2006/relationships/hyperlink" Target="https://podminky.urs.cz/item/CS_URS_2022_01/012203000" TargetMode="External" /><Relationship Id="rId3" Type="http://schemas.openxmlformats.org/officeDocument/2006/relationships/hyperlink" Target="https://podminky.urs.cz/item/CS_URS_2022_01/013254000" TargetMode="External" /><Relationship Id="rId4" Type="http://schemas.openxmlformats.org/officeDocument/2006/relationships/hyperlink" Target="https://podminky.urs.cz/item/CS_URS_2022_01/030001000" TargetMode="External" /><Relationship Id="rId5" Type="http://schemas.openxmlformats.org/officeDocument/2006/relationships/hyperlink" Target="https://podminky.urs.cz/item/CS_URS_2022_01/033002000" TargetMode="External" /><Relationship Id="rId6" Type="http://schemas.openxmlformats.org/officeDocument/2006/relationships/hyperlink" Target="https://podminky.urs.cz/item/CS_URS_2022_01/034002000" TargetMode="External" /><Relationship Id="rId7" Type="http://schemas.openxmlformats.org/officeDocument/2006/relationships/hyperlink" Target="https://podminky.urs.cz/item/CS_URS_2022_01/039002000" TargetMode="External" /><Relationship Id="rId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27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36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39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44</v>
      </c>
      <c r="E29" s="46"/>
      <c r="F29" s="31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3030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Náhon Mlýnka - oprava náhonu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Náhon Mlýnka, k.ú. Odry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19. 7. 2021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Státní pozemkový úřad ČR, s.p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>VODNÍ DÍLA - TBD a.s.</v>
      </c>
      <c r="AN49" s="63"/>
      <c r="AO49" s="63"/>
      <c r="AP49" s="63"/>
      <c r="AQ49" s="39"/>
      <c r="AR49" s="43"/>
      <c r="AS49" s="73" t="s">
        <v>54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36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55</v>
      </c>
      <c r="D52" s="86"/>
      <c r="E52" s="86"/>
      <c r="F52" s="86"/>
      <c r="G52" s="86"/>
      <c r="H52" s="87"/>
      <c r="I52" s="88" t="s">
        <v>56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57</v>
      </c>
      <c r="AH52" s="86"/>
      <c r="AI52" s="86"/>
      <c r="AJ52" s="86"/>
      <c r="AK52" s="86"/>
      <c r="AL52" s="86"/>
      <c r="AM52" s="86"/>
      <c r="AN52" s="88" t="s">
        <v>58</v>
      </c>
      <c r="AO52" s="86"/>
      <c r="AP52" s="86"/>
      <c r="AQ52" s="90" t="s">
        <v>59</v>
      </c>
      <c r="AR52" s="43"/>
      <c r="AS52" s="91" t="s">
        <v>60</v>
      </c>
      <c r="AT52" s="92" t="s">
        <v>61</v>
      </c>
      <c r="AU52" s="92" t="s">
        <v>62</v>
      </c>
      <c r="AV52" s="92" t="s">
        <v>63</v>
      </c>
      <c r="AW52" s="92" t="s">
        <v>64</v>
      </c>
      <c r="AX52" s="92" t="s">
        <v>65</v>
      </c>
      <c r="AY52" s="92" t="s">
        <v>66</v>
      </c>
      <c r="AZ52" s="92" t="s">
        <v>67</v>
      </c>
      <c r="BA52" s="92" t="s">
        <v>68</v>
      </c>
      <c r="BB52" s="92" t="s">
        <v>69</v>
      </c>
      <c r="BC52" s="92" t="s">
        <v>70</v>
      </c>
      <c r="BD52" s="93" t="s">
        <v>71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72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ROUND(SUM(AG55:AG57),2)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ROUND(SUM(AS55:AS57),2)</f>
        <v>0</v>
      </c>
      <c r="AT54" s="105">
        <f>ROUND(SUM(AV54:AW54),2)</f>
        <v>0</v>
      </c>
      <c r="AU54" s="106">
        <f>ROUND(SUM(AU55:AU57),5)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ROUND(SUM(AZ55:AZ57),2)</f>
        <v>0</v>
      </c>
      <c r="BA54" s="105">
        <f>ROUND(SUM(BA55:BA57),2)</f>
        <v>0</v>
      </c>
      <c r="BB54" s="105">
        <f>ROUND(SUM(BB55:BB57),2)</f>
        <v>0</v>
      </c>
      <c r="BC54" s="105">
        <f>ROUND(SUM(BC55:BC57),2)</f>
        <v>0</v>
      </c>
      <c r="BD54" s="107">
        <f>ROUND(SUM(BD55:BD57),2)</f>
        <v>0</v>
      </c>
      <c r="BE54" s="6"/>
      <c r="BS54" s="108" t="s">
        <v>73</v>
      </c>
      <c r="BT54" s="108" t="s">
        <v>74</v>
      </c>
      <c r="BU54" s="109" t="s">
        <v>75</v>
      </c>
      <c r="BV54" s="108" t="s">
        <v>76</v>
      </c>
      <c r="BW54" s="108" t="s">
        <v>5</v>
      </c>
      <c r="BX54" s="108" t="s">
        <v>77</v>
      </c>
      <c r="CL54" s="108" t="s">
        <v>19</v>
      </c>
    </row>
    <row r="55" spans="1:91" s="7" customFormat="1" ht="16.5" customHeight="1">
      <c r="A55" s="110" t="s">
        <v>78</v>
      </c>
      <c r="B55" s="111"/>
      <c r="C55" s="112"/>
      <c r="D55" s="113" t="s">
        <v>79</v>
      </c>
      <c r="E55" s="113"/>
      <c r="F55" s="113"/>
      <c r="G55" s="113"/>
      <c r="H55" s="113"/>
      <c r="I55" s="114"/>
      <c r="J55" s="113" t="s">
        <v>80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'3030_01 - SO 01 – Sedimen...'!J30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81</v>
      </c>
      <c r="AR55" s="117"/>
      <c r="AS55" s="118">
        <v>0</v>
      </c>
      <c r="AT55" s="119">
        <f>ROUND(SUM(AV55:AW55),2)</f>
        <v>0</v>
      </c>
      <c r="AU55" s="120">
        <f>'3030_01 - SO 01 – Sedimen...'!P90</f>
        <v>0</v>
      </c>
      <c r="AV55" s="119">
        <f>'3030_01 - SO 01 – Sedimen...'!J33</f>
        <v>0</v>
      </c>
      <c r="AW55" s="119">
        <f>'3030_01 - SO 01 – Sedimen...'!J34</f>
        <v>0</v>
      </c>
      <c r="AX55" s="119">
        <f>'3030_01 - SO 01 – Sedimen...'!J35</f>
        <v>0</v>
      </c>
      <c r="AY55" s="119">
        <f>'3030_01 - SO 01 – Sedimen...'!J36</f>
        <v>0</v>
      </c>
      <c r="AZ55" s="119">
        <f>'3030_01 - SO 01 – Sedimen...'!F33</f>
        <v>0</v>
      </c>
      <c r="BA55" s="119">
        <f>'3030_01 - SO 01 – Sedimen...'!F34</f>
        <v>0</v>
      </c>
      <c r="BB55" s="119">
        <f>'3030_01 - SO 01 – Sedimen...'!F35</f>
        <v>0</v>
      </c>
      <c r="BC55" s="119">
        <f>'3030_01 - SO 01 – Sedimen...'!F36</f>
        <v>0</v>
      </c>
      <c r="BD55" s="121">
        <f>'3030_01 - SO 01 – Sedimen...'!F37</f>
        <v>0</v>
      </c>
      <c r="BE55" s="7"/>
      <c r="BT55" s="122" t="s">
        <v>82</v>
      </c>
      <c r="BV55" s="122" t="s">
        <v>76</v>
      </c>
      <c r="BW55" s="122" t="s">
        <v>83</v>
      </c>
      <c r="BX55" s="122" t="s">
        <v>5</v>
      </c>
      <c r="CL55" s="122" t="s">
        <v>19</v>
      </c>
      <c r="CM55" s="122" t="s">
        <v>84</v>
      </c>
    </row>
    <row r="56" spans="1:91" s="7" customFormat="1" ht="24.75" customHeight="1">
      <c r="A56" s="110" t="s">
        <v>78</v>
      </c>
      <c r="B56" s="111"/>
      <c r="C56" s="112"/>
      <c r="D56" s="113" t="s">
        <v>85</v>
      </c>
      <c r="E56" s="113"/>
      <c r="F56" s="113"/>
      <c r="G56" s="113"/>
      <c r="H56" s="113"/>
      <c r="I56" s="114"/>
      <c r="J56" s="113" t="s">
        <v>86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'3030_02 - SO 02 – Výstavb...'!J30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81</v>
      </c>
      <c r="AR56" s="117"/>
      <c r="AS56" s="118">
        <v>0</v>
      </c>
      <c r="AT56" s="119">
        <f>ROUND(SUM(AV56:AW56),2)</f>
        <v>0</v>
      </c>
      <c r="AU56" s="120">
        <f>'3030_02 - SO 02 – Výstavb...'!P91</f>
        <v>0</v>
      </c>
      <c r="AV56" s="119">
        <f>'3030_02 - SO 02 – Výstavb...'!J33</f>
        <v>0</v>
      </c>
      <c r="AW56" s="119">
        <f>'3030_02 - SO 02 – Výstavb...'!J34</f>
        <v>0</v>
      </c>
      <c r="AX56" s="119">
        <f>'3030_02 - SO 02 – Výstavb...'!J35</f>
        <v>0</v>
      </c>
      <c r="AY56" s="119">
        <f>'3030_02 - SO 02 – Výstavb...'!J36</f>
        <v>0</v>
      </c>
      <c r="AZ56" s="119">
        <f>'3030_02 - SO 02 – Výstavb...'!F33</f>
        <v>0</v>
      </c>
      <c r="BA56" s="119">
        <f>'3030_02 - SO 02 – Výstavb...'!F34</f>
        <v>0</v>
      </c>
      <c r="BB56" s="119">
        <f>'3030_02 - SO 02 – Výstavb...'!F35</f>
        <v>0</v>
      </c>
      <c r="BC56" s="119">
        <f>'3030_02 - SO 02 – Výstavb...'!F36</f>
        <v>0</v>
      </c>
      <c r="BD56" s="121">
        <f>'3030_02 - SO 02 – Výstavb...'!F37</f>
        <v>0</v>
      </c>
      <c r="BE56" s="7"/>
      <c r="BT56" s="122" t="s">
        <v>82</v>
      </c>
      <c r="BV56" s="122" t="s">
        <v>76</v>
      </c>
      <c r="BW56" s="122" t="s">
        <v>87</v>
      </c>
      <c r="BX56" s="122" t="s">
        <v>5</v>
      </c>
      <c r="CL56" s="122" t="s">
        <v>19</v>
      </c>
      <c r="CM56" s="122" t="s">
        <v>84</v>
      </c>
    </row>
    <row r="57" spans="1:91" s="7" customFormat="1" ht="24.75" customHeight="1">
      <c r="A57" s="110" t="s">
        <v>78</v>
      </c>
      <c r="B57" s="111"/>
      <c r="C57" s="112"/>
      <c r="D57" s="113" t="s">
        <v>88</v>
      </c>
      <c r="E57" s="113"/>
      <c r="F57" s="113"/>
      <c r="G57" s="113"/>
      <c r="H57" s="113"/>
      <c r="I57" s="114"/>
      <c r="J57" s="113" t="s">
        <v>89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'3030_ost - Ostatní náklady'!J30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81</v>
      </c>
      <c r="AR57" s="117"/>
      <c r="AS57" s="123">
        <v>0</v>
      </c>
      <c r="AT57" s="124">
        <f>ROUND(SUM(AV57:AW57),2)</f>
        <v>0</v>
      </c>
      <c r="AU57" s="125">
        <f>'3030_ost - Ostatní náklady'!P82</f>
        <v>0</v>
      </c>
      <c r="AV57" s="124">
        <f>'3030_ost - Ostatní náklady'!J33</f>
        <v>0</v>
      </c>
      <c r="AW57" s="124">
        <f>'3030_ost - Ostatní náklady'!J34</f>
        <v>0</v>
      </c>
      <c r="AX57" s="124">
        <f>'3030_ost - Ostatní náklady'!J35</f>
        <v>0</v>
      </c>
      <c r="AY57" s="124">
        <f>'3030_ost - Ostatní náklady'!J36</f>
        <v>0</v>
      </c>
      <c r="AZ57" s="124">
        <f>'3030_ost - Ostatní náklady'!F33</f>
        <v>0</v>
      </c>
      <c r="BA57" s="124">
        <f>'3030_ost - Ostatní náklady'!F34</f>
        <v>0</v>
      </c>
      <c r="BB57" s="124">
        <f>'3030_ost - Ostatní náklady'!F35</f>
        <v>0</v>
      </c>
      <c r="BC57" s="124">
        <f>'3030_ost - Ostatní náklady'!F36</f>
        <v>0</v>
      </c>
      <c r="BD57" s="126">
        <f>'3030_ost - Ostatní náklady'!F37</f>
        <v>0</v>
      </c>
      <c r="BE57" s="7"/>
      <c r="BT57" s="122" t="s">
        <v>82</v>
      </c>
      <c r="BV57" s="122" t="s">
        <v>76</v>
      </c>
      <c r="BW57" s="122" t="s">
        <v>90</v>
      </c>
      <c r="BX57" s="122" t="s">
        <v>5</v>
      </c>
      <c r="CL57" s="122" t="s">
        <v>19</v>
      </c>
      <c r="CM57" s="122" t="s">
        <v>84</v>
      </c>
    </row>
    <row r="58" spans="1:57" s="2" customFormat="1" ht="30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4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3030_01 - SO 01 – Sedimen...'!C2" display="/"/>
    <hyperlink ref="A56" location="'3030_02 - SO 02 – Výstavb...'!C2" display="/"/>
    <hyperlink ref="A57" location="'3030_ost - Ostatn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84</v>
      </c>
    </row>
    <row r="4" spans="2:46" s="1" customFormat="1" ht="24.95" customHeight="1">
      <c r="B4" s="19"/>
      <c r="D4" s="129" t="s">
        <v>91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Náhon Mlýnka - oprava náhonu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92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93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19. 7. 2021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33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34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36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29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38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40</v>
      </c>
      <c r="E30" s="37"/>
      <c r="F30" s="37"/>
      <c r="G30" s="37"/>
      <c r="H30" s="37"/>
      <c r="I30" s="37"/>
      <c r="J30" s="143">
        <f>ROUND(J90,2)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42</v>
      </c>
      <c r="G32" s="37"/>
      <c r="H32" s="37"/>
      <c r="I32" s="144" t="s">
        <v>41</v>
      </c>
      <c r="J32" s="144" t="s">
        <v>43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44</v>
      </c>
      <c r="E33" s="131" t="s">
        <v>45</v>
      </c>
      <c r="F33" s="146">
        <f>ROUND((SUM(BE90:BE235)),2)</f>
        <v>0</v>
      </c>
      <c r="G33" s="37"/>
      <c r="H33" s="37"/>
      <c r="I33" s="147">
        <v>0.21</v>
      </c>
      <c r="J33" s="146">
        <f>ROUND(((SUM(BE90:BE235))*I33),2)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46</v>
      </c>
      <c r="F34" s="146">
        <f>ROUND((SUM(BF90:BF235)),2)</f>
        <v>0</v>
      </c>
      <c r="G34" s="37"/>
      <c r="H34" s="37"/>
      <c r="I34" s="147">
        <v>0.15</v>
      </c>
      <c r="J34" s="146">
        <f>ROUND(((SUM(BF90:BF235))*I34),2)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47</v>
      </c>
      <c r="F35" s="146">
        <f>ROUND((SUM(BG90:BG235)),2)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48</v>
      </c>
      <c r="F36" s="146">
        <f>ROUND((SUM(BH90:BH235)),2)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49</v>
      </c>
      <c r="F37" s="146">
        <f>ROUND((SUM(BI90:BI235)),2)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50</v>
      </c>
      <c r="E39" s="150"/>
      <c r="F39" s="150"/>
      <c r="G39" s="151" t="s">
        <v>51</v>
      </c>
      <c r="H39" s="152" t="s">
        <v>52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94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Náhon Mlýnka - oprava náhonu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92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3030_01 - SO 01 – Sedimentační objekt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Náhon Mlýnka, k.ú. Odry</v>
      </c>
      <c r="G52" s="39"/>
      <c r="H52" s="39"/>
      <c r="I52" s="31" t="s">
        <v>23</v>
      </c>
      <c r="J52" s="71" t="str">
        <f>IF(J12="","",J12)</f>
        <v>19. 7. 2021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25</v>
      </c>
      <c r="D54" s="39"/>
      <c r="E54" s="39"/>
      <c r="F54" s="26" t="str">
        <f>E15</f>
        <v>Státní pozemkový úřad ČR, s.p</v>
      </c>
      <c r="G54" s="39"/>
      <c r="H54" s="39"/>
      <c r="I54" s="31" t="s">
        <v>32</v>
      </c>
      <c r="J54" s="35" t="str">
        <f>E21</f>
        <v>VODNÍ DÍLA - TBD a.s.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36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95</v>
      </c>
      <c r="D57" s="161"/>
      <c r="E57" s="161"/>
      <c r="F57" s="161"/>
      <c r="G57" s="161"/>
      <c r="H57" s="161"/>
      <c r="I57" s="161"/>
      <c r="J57" s="162" t="s">
        <v>96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72</v>
      </c>
      <c r="D59" s="39"/>
      <c r="E59" s="39"/>
      <c r="F59" s="39"/>
      <c r="G59" s="39"/>
      <c r="H59" s="39"/>
      <c r="I59" s="39"/>
      <c r="J59" s="101">
        <f>J90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97</v>
      </c>
    </row>
    <row r="60" spans="1:31" s="9" customFormat="1" ht="24.95" customHeight="1">
      <c r="A60" s="9"/>
      <c r="B60" s="164"/>
      <c r="C60" s="165"/>
      <c r="D60" s="166" t="s">
        <v>98</v>
      </c>
      <c r="E60" s="167"/>
      <c r="F60" s="167"/>
      <c r="G60" s="167"/>
      <c r="H60" s="167"/>
      <c r="I60" s="167"/>
      <c r="J60" s="168">
        <f>J91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99</v>
      </c>
      <c r="E61" s="173"/>
      <c r="F61" s="173"/>
      <c r="G61" s="173"/>
      <c r="H61" s="173"/>
      <c r="I61" s="173"/>
      <c r="J61" s="174">
        <f>J92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100</v>
      </c>
      <c r="E62" s="173"/>
      <c r="F62" s="173"/>
      <c r="G62" s="173"/>
      <c r="H62" s="173"/>
      <c r="I62" s="173"/>
      <c r="J62" s="174">
        <f>J142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101</v>
      </c>
      <c r="E63" s="173"/>
      <c r="F63" s="173"/>
      <c r="G63" s="173"/>
      <c r="H63" s="173"/>
      <c r="I63" s="173"/>
      <c r="J63" s="174">
        <f>J163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102</v>
      </c>
      <c r="E64" s="173"/>
      <c r="F64" s="173"/>
      <c r="G64" s="173"/>
      <c r="H64" s="173"/>
      <c r="I64" s="173"/>
      <c r="J64" s="174">
        <f>J173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0"/>
      <c r="C65" s="171"/>
      <c r="D65" s="172" t="s">
        <v>103</v>
      </c>
      <c r="E65" s="173"/>
      <c r="F65" s="173"/>
      <c r="G65" s="173"/>
      <c r="H65" s="173"/>
      <c r="I65" s="173"/>
      <c r="J65" s="174">
        <f>J177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0"/>
      <c r="C66" s="171"/>
      <c r="D66" s="172" t="s">
        <v>104</v>
      </c>
      <c r="E66" s="173"/>
      <c r="F66" s="173"/>
      <c r="G66" s="173"/>
      <c r="H66" s="173"/>
      <c r="I66" s="173"/>
      <c r="J66" s="174">
        <f>J184</f>
        <v>0</v>
      </c>
      <c r="K66" s="171"/>
      <c r="L66" s="17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0"/>
      <c r="C67" s="171"/>
      <c r="D67" s="172" t="s">
        <v>105</v>
      </c>
      <c r="E67" s="173"/>
      <c r="F67" s="173"/>
      <c r="G67" s="173"/>
      <c r="H67" s="173"/>
      <c r="I67" s="173"/>
      <c r="J67" s="174">
        <f>J198</f>
        <v>0</v>
      </c>
      <c r="K67" s="171"/>
      <c r="L67" s="17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4"/>
      <c r="C68" s="165"/>
      <c r="D68" s="166" t="s">
        <v>106</v>
      </c>
      <c r="E68" s="167"/>
      <c r="F68" s="167"/>
      <c r="G68" s="167"/>
      <c r="H68" s="167"/>
      <c r="I68" s="167"/>
      <c r="J68" s="168">
        <f>J201</f>
        <v>0</v>
      </c>
      <c r="K68" s="165"/>
      <c r="L68" s="16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0"/>
      <c r="C69" s="171"/>
      <c r="D69" s="172" t="s">
        <v>107</v>
      </c>
      <c r="E69" s="173"/>
      <c r="F69" s="173"/>
      <c r="G69" s="173"/>
      <c r="H69" s="173"/>
      <c r="I69" s="173"/>
      <c r="J69" s="174">
        <f>J202</f>
        <v>0</v>
      </c>
      <c r="K69" s="171"/>
      <c r="L69" s="17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0"/>
      <c r="C70" s="171"/>
      <c r="D70" s="172" t="s">
        <v>108</v>
      </c>
      <c r="E70" s="173"/>
      <c r="F70" s="173"/>
      <c r="G70" s="173"/>
      <c r="H70" s="173"/>
      <c r="I70" s="173"/>
      <c r="J70" s="174">
        <f>J225</f>
        <v>0</v>
      </c>
      <c r="K70" s="171"/>
      <c r="L70" s="17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6" spans="1:31" s="2" customFormat="1" ht="6.95" customHeight="1">
      <c r="A76" s="37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4.95" customHeight="1">
      <c r="A77" s="37"/>
      <c r="B77" s="38"/>
      <c r="C77" s="22" t="s">
        <v>109</v>
      </c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16</v>
      </c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159" t="str">
        <f>E7</f>
        <v>Náhon Mlýnka - oprava náhonu</v>
      </c>
      <c r="F80" s="31"/>
      <c r="G80" s="31"/>
      <c r="H80" s="31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92</v>
      </c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9"/>
      <c r="D82" s="39"/>
      <c r="E82" s="68" t="str">
        <f>E9</f>
        <v>3030_01 - SO 01 – Sedimentační objekt</v>
      </c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21</v>
      </c>
      <c r="D84" s="39"/>
      <c r="E84" s="39"/>
      <c r="F84" s="26" t="str">
        <f>F12</f>
        <v>Náhon Mlýnka, k.ú. Odry</v>
      </c>
      <c r="G84" s="39"/>
      <c r="H84" s="39"/>
      <c r="I84" s="31" t="s">
        <v>23</v>
      </c>
      <c r="J84" s="71" t="str">
        <f>IF(J12="","",J12)</f>
        <v>19. 7. 2021</v>
      </c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3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25.65" customHeight="1">
      <c r="A86" s="37"/>
      <c r="B86" s="38"/>
      <c r="C86" s="31" t="s">
        <v>25</v>
      </c>
      <c r="D86" s="39"/>
      <c r="E86" s="39"/>
      <c r="F86" s="26" t="str">
        <f>E15</f>
        <v>Státní pozemkový úřad ČR, s.p</v>
      </c>
      <c r="G86" s="39"/>
      <c r="H86" s="39"/>
      <c r="I86" s="31" t="s">
        <v>32</v>
      </c>
      <c r="J86" s="35" t="str">
        <f>E21</f>
        <v>VODNÍ DÍLA - TBD a.s.</v>
      </c>
      <c r="K86" s="39"/>
      <c r="L86" s="13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15" customHeight="1">
      <c r="A87" s="37"/>
      <c r="B87" s="38"/>
      <c r="C87" s="31" t="s">
        <v>30</v>
      </c>
      <c r="D87" s="39"/>
      <c r="E87" s="39"/>
      <c r="F87" s="26" t="str">
        <f>IF(E18="","",E18)</f>
        <v>Vyplň údaj</v>
      </c>
      <c r="G87" s="39"/>
      <c r="H87" s="39"/>
      <c r="I87" s="31" t="s">
        <v>36</v>
      </c>
      <c r="J87" s="35" t="str">
        <f>E24</f>
        <v xml:space="preserve"> </v>
      </c>
      <c r="K87" s="39"/>
      <c r="L87" s="13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3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76"/>
      <c r="B89" s="177"/>
      <c r="C89" s="178" t="s">
        <v>110</v>
      </c>
      <c r="D89" s="179" t="s">
        <v>59</v>
      </c>
      <c r="E89" s="179" t="s">
        <v>55</v>
      </c>
      <c r="F89" s="179" t="s">
        <v>56</v>
      </c>
      <c r="G89" s="179" t="s">
        <v>111</v>
      </c>
      <c r="H89" s="179" t="s">
        <v>112</v>
      </c>
      <c r="I89" s="179" t="s">
        <v>113</v>
      </c>
      <c r="J89" s="179" t="s">
        <v>96</v>
      </c>
      <c r="K89" s="180" t="s">
        <v>114</v>
      </c>
      <c r="L89" s="181"/>
      <c r="M89" s="91" t="s">
        <v>19</v>
      </c>
      <c r="N89" s="92" t="s">
        <v>44</v>
      </c>
      <c r="O89" s="92" t="s">
        <v>115</v>
      </c>
      <c r="P89" s="92" t="s">
        <v>116</v>
      </c>
      <c r="Q89" s="92" t="s">
        <v>117</v>
      </c>
      <c r="R89" s="92" t="s">
        <v>118</v>
      </c>
      <c r="S89" s="92" t="s">
        <v>119</v>
      </c>
      <c r="T89" s="93" t="s">
        <v>120</v>
      </c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</row>
    <row r="90" spans="1:63" s="2" customFormat="1" ht="22.8" customHeight="1">
      <c r="A90" s="37"/>
      <c r="B90" s="38"/>
      <c r="C90" s="98" t="s">
        <v>121</v>
      </c>
      <c r="D90" s="39"/>
      <c r="E90" s="39"/>
      <c r="F90" s="39"/>
      <c r="G90" s="39"/>
      <c r="H90" s="39"/>
      <c r="I90" s="39"/>
      <c r="J90" s="182">
        <f>BK90</f>
        <v>0</v>
      </c>
      <c r="K90" s="39"/>
      <c r="L90" s="43"/>
      <c r="M90" s="94"/>
      <c r="N90" s="183"/>
      <c r="O90" s="95"/>
      <c r="P90" s="184">
        <f>P91+P201</f>
        <v>0</v>
      </c>
      <c r="Q90" s="95"/>
      <c r="R90" s="184">
        <f>R91+R201</f>
        <v>22.00632831</v>
      </c>
      <c r="S90" s="95"/>
      <c r="T90" s="185">
        <f>T91+T201</f>
        <v>18.3972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6" t="s">
        <v>73</v>
      </c>
      <c r="AU90" s="16" t="s">
        <v>97</v>
      </c>
      <c r="BK90" s="186">
        <f>BK91+BK201</f>
        <v>0</v>
      </c>
    </row>
    <row r="91" spans="1:63" s="12" customFormat="1" ht="25.9" customHeight="1">
      <c r="A91" s="12"/>
      <c r="B91" s="187"/>
      <c r="C91" s="188"/>
      <c r="D91" s="189" t="s">
        <v>73</v>
      </c>
      <c r="E91" s="190" t="s">
        <v>122</v>
      </c>
      <c r="F91" s="190" t="s">
        <v>123</v>
      </c>
      <c r="G91" s="188"/>
      <c r="H91" s="188"/>
      <c r="I91" s="191"/>
      <c r="J91" s="192">
        <f>BK91</f>
        <v>0</v>
      </c>
      <c r="K91" s="188"/>
      <c r="L91" s="193"/>
      <c r="M91" s="194"/>
      <c r="N91" s="195"/>
      <c r="O91" s="195"/>
      <c r="P91" s="196">
        <f>P92+P142+P163+P173+P177+P184+P198</f>
        <v>0</v>
      </c>
      <c r="Q91" s="195"/>
      <c r="R91" s="196">
        <f>R92+R142+R163+R173+R177+R184+R198</f>
        <v>21.76377335</v>
      </c>
      <c r="S91" s="195"/>
      <c r="T91" s="197">
        <f>T92+T142+T163+T173+T177+T184+T198</f>
        <v>18.0772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8" t="s">
        <v>82</v>
      </c>
      <c r="AT91" s="199" t="s">
        <v>73</v>
      </c>
      <c r="AU91" s="199" t="s">
        <v>74</v>
      </c>
      <c r="AY91" s="198" t="s">
        <v>124</v>
      </c>
      <c r="BK91" s="200">
        <f>BK92+BK142+BK163+BK173+BK177+BK184+BK198</f>
        <v>0</v>
      </c>
    </row>
    <row r="92" spans="1:63" s="12" customFormat="1" ht="22.8" customHeight="1">
      <c r="A92" s="12"/>
      <c r="B92" s="187"/>
      <c r="C92" s="188"/>
      <c r="D92" s="189" t="s">
        <v>73</v>
      </c>
      <c r="E92" s="201" t="s">
        <v>82</v>
      </c>
      <c r="F92" s="201" t="s">
        <v>125</v>
      </c>
      <c r="G92" s="188"/>
      <c r="H92" s="188"/>
      <c r="I92" s="191"/>
      <c r="J92" s="202">
        <f>BK92</f>
        <v>0</v>
      </c>
      <c r="K92" s="188"/>
      <c r="L92" s="193"/>
      <c r="M92" s="194"/>
      <c r="N92" s="195"/>
      <c r="O92" s="195"/>
      <c r="P92" s="196">
        <f>SUM(P93:P141)</f>
        <v>0</v>
      </c>
      <c r="Q92" s="195"/>
      <c r="R92" s="196">
        <f>SUM(R93:R141)</f>
        <v>0.0012300000000000002</v>
      </c>
      <c r="S92" s="195"/>
      <c r="T92" s="197">
        <f>SUM(T93:T141)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8" t="s">
        <v>82</v>
      </c>
      <c r="AT92" s="199" t="s">
        <v>73</v>
      </c>
      <c r="AU92" s="199" t="s">
        <v>82</v>
      </c>
      <c r="AY92" s="198" t="s">
        <v>124</v>
      </c>
      <c r="BK92" s="200">
        <f>SUM(BK93:BK141)</f>
        <v>0</v>
      </c>
    </row>
    <row r="93" spans="1:65" s="2" customFormat="1" ht="33" customHeight="1">
      <c r="A93" s="37"/>
      <c r="B93" s="38"/>
      <c r="C93" s="203" t="s">
        <v>82</v>
      </c>
      <c r="D93" s="203" t="s">
        <v>126</v>
      </c>
      <c r="E93" s="204" t="s">
        <v>127</v>
      </c>
      <c r="F93" s="205" t="s">
        <v>128</v>
      </c>
      <c r="G93" s="206" t="s">
        <v>129</v>
      </c>
      <c r="H93" s="207">
        <v>1</v>
      </c>
      <c r="I93" s="208"/>
      <c r="J93" s="209">
        <f>ROUND(I93*H93,2)</f>
        <v>0</v>
      </c>
      <c r="K93" s="205" t="s">
        <v>19</v>
      </c>
      <c r="L93" s="43"/>
      <c r="M93" s="210" t="s">
        <v>19</v>
      </c>
      <c r="N93" s="211" t="s">
        <v>45</v>
      </c>
      <c r="O93" s="8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4" t="s">
        <v>130</v>
      </c>
      <c r="AT93" s="214" t="s">
        <v>126</v>
      </c>
      <c r="AU93" s="214" t="s">
        <v>84</v>
      </c>
      <c r="AY93" s="16" t="s">
        <v>124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6" t="s">
        <v>82</v>
      </c>
      <c r="BK93" s="215">
        <f>ROUND(I93*H93,2)</f>
        <v>0</v>
      </c>
      <c r="BL93" s="16" t="s">
        <v>130</v>
      </c>
      <c r="BM93" s="214" t="s">
        <v>131</v>
      </c>
    </row>
    <row r="94" spans="1:47" s="2" customFormat="1" ht="12">
      <c r="A94" s="37"/>
      <c r="B94" s="38"/>
      <c r="C94" s="39"/>
      <c r="D94" s="216" t="s">
        <v>132</v>
      </c>
      <c r="E94" s="39"/>
      <c r="F94" s="217" t="s">
        <v>133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132</v>
      </c>
      <c r="AU94" s="16" t="s">
        <v>84</v>
      </c>
    </row>
    <row r="95" spans="1:51" s="13" customFormat="1" ht="12">
      <c r="A95" s="13"/>
      <c r="B95" s="221"/>
      <c r="C95" s="222"/>
      <c r="D95" s="216" t="s">
        <v>134</v>
      </c>
      <c r="E95" s="223" t="s">
        <v>19</v>
      </c>
      <c r="F95" s="224" t="s">
        <v>135</v>
      </c>
      <c r="G95" s="222"/>
      <c r="H95" s="225">
        <v>1</v>
      </c>
      <c r="I95" s="226"/>
      <c r="J95" s="222"/>
      <c r="K95" s="222"/>
      <c r="L95" s="227"/>
      <c r="M95" s="228"/>
      <c r="N95" s="229"/>
      <c r="O95" s="229"/>
      <c r="P95" s="229"/>
      <c r="Q95" s="229"/>
      <c r="R95" s="229"/>
      <c r="S95" s="229"/>
      <c r="T95" s="23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1" t="s">
        <v>134</v>
      </c>
      <c r="AU95" s="231" t="s">
        <v>84</v>
      </c>
      <c r="AV95" s="13" t="s">
        <v>84</v>
      </c>
      <c r="AW95" s="13" t="s">
        <v>35</v>
      </c>
      <c r="AX95" s="13" t="s">
        <v>82</v>
      </c>
      <c r="AY95" s="231" t="s">
        <v>124</v>
      </c>
    </row>
    <row r="96" spans="1:65" s="2" customFormat="1" ht="24.15" customHeight="1">
      <c r="A96" s="37"/>
      <c r="B96" s="38"/>
      <c r="C96" s="203" t="s">
        <v>84</v>
      </c>
      <c r="D96" s="203" t="s">
        <v>126</v>
      </c>
      <c r="E96" s="204" t="s">
        <v>136</v>
      </c>
      <c r="F96" s="205" t="s">
        <v>137</v>
      </c>
      <c r="G96" s="206" t="s">
        <v>138</v>
      </c>
      <c r="H96" s="207">
        <v>17</v>
      </c>
      <c r="I96" s="208"/>
      <c r="J96" s="209">
        <f>ROUND(I96*H96,2)</f>
        <v>0</v>
      </c>
      <c r="K96" s="205" t="s">
        <v>139</v>
      </c>
      <c r="L96" s="43"/>
      <c r="M96" s="210" t="s">
        <v>19</v>
      </c>
      <c r="N96" s="211" t="s">
        <v>45</v>
      </c>
      <c r="O96" s="83"/>
      <c r="P96" s="212">
        <f>O96*H96</f>
        <v>0</v>
      </c>
      <c r="Q96" s="212">
        <v>3E-05</v>
      </c>
      <c r="R96" s="212">
        <f>Q96*H96</f>
        <v>0.00051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130</v>
      </c>
      <c r="AT96" s="214" t="s">
        <v>126</v>
      </c>
      <c r="AU96" s="214" t="s">
        <v>84</v>
      </c>
      <c r="AY96" s="16" t="s">
        <v>124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82</v>
      </c>
      <c r="BK96" s="215">
        <f>ROUND(I96*H96,2)</f>
        <v>0</v>
      </c>
      <c r="BL96" s="16" t="s">
        <v>130</v>
      </c>
      <c r="BM96" s="214" t="s">
        <v>140</v>
      </c>
    </row>
    <row r="97" spans="1:47" s="2" customFormat="1" ht="12">
      <c r="A97" s="37"/>
      <c r="B97" s="38"/>
      <c r="C97" s="39"/>
      <c r="D97" s="232" t="s">
        <v>141</v>
      </c>
      <c r="E97" s="39"/>
      <c r="F97" s="233" t="s">
        <v>142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141</v>
      </c>
      <c r="AU97" s="16" t="s">
        <v>84</v>
      </c>
    </row>
    <row r="98" spans="1:51" s="13" customFormat="1" ht="12">
      <c r="A98" s="13"/>
      <c r="B98" s="221"/>
      <c r="C98" s="222"/>
      <c r="D98" s="216" t="s">
        <v>134</v>
      </c>
      <c r="E98" s="223" t="s">
        <v>19</v>
      </c>
      <c r="F98" s="224" t="s">
        <v>143</v>
      </c>
      <c r="G98" s="222"/>
      <c r="H98" s="225">
        <v>17</v>
      </c>
      <c r="I98" s="226"/>
      <c r="J98" s="222"/>
      <c r="K98" s="222"/>
      <c r="L98" s="227"/>
      <c r="M98" s="228"/>
      <c r="N98" s="229"/>
      <c r="O98" s="229"/>
      <c r="P98" s="229"/>
      <c r="Q98" s="229"/>
      <c r="R98" s="229"/>
      <c r="S98" s="229"/>
      <c r="T98" s="23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1" t="s">
        <v>134</v>
      </c>
      <c r="AU98" s="231" t="s">
        <v>84</v>
      </c>
      <c r="AV98" s="13" t="s">
        <v>84</v>
      </c>
      <c r="AW98" s="13" t="s">
        <v>35</v>
      </c>
      <c r="AX98" s="13" t="s">
        <v>82</v>
      </c>
      <c r="AY98" s="231" t="s">
        <v>124</v>
      </c>
    </row>
    <row r="99" spans="1:65" s="2" customFormat="1" ht="44.25" customHeight="1">
      <c r="A99" s="37"/>
      <c r="B99" s="38"/>
      <c r="C99" s="203" t="s">
        <v>144</v>
      </c>
      <c r="D99" s="203" t="s">
        <v>126</v>
      </c>
      <c r="E99" s="204" t="s">
        <v>145</v>
      </c>
      <c r="F99" s="205" t="s">
        <v>146</v>
      </c>
      <c r="G99" s="206" t="s">
        <v>138</v>
      </c>
      <c r="H99" s="207">
        <v>17</v>
      </c>
      <c r="I99" s="208"/>
      <c r="J99" s="209">
        <f>ROUND(I99*H99,2)</f>
        <v>0</v>
      </c>
      <c r="K99" s="205" t="s">
        <v>139</v>
      </c>
      <c r="L99" s="43"/>
      <c r="M99" s="210" t="s">
        <v>19</v>
      </c>
      <c r="N99" s="211" t="s">
        <v>45</v>
      </c>
      <c r="O99" s="8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4" t="s">
        <v>130</v>
      </c>
      <c r="AT99" s="214" t="s">
        <v>126</v>
      </c>
      <c r="AU99" s="214" t="s">
        <v>84</v>
      </c>
      <c r="AY99" s="16" t="s">
        <v>124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6" t="s">
        <v>82</v>
      </c>
      <c r="BK99" s="215">
        <f>ROUND(I99*H99,2)</f>
        <v>0</v>
      </c>
      <c r="BL99" s="16" t="s">
        <v>130</v>
      </c>
      <c r="BM99" s="214" t="s">
        <v>147</v>
      </c>
    </row>
    <row r="100" spans="1:47" s="2" customFormat="1" ht="12">
      <c r="A100" s="37"/>
      <c r="B100" s="38"/>
      <c r="C100" s="39"/>
      <c r="D100" s="232" t="s">
        <v>141</v>
      </c>
      <c r="E100" s="39"/>
      <c r="F100" s="233" t="s">
        <v>148</v>
      </c>
      <c r="G100" s="39"/>
      <c r="H100" s="39"/>
      <c r="I100" s="218"/>
      <c r="J100" s="39"/>
      <c r="K100" s="39"/>
      <c r="L100" s="43"/>
      <c r="M100" s="219"/>
      <c r="N100" s="220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141</v>
      </c>
      <c r="AU100" s="16" t="s">
        <v>84</v>
      </c>
    </row>
    <row r="101" spans="1:51" s="13" customFormat="1" ht="12">
      <c r="A101" s="13"/>
      <c r="B101" s="221"/>
      <c r="C101" s="222"/>
      <c r="D101" s="216" t="s">
        <v>134</v>
      </c>
      <c r="E101" s="223" t="s">
        <v>19</v>
      </c>
      <c r="F101" s="224" t="s">
        <v>143</v>
      </c>
      <c r="G101" s="222"/>
      <c r="H101" s="225">
        <v>17</v>
      </c>
      <c r="I101" s="226"/>
      <c r="J101" s="222"/>
      <c r="K101" s="222"/>
      <c r="L101" s="227"/>
      <c r="M101" s="228"/>
      <c r="N101" s="229"/>
      <c r="O101" s="229"/>
      <c r="P101" s="229"/>
      <c r="Q101" s="229"/>
      <c r="R101" s="229"/>
      <c r="S101" s="229"/>
      <c r="T101" s="23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1" t="s">
        <v>134</v>
      </c>
      <c r="AU101" s="231" t="s">
        <v>84</v>
      </c>
      <c r="AV101" s="13" t="s">
        <v>84</v>
      </c>
      <c r="AW101" s="13" t="s">
        <v>35</v>
      </c>
      <c r="AX101" s="13" t="s">
        <v>82</v>
      </c>
      <c r="AY101" s="231" t="s">
        <v>124</v>
      </c>
    </row>
    <row r="102" spans="1:65" s="2" customFormat="1" ht="33" customHeight="1">
      <c r="A102" s="37"/>
      <c r="B102" s="38"/>
      <c r="C102" s="203" t="s">
        <v>130</v>
      </c>
      <c r="D102" s="203" t="s">
        <v>126</v>
      </c>
      <c r="E102" s="204" t="s">
        <v>149</v>
      </c>
      <c r="F102" s="205" t="s">
        <v>150</v>
      </c>
      <c r="G102" s="206" t="s">
        <v>151</v>
      </c>
      <c r="H102" s="207">
        <v>4</v>
      </c>
      <c r="I102" s="208"/>
      <c r="J102" s="209">
        <f>ROUND(I102*H102,2)</f>
        <v>0</v>
      </c>
      <c r="K102" s="205" t="s">
        <v>139</v>
      </c>
      <c r="L102" s="43"/>
      <c r="M102" s="210" t="s">
        <v>19</v>
      </c>
      <c r="N102" s="211" t="s">
        <v>45</v>
      </c>
      <c r="O102" s="8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4" t="s">
        <v>130</v>
      </c>
      <c r="AT102" s="214" t="s">
        <v>126</v>
      </c>
      <c r="AU102" s="214" t="s">
        <v>84</v>
      </c>
      <c r="AY102" s="16" t="s">
        <v>124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82</v>
      </c>
      <c r="BK102" s="215">
        <f>ROUND(I102*H102,2)</f>
        <v>0</v>
      </c>
      <c r="BL102" s="16" t="s">
        <v>130</v>
      </c>
      <c r="BM102" s="214" t="s">
        <v>152</v>
      </c>
    </row>
    <row r="103" spans="1:47" s="2" customFormat="1" ht="12">
      <c r="A103" s="37"/>
      <c r="B103" s="38"/>
      <c r="C103" s="39"/>
      <c r="D103" s="232" t="s">
        <v>141</v>
      </c>
      <c r="E103" s="39"/>
      <c r="F103" s="233" t="s">
        <v>153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141</v>
      </c>
      <c r="AU103" s="16" t="s">
        <v>84</v>
      </c>
    </row>
    <row r="104" spans="1:51" s="13" customFormat="1" ht="12">
      <c r="A104" s="13"/>
      <c r="B104" s="221"/>
      <c r="C104" s="222"/>
      <c r="D104" s="216" t="s">
        <v>134</v>
      </c>
      <c r="E104" s="223" t="s">
        <v>19</v>
      </c>
      <c r="F104" s="224" t="s">
        <v>154</v>
      </c>
      <c r="G104" s="222"/>
      <c r="H104" s="225">
        <v>4</v>
      </c>
      <c r="I104" s="226"/>
      <c r="J104" s="222"/>
      <c r="K104" s="222"/>
      <c r="L104" s="227"/>
      <c r="M104" s="228"/>
      <c r="N104" s="229"/>
      <c r="O104" s="229"/>
      <c r="P104" s="229"/>
      <c r="Q104" s="229"/>
      <c r="R104" s="229"/>
      <c r="S104" s="229"/>
      <c r="T104" s="23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1" t="s">
        <v>134</v>
      </c>
      <c r="AU104" s="231" t="s">
        <v>84</v>
      </c>
      <c r="AV104" s="13" t="s">
        <v>84</v>
      </c>
      <c r="AW104" s="13" t="s">
        <v>35</v>
      </c>
      <c r="AX104" s="13" t="s">
        <v>82</v>
      </c>
      <c r="AY104" s="231" t="s">
        <v>124</v>
      </c>
    </row>
    <row r="105" spans="1:65" s="2" customFormat="1" ht="33" customHeight="1">
      <c r="A105" s="37"/>
      <c r="B105" s="38"/>
      <c r="C105" s="203" t="s">
        <v>155</v>
      </c>
      <c r="D105" s="203" t="s">
        <v>126</v>
      </c>
      <c r="E105" s="204" t="s">
        <v>156</v>
      </c>
      <c r="F105" s="205" t="s">
        <v>157</v>
      </c>
      <c r="G105" s="206" t="s">
        <v>151</v>
      </c>
      <c r="H105" s="207">
        <v>1</v>
      </c>
      <c r="I105" s="208"/>
      <c r="J105" s="209">
        <f>ROUND(I105*H105,2)</f>
        <v>0</v>
      </c>
      <c r="K105" s="205" t="s">
        <v>139</v>
      </c>
      <c r="L105" s="43"/>
      <c r="M105" s="210" t="s">
        <v>19</v>
      </c>
      <c r="N105" s="211" t="s">
        <v>45</v>
      </c>
      <c r="O105" s="8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4" t="s">
        <v>130</v>
      </c>
      <c r="AT105" s="214" t="s">
        <v>126</v>
      </c>
      <c r="AU105" s="214" t="s">
        <v>84</v>
      </c>
      <c r="AY105" s="16" t="s">
        <v>124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6" t="s">
        <v>82</v>
      </c>
      <c r="BK105" s="215">
        <f>ROUND(I105*H105,2)</f>
        <v>0</v>
      </c>
      <c r="BL105" s="16" t="s">
        <v>130</v>
      </c>
      <c r="BM105" s="214" t="s">
        <v>158</v>
      </c>
    </row>
    <row r="106" spans="1:47" s="2" customFormat="1" ht="12">
      <c r="A106" s="37"/>
      <c r="B106" s="38"/>
      <c r="C106" s="39"/>
      <c r="D106" s="232" t="s">
        <v>141</v>
      </c>
      <c r="E106" s="39"/>
      <c r="F106" s="233" t="s">
        <v>159</v>
      </c>
      <c r="G106" s="39"/>
      <c r="H106" s="39"/>
      <c r="I106" s="218"/>
      <c r="J106" s="39"/>
      <c r="K106" s="39"/>
      <c r="L106" s="43"/>
      <c r="M106" s="219"/>
      <c r="N106" s="220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141</v>
      </c>
      <c r="AU106" s="16" t="s">
        <v>84</v>
      </c>
    </row>
    <row r="107" spans="1:51" s="13" customFormat="1" ht="12">
      <c r="A107" s="13"/>
      <c r="B107" s="221"/>
      <c r="C107" s="222"/>
      <c r="D107" s="216" t="s">
        <v>134</v>
      </c>
      <c r="E107" s="223" t="s">
        <v>19</v>
      </c>
      <c r="F107" s="224" t="s">
        <v>160</v>
      </c>
      <c r="G107" s="222"/>
      <c r="H107" s="225">
        <v>1</v>
      </c>
      <c r="I107" s="226"/>
      <c r="J107" s="222"/>
      <c r="K107" s="222"/>
      <c r="L107" s="227"/>
      <c r="M107" s="228"/>
      <c r="N107" s="229"/>
      <c r="O107" s="229"/>
      <c r="P107" s="229"/>
      <c r="Q107" s="229"/>
      <c r="R107" s="229"/>
      <c r="S107" s="229"/>
      <c r="T107" s="23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1" t="s">
        <v>134</v>
      </c>
      <c r="AU107" s="231" t="s">
        <v>84</v>
      </c>
      <c r="AV107" s="13" t="s">
        <v>84</v>
      </c>
      <c r="AW107" s="13" t="s">
        <v>35</v>
      </c>
      <c r="AX107" s="13" t="s">
        <v>82</v>
      </c>
      <c r="AY107" s="231" t="s">
        <v>124</v>
      </c>
    </row>
    <row r="108" spans="1:65" s="2" customFormat="1" ht="24.15" customHeight="1">
      <c r="A108" s="37"/>
      <c r="B108" s="38"/>
      <c r="C108" s="203" t="s">
        <v>161</v>
      </c>
      <c r="D108" s="203" t="s">
        <v>126</v>
      </c>
      <c r="E108" s="204" t="s">
        <v>162</v>
      </c>
      <c r="F108" s="205" t="s">
        <v>163</v>
      </c>
      <c r="G108" s="206" t="s">
        <v>151</v>
      </c>
      <c r="H108" s="207">
        <v>5</v>
      </c>
      <c r="I108" s="208"/>
      <c r="J108" s="209">
        <f>ROUND(I108*H108,2)</f>
        <v>0</v>
      </c>
      <c r="K108" s="205" t="s">
        <v>139</v>
      </c>
      <c r="L108" s="43"/>
      <c r="M108" s="210" t="s">
        <v>19</v>
      </c>
      <c r="N108" s="211" t="s">
        <v>45</v>
      </c>
      <c r="O108" s="83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14" t="s">
        <v>130</v>
      </c>
      <c r="AT108" s="214" t="s">
        <v>126</v>
      </c>
      <c r="AU108" s="214" t="s">
        <v>84</v>
      </c>
      <c r="AY108" s="16" t="s">
        <v>124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6" t="s">
        <v>82</v>
      </c>
      <c r="BK108" s="215">
        <f>ROUND(I108*H108,2)</f>
        <v>0</v>
      </c>
      <c r="BL108" s="16" t="s">
        <v>130</v>
      </c>
      <c r="BM108" s="214" t="s">
        <v>164</v>
      </c>
    </row>
    <row r="109" spans="1:47" s="2" customFormat="1" ht="12">
      <c r="A109" s="37"/>
      <c r="B109" s="38"/>
      <c r="C109" s="39"/>
      <c r="D109" s="232" t="s">
        <v>141</v>
      </c>
      <c r="E109" s="39"/>
      <c r="F109" s="233" t="s">
        <v>165</v>
      </c>
      <c r="G109" s="39"/>
      <c r="H109" s="39"/>
      <c r="I109" s="218"/>
      <c r="J109" s="39"/>
      <c r="K109" s="39"/>
      <c r="L109" s="43"/>
      <c r="M109" s="219"/>
      <c r="N109" s="220"/>
      <c r="O109" s="83"/>
      <c r="P109" s="83"/>
      <c r="Q109" s="83"/>
      <c r="R109" s="83"/>
      <c r="S109" s="83"/>
      <c r="T109" s="84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16" t="s">
        <v>141</v>
      </c>
      <c r="AU109" s="16" t="s">
        <v>84</v>
      </c>
    </row>
    <row r="110" spans="1:51" s="13" customFormat="1" ht="12">
      <c r="A110" s="13"/>
      <c r="B110" s="221"/>
      <c r="C110" s="222"/>
      <c r="D110" s="216" t="s">
        <v>134</v>
      </c>
      <c r="E110" s="223" t="s">
        <v>19</v>
      </c>
      <c r="F110" s="224" t="s">
        <v>166</v>
      </c>
      <c r="G110" s="222"/>
      <c r="H110" s="225">
        <v>5</v>
      </c>
      <c r="I110" s="226"/>
      <c r="J110" s="222"/>
      <c r="K110" s="222"/>
      <c r="L110" s="227"/>
      <c r="M110" s="228"/>
      <c r="N110" s="229"/>
      <c r="O110" s="229"/>
      <c r="P110" s="229"/>
      <c r="Q110" s="229"/>
      <c r="R110" s="229"/>
      <c r="S110" s="229"/>
      <c r="T110" s="230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1" t="s">
        <v>134</v>
      </c>
      <c r="AU110" s="231" t="s">
        <v>84</v>
      </c>
      <c r="AV110" s="13" t="s">
        <v>84</v>
      </c>
      <c r="AW110" s="13" t="s">
        <v>35</v>
      </c>
      <c r="AX110" s="13" t="s">
        <v>82</v>
      </c>
      <c r="AY110" s="231" t="s">
        <v>124</v>
      </c>
    </row>
    <row r="111" spans="1:65" s="2" customFormat="1" ht="24.15" customHeight="1">
      <c r="A111" s="37"/>
      <c r="B111" s="38"/>
      <c r="C111" s="203" t="s">
        <v>167</v>
      </c>
      <c r="D111" s="203" t="s">
        <v>126</v>
      </c>
      <c r="E111" s="204" t="s">
        <v>168</v>
      </c>
      <c r="F111" s="205" t="s">
        <v>169</v>
      </c>
      <c r="G111" s="206" t="s">
        <v>151</v>
      </c>
      <c r="H111" s="207">
        <v>4</v>
      </c>
      <c r="I111" s="208"/>
      <c r="J111" s="209">
        <f>ROUND(I111*H111,2)</f>
        <v>0</v>
      </c>
      <c r="K111" s="205" t="s">
        <v>139</v>
      </c>
      <c r="L111" s="43"/>
      <c r="M111" s="210" t="s">
        <v>19</v>
      </c>
      <c r="N111" s="211" t="s">
        <v>45</v>
      </c>
      <c r="O111" s="83"/>
      <c r="P111" s="212">
        <f>O111*H111</f>
        <v>0</v>
      </c>
      <c r="Q111" s="212">
        <v>9E-05</v>
      </c>
      <c r="R111" s="212">
        <f>Q111*H111</f>
        <v>0.00036</v>
      </c>
      <c r="S111" s="212">
        <v>0</v>
      </c>
      <c r="T111" s="213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14" t="s">
        <v>130</v>
      </c>
      <c r="AT111" s="214" t="s">
        <v>126</v>
      </c>
      <c r="AU111" s="214" t="s">
        <v>84</v>
      </c>
      <c r="AY111" s="16" t="s">
        <v>124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6" t="s">
        <v>82</v>
      </c>
      <c r="BK111" s="215">
        <f>ROUND(I111*H111,2)</f>
        <v>0</v>
      </c>
      <c r="BL111" s="16" t="s">
        <v>130</v>
      </c>
      <c r="BM111" s="214" t="s">
        <v>170</v>
      </c>
    </row>
    <row r="112" spans="1:47" s="2" customFormat="1" ht="12">
      <c r="A112" s="37"/>
      <c r="B112" s="38"/>
      <c r="C112" s="39"/>
      <c r="D112" s="232" t="s">
        <v>141</v>
      </c>
      <c r="E112" s="39"/>
      <c r="F112" s="233" t="s">
        <v>171</v>
      </c>
      <c r="G112" s="39"/>
      <c r="H112" s="39"/>
      <c r="I112" s="218"/>
      <c r="J112" s="39"/>
      <c r="K112" s="39"/>
      <c r="L112" s="43"/>
      <c r="M112" s="219"/>
      <c r="N112" s="220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141</v>
      </c>
      <c r="AU112" s="16" t="s">
        <v>84</v>
      </c>
    </row>
    <row r="113" spans="1:51" s="13" customFormat="1" ht="12">
      <c r="A113" s="13"/>
      <c r="B113" s="221"/>
      <c r="C113" s="222"/>
      <c r="D113" s="216" t="s">
        <v>134</v>
      </c>
      <c r="E113" s="223" t="s">
        <v>19</v>
      </c>
      <c r="F113" s="224" t="s">
        <v>154</v>
      </c>
      <c r="G113" s="222"/>
      <c r="H113" s="225">
        <v>4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1" t="s">
        <v>134</v>
      </c>
      <c r="AU113" s="231" t="s">
        <v>84</v>
      </c>
      <c r="AV113" s="13" t="s">
        <v>84</v>
      </c>
      <c r="AW113" s="13" t="s">
        <v>35</v>
      </c>
      <c r="AX113" s="13" t="s">
        <v>82</v>
      </c>
      <c r="AY113" s="231" t="s">
        <v>124</v>
      </c>
    </row>
    <row r="114" spans="1:65" s="2" customFormat="1" ht="24.15" customHeight="1">
      <c r="A114" s="37"/>
      <c r="B114" s="38"/>
      <c r="C114" s="203" t="s">
        <v>172</v>
      </c>
      <c r="D114" s="203" t="s">
        <v>126</v>
      </c>
      <c r="E114" s="204" t="s">
        <v>173</v>
      </c>
      <c r="F114" s="205" t="s">
        <v>174</v>
      </c>
      <c r="G114" s="206" t="s">
        <v>151</v>
      </c>
      <c r="H114" s="207">
        <v>1</v>
      </c>
      <c r="I114" s="208"/>
      <c r="J114" s="209">
        <f>ROUND(I114*H114,2)</f>
        <v>0</v>
      </c>
      <c r="K114" s="205" t="s">
        <v>139</v>
      </c>
      <c r="L114" s="43"/>
      <c r="M114" s="210" t="s">
        <v>19</v>
      </c>
      <c r="N114" s="211" t="s">
        <v>45</v>
      </c>
      <c r="O114" s="83"/>
      <c r="P114" s="212">
        <f>O114*H114</f>
        <v>0</v>
      </c>
      <c r="Q114" s="212">
        <v>0.00036</v>
      </c>
      <c r="R114" s="212">
        <f>Q114*H114</f>
        <v>0.00036</v>
      </c>
      <c r="S114" s="212">
        <v>0</v>
      </c>
      <c r="T114" s="213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14" t="s">
        <v>130</v>
      </c>
      <c r="AT114" s="214" t="s">
        <v>126</v>
      </c>
      <c r="AU114" s="214" t="s">
        <v>84</v>
      </c>
      <c r="AY114" s="16" t="s">
        <v>124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6" t="s">
        <v>82</v>
      </c>
      <c r="BK114" s="215">
        <f>ROUND(I114*H114,2)</f>
        <v>0</v>
      </c>
      <c r="BL114" s="16" t="s">
        <v>130</v>
      </c>
      <c r="BM114" s="214" t="s">
        <v>175</v>
      </c>
    </row>
    <row r="115" spans="1:47" s="2" customFormat="1" ht="12">
      <c r="A115" s="37"/>
      <c r="B115" s="38"/>
      <c r="C115" s="39"/>
      <c r="D115" s="232" t="s">
        <v>141</v>
      </c>
      <c r="E115" s="39"/>
      <c r="F115" s="233" t="s">
        <v>176</v>
      </c>
      <c r="G115" s="39"/>
      <c r="H115" s="39"/>
      <c r="I115" s="218"/>
      <c r="J115" s="39"/>
      <c r="K115" s="39"/>
      <c r="L115" s="43"/>
      <c r="M115" s="219"/>
      <c r="N115" s="220"/>
      <c r="O115" s="83"/>
      <c r="P115" s="83"/>
      <c r="Q115" s="83"/>
      <c r="R115" s="83"/>
      <c r="S115" s="83"/>
      <c r="T115" s="84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16" t="s">
        <v>141</v>
      </c>
      <c r="AU115" s="16" t="s">
        <v>84</v>
      </c>
    </row>
    <row r="116" spans="1:51" s="13" customFormat="1" ht="12">
      <c r="A116" s="13"/>
      <c r="B116" s="221"/>
      <c r="C116" s="222"/>
      <c r="D116" s="216" t="s">
        <v>134</v>
      </c>
      <c r="E116" s="223" t="s">
        <v>19</v>
      </c>
      <c r="F116" s="224" t="s">
        <v>160</v>
      </c>
      <c r="G116" s="222"/>
      <c r="H116" s="225">
        <v>1</v>
      </c>
      <c r="I116" s="226"/>
      <c r="J116" s="222"/>
      <c r="K116" s="222"/>
      <c r="L116" s="227"/>
      <c r="M116" s="228"/>
      <c r="N116" s="229"/>
      <c r="O116" s="229"/>
      <c r="P116" s="229"/>
      <c r="Q116" s="229"/>
      <c r="R116" s="229"/>
      <c r="S116" s="229"/>
      <c r="T116" s="23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1" t="s">
        <v>134</v>
      </c>
      <c r="AU116" s="231" t="s">
        <v>84</v>
      </c>
      <c r="AV116" s="13" t="s">
        <v>84</v>
      </c>
      <c r="AW116" s="13" t="s">
        <v>35</v>
      </c>
      <c r="AX116" s="13" t="s">
        <v>82</v>
      </c>
      <c r="AY116" s="231" t="s">
        <v>124</v>
      </c>
    </row>
    <row r="117" spans="1:65" s="2" customFormat="1" ht="37.8" customHeight="1">
      <c r="A117" s="37"/>
      <c r="B117" s="38"/>
      <c r="C117" s="203" t="s">
        <v>177</v>
      </c>
      <c r="D117" s="203" t="s">
        <v>126</v>
      </c>
      <c r="E117" s="204" t="s">
        <v>178</v>
      </c>
      <c r="F117" s="205" t="s">
        <v>179</v>
      </c>
      <c r="G117" s="206" t="s">
        <v>151</v>
      </c>
      <c r="H117" s="207">
        <v>4</v>
      </c>
      <c r="I117" s="208"/>
      <c r="J117" s="209">
        <f>ROUND(I117*H117,2)</f>
        <v>0</v>
      </c>
      <c r="K117" s="205" t="s">
        <v>139</v>
      </c>
      <c r="L117" s="43"/>
      <c r="M117" s="210" t="s">
        <v>19</v>
      </c>
      <c r="N117" s="211" t="s">
        <v>45</v>
      </c>
      <c r="O117" s="8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14" t="s">
        <v>130</v>
      </c>
      <c r="AT117" s="214" t="s">
        <v>126</v>
      </c>
      <c r="AU117" s="214" t="s">
        <v>84</v>
      </c>
      <c r="AY117" s="16" t="s">
        <v>124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6" t="s">
        <v>82</v>
      </c>
      <c r="BK117" s="215">
        <f>ROUND(I117*H117,2)</f>
        <v>0</v>
      </c>
      <c r="BL117" s="16" t="s">
        <v>130</v>
      </c>
      <c r="BM117" s="214" t="s">
        <v>180</v>
      </c>
    </row>
    <row r="118" spans="1:47" s="2" customFormat="1" ht="12">
      <c r="A118" s="37"/>
      <c r="B118" s="38"/>
      <c r="C118" s="39"/>
      <c r="D118" s="232" t="s">
        <v>141</v>
      </c>
      <c r="E118" s="39"/>
      <c r="F118" s="233" t="s">
        <v>181</v>
      </c>
      <c r="G118" s="39"/>
      <c r="H118" s="39"/>
      <c r="I118" s="218"/>
      <c r="J118" s="39"/>
      <c r="K118" s="39"/>
      <c r="L118" s="43"/>
      <c r="M118" s="219"/>
      <c r="N118" s="220"/>
      <c r="O118" s="83"/>
      <c r="P118" s="83"/>
      <c r="Q118" s="83"/>
      <c r="R118" s="83"/>
      <c r="S118" s="83"/>
      <c r="T118" s="84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141</v>
      </c>
      <c r="AU118" s="16" t="s">
        <v>84</v>
      </c>
    </row>
    <row r="119" spans="1:51" s="13" customFormat="1" ht="12">
      <c r="A119" s="13"/>
      <c r="B119" s="221"/>
      <c r="C119" s="222"/>
      <c r="D119" s="216" t="s">
        <v>134</v>
      </c>
      <c r="E119" s="223" t="s">
        <v>19</v>
      </c>
      <c r="F119" s="224" t="s">
        <v>154</v>
      </c>
      <c r="G119" s="222"/>
      <c r="H119" s="225">
        <v>4</v>
      </c>
      <c r="I119" s="226"/>
      <c r="J119" s="222"/>
      <c r="K119" s="222"/>
      <c r="L119" s="227"/>
      <c r="M119" s="228"/>
      <c r="N119" s="229"/>
      <c r="O119" s="229"/>
      <c r="P119" s="229"/>
      <c r="Q119" s="229"/>
      <c r="R119" s="229"/>
      <c r="S119" s="229"/>
      <c r="T119" s="23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1" t="s">
        <v>134</v>
      </c>
      <c r="AU119" s="231" t="s">
        <v>84</v>
      </c>
      <c r="AV119" s="13" t="s">
        <v>84</v>
      </c>
      <c r="AW119" s="13" t="s">
        <v>35</v>
      </c>
      <c r="AX119" s="13" t="s">
        <v>82</v>
      </c>
      <c r="AY119" s="231" t="s">
        <v>124</v>
      </c>
    </row>
    <row r="120" spans="1:65" s="2" customFormat="1" ht="37.8" customHeight="1">
      <c r="A120" s="37"/>
      <c r="B120" s="38"/>
      <c r="C120" s="203" t="s">
        <v>182</v>
      </c>
      <c r="D120" s="203" t="s">
        <v>126</v>
      </c>
      <c r="E120" s="204" t="s">
        <v>183</v>
      </c>
      <c r="F120" s="205" t="s">
        <v>184</v>
      </c>
      <c r="G120" s="206" t="s">
        <v>151</v>
      </c>
      <c r="H120" s="207">
        <v>1</v>
      </c>
      <c r="I120" s="208"/>
      <c r="J120" s="209">
        <f>ROUND(I120*H120,2)</f>
        <v>0</v>
      </c>
      <c r="K120" s="205" t="s">
        <v>139</v>
      </c>
      <c r="L120" s="43"/>
      <c r="M120" s="210" t="s">
        <v>19</v>
      </c>
      <c r="N120" s="211" t="s">
        <v>45</v>
      </c>
      <c r="O120" s="83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14" t="s">
        <v>130</v>
      </c>
      <c r="AT120" s="214" t="s">
        <v>126</v>
      </c>
      <c r="AU120" s="214" t="s">
        <v>84</v>
      </c>
      <c r="AY120" s="16" t="s">
        <v>124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6" t="s">
        <v>82</v>
      </c>
      <c r="BK120" s="215">
        <f>ROUND(I120*H120,2)</f>
        <v>0</v>
      </c>
      <c r="BL120" s="16" t="s">
        <v>130</v>
      </c>
      <c r="BM120" s="214" t="s">
        <v>185</v>
      </c>
    </row>
    <row r="121" spans="1:47" s="2" customFormat="1" ht="12">
      <c r="A121" s="37"/>
      <c r="B121" s="38"/>
      <c r="C121" s="39"/>
      <c r="D121" s="232" t="s">
        <v>141</v>
      </c>
      <c r="E121" s="39"/>
      <c r="F121" s="233" t="s">
        <v>186</v>
      </c>
      <c r="G121" s="39"/>
      <c r="H121" s="39"/>
      <c r="I121" s="218"/>
      <c r="J121" s="39"/>
      <c r="K121" s="39"/>
      <c r="L121" s="43"/>
      <c r="M121" s="219"/>
      <c r="N121" s="220"/>
      <c r="O121" s="83"/>
      <c r="P121" s="83"/>
      <c r="Q121" s="83"/>
      <c r="R121" s="83"/>
      <c r="S121" s="83"/>
      <c r="T121" s="84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141</v>
      </c>
      <c r="AU121" s="16" t="s">
        <v>84</v>
      </c>
    </row>
    <row r="122" spans="1:51" s="13" customFormat="1" ht="12">
      <c r="A122" s="13"/>
      <c r="B122" s="221"/>
      <c r="C122" s="222"/>
      <c r="D122" s="216" t="s">
        <v>134</v>
      </c>
      <c r="E122" s="223" t="s">
        <v>19</v>
      </c>
      <c r="F122" s="224" t="s">
        <v>160</v>
      </c>
      <c r="G122" s="222"/>
      <c r="H122" s="225">
        <v>1</v>
      </c>
      <c r="I122" s="226"/>
      <c r="J122" s="222"/>
      <c r="K122" s="222"/>
      <c r="L122" s="227"/>
      <c r="M122" s="228"/>
      <c r="N122" s="229"/>
      <c r="O122" s="229"/>
      <c r="P122" s="229"/>
      <c r="Q122" s="229"/>
      <c r="R122" s="229"/>
      <c r="S122" s="229"/>
      <c r="T122" s="23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1" t="s">
        <v>134</v>
      </c>
      <c r="AU122" s="231" t="s">
        <v>84</v>
      </c>
      <c r="AV122" s="13" t="s">
        <v>84</v>
      </c>
      <c r="AW122" s="13" t="s">
        <v>35</v>
      </c>
      <c r="AX122" s="13" t="s">
        <v>82</v>
      </c>
      <c r="AY122" s="231" t="s">
        <v>124</v>
      </c>
    </row>
    <row r="123" spans="1:65" s="2" customFormat="1" ht="24.15" customHeight="1">
      <c r="A123" s="37"/>
      <c r="B123" s="38"/>
      <c r="C123" s="203" t="s">
        <v>187</v>
      </c>
      <c r="D123" s="203" t="s">
        <v>126</v>
      </c>
      <c r="E123" s="204" t="s">
        <v>188</v>
      </c>
      <c r="F123" s="205" t="s">
        <v>189</v>
      </c>
      <c r="G123" s="206" t="s">
        <v>190</v>
      </c>
      <c r="H123" s="207">
        <v>21.42</v>
      </c>
      <c r="I123" s="208"/>
      <c r="J123" s="209">
        <f>ROUND(I123*H123,2)</f>
        <v>0</v>
      </c>
      <c r="K123" s="205" t="s">
        <v>139</v>
      </c>
      <c r="L123" s="43"/>
      <c r="M123" s="210" t="s">
        <v>19</v>
      </c>
      <c r="N123" s="211" t="s">
        <v>45</v>
      </c>
      <c r="O123" s="8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4" t="s">
        <v>130</v>
      </c>
      <c r="AT123" s="214" t="s">
        <v>126</v>
      </c>
      <c r="AU123" s="214" t="s">
        <v>84</v>
      </c>
      <c r="AY123" s="16" t="s">
        <v>124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6" t="s">
        <v>82</v>
      </c>
      <c r="BK123" s="215">
        <f>ROUND(I123*H123,2)</f>
        <v>0</v>
      </c>
      <c r="BL123" s="16" t="s">
        <v>130</v>
      </c>
      <c r="BM123" s="214" t="s">
        <v>191</v>
      </c>
    </row>
    <row r="124" spans="1:47" s="2" customFormat="1" ht="12">
      <c r="A124" s="37"/>
      <c r="B124" s="38"/>
      <c r="C124" s="39"/>
      <c r="D124" s="232" t="s">
        <v>141</v>
      </c>
      <c r="E124" s="39"/>
      <c r="F124" s="233" t="s">
        <v>192</v>
      </c>
      <c r="G124" s="39"/>
      <c r="H124" s="39"/>
      <c r="I124" s="218"/>
      <c r="J124" s="39"/>
      <c r="K124" s="39"/>
      <c r="L124" s="43"/>
      <c r="M124" s="219"/>
      <c r="N124" s="220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141</v>
      </c>
      <c r="AU124" s="16" t="s">
        <v>84</v>
      </c>
    </row>
    <row r="125" spans="1:51" s="13" customFormat="1" ht="12">
      <c r="A125" s="13"/>
      <c r="B125" s="221"/>
      <c r="C125" s="222"/>
      <c r="D125" s="216" t="s">
        <v>134</v>
      </c>
      <c r="E125" s="223" t="s">
        <v>19</v>
      </c>
      <c r="F125" s="224" t="s">
        <v>193</v>
      </c>
      <c r="G125" s="222"/>
      <c r="H125" s="225">
        <v>21.42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134</v>
      </c>
      <c r="AU125" s="231" t="s">
        <v>84</v>
      </c>
      <c r="AV125" s="13" t="s">
        <v>84</v>
      </c>
      <c r="AW125" s="13" t="s">
        <v>35</v>
      </c>
      <c r="AX125" s="13" t="s">
        <v>82</v>
      </c>
      <c r="AY125" s="231" t="s">
        <v>124</v>
      </c>
    </row>
    <row r="126" spans="1:65" s="2" customFormat="1" ht="44.25" customHeight="1">
      <c r="A126" s="37"/>
      <c r="B126" s="38"/>
      <c r="C126" s="203" t="s">
        <v>194</v>
      </c>
      <c r="D126" s="203" t="s">
        <v>126</v>
      </c>
      <c r="E126" s="204" t="s">
        <v>195</v>
      </c>
      <c r="F126" s="205" t="s">
        <v>196</v>
      </c>
      <c r="G126" s="206" t="s">
        <v>190</v>
      </c>
      <c r="H126" s="207">
        <v>100</v>
      </c>
      <c r="I126" s="208"/>
      <c r="J126" s="209">
        <f>ROUND(I126*H126,2)</f>
        <v>0</v>
      </c>
      <c r="K126" s="205" t="s">
        <v>139</v>
      </c>
      <c r="L126" s="43"/>
      <c r="M126" s="210" t="s">
        <v>19</v>
      </c>
      <c r="N126" s="211" t="s">
        <v>45</v>
      </c>
      <c r="O126" s="83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14" t="s">
        <v>130</v>
      </c>
      <c r="AT126" s="214" t="s">
        <v>126</v>
      </c>
      <c r="AU126" s="214" t="s">
        <v>84</v>
      </c>
      <c r="AY126" s="16" t="s">
        <v>124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6" t="s">
        <v>82</v>
      </c>
      <c r="BK126" s="215">
        <f>ROUND(I126*H126,2)</f>
        <v>0</v>
      </c>
      <c r="BL126" s="16" t="s">
        <v>130</v>
      </c>
      <c r="BM126" s="214" t="s">
        <v>197</v>
      </c>
    </row>
    <row r="127" spans="1:47" s="2" customFormat="1" ht="12">
      <c r="A127" s="37"/>
      <c r="B127" s="38"/>
      <c r="C127" s="39"/>
      <c r="D127" s="232" t="s">
        <v>141</v>
      </c>
      <c r="E127" s="39"/>
      <c r="F127" s="233" t="s">
        <v>198</v>
      </c>
      <c r="G127" s="39"/>
      <c r="H127" s="39"/>
      <c r="I127" s="218"/>
      <c r="J127" s="39"/>
      <c r="K127" s="39"/>
      <c r="L127" s="43"/>
      <c r="M127" s="219"/>
      <c r="N127" s="220"/>
      <c r="O127" s="83"/>
      <c r="P127" s="83"/>
      <c r="Q127" s="83"/>
      <c r="R127" s="83"/>
      <c r="S127" s="83"/>
      <c r="T127" s="84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141</v>
      </c>
      <c r="AU127" s="16" t="s">
        <v>84</v>
      </c>
    </row>
    <row r="128" spans="1:47" s="2" customFormat="1" ht="12">
      <c r="A128" s="37"/>
      <c r="B128" s="38"/>
      <c r="C128" s="39"/>
      <c r="D128" s="216" t="s">
        <v>132</v>
      </c>
      <c r="E128" s="39"/>
      <c r="F128" s="217" t="s">
        <v>199</v>
      </c>
      <c r="G128" s="39"/>
      <c r="H128" s="39"/>
      <c r="I128" s="218"/>
      <c r="J128" s="39"/>
      <c r="K128" s="39"/>
      <c r="L128" s="43"/>
      <c r="M128" s="219"/>
      <c r="N128" s="220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132</v>
      </c>
      <c r="AU128" s="16" t="s">
        <v>84</v>
      </c>
    </row>
    <row r="129" spans="1:51" s="13" customFormat="1" ht="12">
      <c r="A129" s="13"/>
      <c r="B129" s="221"/>
      <c r="C129" s="222"/>
      <c r="D129" s="216" t="s">
        <v>134</v>
      </c>
      <c r="E129" s="223" t="s">
        <v>19</v>
      </c>
      <c r="F129" s="224" t="s">
        <v>200</v>
      </c>
      <c r="G129" s="222"/>
      <c r="H129" s="225">
        <v>100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134</v>
      </c>
      <c r="AU129" s="231" t="s">
        <v>84</v>
      </c>
      <c r="AV129" s="13" t="s">
        <v>84</v>
      </c>
      <c r="AW129" s="13" t="s">
        <v>35</v>
      </c>
      <c r="AX129" s="13" t="s">
        <v>82</v>
      </c>
      <c r="AY129" s="231" t="s">
        <v>124</v>
      </c>
    </row>
    <row r="130" spans="1:65" s="2" customFormat="1" ht="62.7" customHeight="1">
      <c r="A130" s="37"/>
      <c r="B130" s="38"/>
      <c r="C130" s="203" t="s">
        <v>201</v>
      </c>
      <c r="D130" s="203" t="s">
        <v>126</v>
      </c>
      <c r="E130" s="204" t="s">
        <v>202</v>
      </c>
      <c r="F130" s="205" t="s">
        <v>203</v>
      </c>
      <c r="G130" s="206" t="s">
        <v>190</v>
      </c>
      <c r="H130" s="207">
        <v>60</v>
      </c>
      <c r="I130" s="208"/>
      <c r="J130" s="209">
        <f>ROUND(I130*H130,2)</f>
        <v>0</v>
      </c>
      <c r="K130" s="205" t="s">
        <v>139</v>
      </c>
      <c r="L130" s="43"/>
      <c r="M130" s="210" t="s">
        <v>19</v>
      </c>
      <c r="N130" s="211" t="s">
        <v>45</v>
      </c>
      <c r="O130" s="83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4" t="s">
        <v>130</v>
      </c>
      <c r="AT130" s="214" t="s">
        <v>126</v>
      </c>
      <c r="AU130" s="214" t="s">
        <v>84</v>
      </c>
      <c r="AY130" s="16" t="s">
        <v>124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6" t="s">
        <v>82</v>
      </c>
      <c r="BK130" s="215">
        <f>ROUND(I130*H130,2)</f>
        <v>0</v>
      </c>
      <c r="BL130" s="16" t="s">
        <v>130</v>
      </c>
      <c r="BM130" s="214" t="s">
        <v>204</v>
      </c>
    </row>
    <row r="131" spans="1:47" s="2" customFormat="1" ht="12">
      <c r="A131" s="37"/>
      <c r="B131" s="38"/>
      <c r="C131" s="39"/>
      <c r="D131" s="232" t="s">
        <v>141</v>
      </c>
      <c r="E131" s="39"/>
      <c r="F131" s="233" t="s">
        <v>205</v>
      </c>
      <c r="G131" s="39"/>
      <c r="H131" s="39"/>
      <c r="I131" s="218"/>
      <c r="J131" s="39"/>
      <c r="K131" s="39"/>
      <c r="L131" s="43"/>
      <c r="M131" s="219"/>
      <c r="N131" s="220"/>
      <c r="O131" s="83"/>
      <c r="P131" s="83"/>
      <c r="Q131" s="83"/>
      <c r="R131" s="83"/>
      <c r="S131" s="83"/>
      <c r="T131" s="84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141</v>
      </c>
      <c r="AU131" s="16" t="s">
        <v>84</v>
      </c>
    </row>
    <row r="132" spans="1:51" s="13" customFormat="1" ht="12">
      <c r="A132" s="13"/>
      <c r="B132" s="221"/>
      <c r="C132" s="222"/>
      <c r="D132" s="216" t="s">
        <v>134</v>
      </c>
      <c r="E132" s="223" t="s">
        <v>19</v>
      </c>
      <c r="F132" s="224" t="s">
        <v>206</v>
      </c>
      <c r="G132" s="222"/>
      <c r="H132" s="225">
        <v>60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1" t="s">
        <v>134</v>
      </c>
      <c r="AU132" s="231" t="s">
        <v>84</v>
      </c>
      <c r="AV132" s="13" t="s">
        <v>84</v>
      </c>
      <c r="AW132" s="13" t="s">
        <v>35</v>
      </c>
      <c r="AX132" s="13" t="s">
        <v>82</v>
      </c>
      <c r="AY132" s="231" t="s">
        <v>124</v>
      </c>
    </row>
    <row r="133" spans="1:65" s="2" customFormat="1" ht="44.25" customHeight="1">
      <c r="A133" s="37"/>
      <c r="B133" s="38"/>
      <c r="C133" s="203" t="s">
        <v>207</v>
      </c>
      <c r="D133" s="203" t="s">
        <v>126</v>
      </c>
      <c r="E133" s="204" t="s">
        <v>208</v>
      </c>
      <c r="F133" s="205" t="s">
        <v>209</v>
      </c>
      <c r="G133" s="206" t="s">
        <v>190</v>
      </c>
      <c r="H133" s="207">
        <v>40</v>
      </c>
      <c r="I133" s="208"/>
      <c r="J133" s="209">
        <f>ROUND(I133*H133,2)</f>
        <v>0</v>
      </c>
      <c r="K133" s="205" t="s">
        <v>139</v>
      </c>
      <c r="L133" s="43"/>
      <c r="M133" s="210" t="s">
        <v>19</v>
      </c>
      <c r="N133" s="211" t="s">
        <v>45</v>
      </c>
      <c r="O133" s="8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4" t="s">
        <v>130</v>
      </c>
      <c r="AT133" s="214" t="s">
        <v>126</v>
      </c>
      <c r="AU133" s="214" t="s">
        <v>84</v>
      </c>
      <c r="AY133" s="16" t="s">
        <v>124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6" t="s">
        <v>82</v>
      </c>
      <c r="BK133" s="215">
        <f>ROUND(I133*H133,2)</f>
        <v>0</v>
      </c>
      <c r="BL133" s="16" t="s">
        <v>130</v>
      </c>
      <c r="BM133" s="214" t="s">
        <v>210</v>
      </c>
    </row>
    <row r="134" spans="1:47" s="2" customFormat="1" ht="12">
      <c r="A134" s="37"/>
      <c r="B134" s="38"/>
      <c r="C134" s="39"/>
      <c r="D134" s="232" t="s">
        <v>141</v>
      </c>
      <c r="E134" s="39"/>
      <c r="F134" s="233" t="s">
        <v>211</v>
      </c>
      <c r="G134" s="39"/>
      <c r="H134" s="39"/>
      <c r="I134" s="218"/>
      <c r="J134" s="39"/>
      <c r="K134" s="39"/>
      <c r="L134" s="43"/>
      <c r="M134" s="219"/>
      <c r="N134" s="220"/>
      <c r="O134" s="83"/>
      <c r="P134" s="83"/>
      <c r="Q134" s="83"/>
      <c r="R134" s="83"/>
      <c r="S134" s="83"/>
      <c r="T134" s="84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141</v>
      </c>
      <c r="AU134" s="16" t="s">
        <v>84</v>
      </c>
    </row>
    <row r="135" spans="1:51" s="13" customFormat="1" ht="12">
      <c r="A135" s="13"/>
      <c r="B135" s="221"/>
      <c r="C135" s="222"/>
      <c r="D135" s="216" t="s">
        <v>134</v>
      </c>
      <c r="E135" s="223" t="s">
        <v>19</v>
      </c>
      <c r="F135" s="224" t="s">
        <v>212</v>
      </c>
      <c r="G135" s="222"/>
      <c r="H135" s="225">
        <v>40</v>
      </c>
      <c r="I135" s="226"/>
      <c r="J135" s="222"/>
      <c r="K135" s="222"/>
      <c r="L135" s="227"/>
      <c r="M135" s="228"/>
      <c r="N135" s="229"/>
      <c r="O135" s="229"/>
      <c r="P135" s="229"/>
      <c r="Q135" s="229"/>
      <c r="R135" s="229"/>
      <c r="S135" s="229"/>
      <c r="T135" s="23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1" t="s">
        <v>134</v>
      </c>
      <c r="AU135" s="231" t="s">
        <v>84</v>
      </c>
      <c r="AV135" s="13" t="s">
        <v>84</v>
      </c>
      <c r="AW135" s="13" t="s">
        <v>35</v>
      </c>
      <c r="AX135" s="13" t="s">
        <v>74</v>
      </c>
      <c r="AY135" s="231" t="s">
        <v>124</v>
      </c>
    </row>
    <row r="136" spans="1:65" s="2" customFormat="1" ht="49.05" customHeight="1">
      <c r="A136" s="37"/>
      <c r="B136" s="38"/>
      <c r="C136" s="203" t="s">
        <v>8</v>
      </c>
      <c r="D136" s="203" t="s">
        <v>126</v>
      </c>
      <c r="E136" s="204" t="s">
        <v>213</v>
      </c>
      <c r="F136" s="205" t="s">
        <v>214</v>
      </c>
      <c r="G136" s="206" t="s">
        <v>151</v>
      </c>
      <c r="H136" s="207">
        <v>4</v>
      </c>
      <c r="I136" s="208"/>
      <c r="J136" s="209">
        <f>ROUND(I136*H136,2)</f>
        <v>0</v>
      </c>
      <c r="K136" s="205" t="s">
        <v>139</v>
      </c>
      <c r="L136" s="43"/>
      <c r="M136" s="210" t="s">
        <v>19</v>
      </c>
      <c r="N136" s="211" t="s">
        <v>45</v>
      </c>
      <c r="O136" s="8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14" t="s">
        <v>130</v>
      </c>
      <c r="AT136" s="214" t="s">
        <v>126</v>
      </c>
      <c r="AU136" s="214" t="s">
        <v>84</v>
      </c>
      <c r="AY136" s="16" t="s">
        <v>124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6" t="s">
        <v>82</v>
      </c>
      <c r="BK136" s="215">
        <f>ROUND(I136*H136,2)</f>
        <v>0</v>
      </c>
      <c r="BL136" s="16" t="s">
        <v>130</v>
      </c>
      <c r="BM136" s="214" t="s">
        <v>215</v>
      </c>
    </row>
    <row r="137" spans="1:47" s="2" customFormat="1" ht="12">
      <c r="A137" s="37"/>
      <c r="B137" s="38"/>
      <c r="C137" s="39"/>
      <c r="D137" s="232" t="s">
        <v>141</v>
      </c>
      <c r="E137" s="39"/>
      <c r="F137" s="233" t="s">
        <v>216</v>
      </c>
      <c r="G137" s="39"/>
      <c r="H137" s="39"/>
      <c r="I137" s="218"/>
      <c r="J137" s="39"/>
      <c r="K137" s="39"/>
      <c r="L137" s="43"/>
      <c r="M137" s="219"/>
      <c r="N137" s="220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141</v>
      </c>
      <c r="AU137" s="16" t="s">
        <v>84</v>
      </c>
    </row>
    <row r="138" spans="1:51" s="13" customFormat="1" ht="12">
      <c r="A138" s="13"/>
      <c r="B138" s="221"/>
      <c r="C138" s="222"/>
      <c r="D138" s="216" t="s">
        <v>134</v>
      </c>
      <c r="E138" s="223" t="s">
        <v>19</v>
      </c>
      <c r="F138" s="224" t="s">
        <v>154</v>
      </c>
      <c r="G138" s="222"/>
      <c r="H138" s="225">
        <v>4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134</v>
      </c>
      <c r="AU138" s="231" t="s">
        <v>84</v>
      </c>
      <c r="AV138" s="13" t="s">
        <v>84</v>
      </c>
      <c r="AW138" s="13" t="s">
        <v>35</v>
      </c>
      <c r="AX138" s="13" t="s">
        <v>82</v>
      </c>
      <c r="AY138" s="231" t="s">
        <v>124</v>
      </c>
    </row>
    <row r="139" spans="1:65" s="2" customFormat="1" ht="49.05" customHeight="1">
      <c r="A139" s="37"/>
      <c r="B139" s="38"/>
      <c r="C139" s="203" t="s">
        <v>217</v>
      </c>
      <c r="D139" s="203" t="s">
        <v>126</v>
      </c>
      <c r="E139" s="204" t="s">
        <v>218</v>
      </c>
      <c r="F139" s="205" t="s">
        <v>219</v>
      </c>
      <c r="G139" s="206" t="s">
        <v>151</v>
      </c>
      <c r="H139" s="207">
        <v>1</v>
      </c>
      <c r="I139" s="208"/>
      <c r="J139" s="209">
        <f>ROUND(I139*H139,2)</f>
        <v>0</v>
      </c>
      <c r="K139" s="205" t="s">
        <v>139</v>
      </c>
      <c r="L139" s="43"/>
      <c r="M139" s="210" t="s">
        <v>19</v>
      </c>
      <c r="N139" s="211" t="s">
        <v>45</v>
      </c>
      <c r="O139" s="83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4" t="s">
        <v>130</v>
      </c>
      <c r="AT139" s="214" t="s">
        <v>126</v>
      </c>
      <c r="AU139" s="214" t="s">
        <v>84</v>
      </c>
      <c r="AY139" s="16" t="s">
        <v>124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6" t="s">
        <v>82</v>
      </c>
      <c r="BK139" s="215">
        <f>ROUND(I139*H139,2)</f>
        <v>0</v>
      </c>
      <c r="BL139" s="16" t="s">
        <v>130</v>
      </c>
      <c r="BM139" s="214" t="s">
        <v>220</v>
      </c>
    </row>
    <row r="140" spans="1:47" s="2" customFormat="1" ht="12">
      <c r="A140" s="37"/>
      <c r="B140" s="38"/>
      <c r="C140" s="39"/>
      <c r="D140" s="232" t="s">
        <v>141</v>
      </c>
      <c r="E140" s="39"/>
      <c r="F140" s="233" t="s">
        <v>221</v>
      </c>
      <c r="G140" s="39"/>
      <c r="H140" s="39"/>
      <c r="I140" s="218"/>
      <c r="J140" s="39"/>
      <c r="K140" s="39"/>
      <c r="L140" s="43"/>
      <c r="M140" s="219"/>
      <c r="N140" s="220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141</v>
      </c>
      <c r="AU140" s="16" t="s">
        <v>84</v>
      </c>
    </row>
    <row r="141" spans="1:51" s="13" customFormat="1" ht="12">
      <c r="A141" s="13"/>
      <c r="B141" s="221"/>
      <c r="C141" s="222"/>
      <c r="D141" s="216" t="s">
        <v>134</v>
      </c>
      <c r="E141" s="223" t="s">
        <v>19</v>
      </c>
      <c r="F141" s="224" t="s">
        <v>160</v>
      </c>
      <c r="G141" s="222"/>
      <c r="H141" s="225">
        <v>1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134</v>
      </c>
      <c r="AU141" s="231" t="s">
        <v>84</v>
      </c>
      <c r="AV141" s="13" t="s">
        <v>84</v>
      </c>
      <c r="AW141" s="13" t="s">
        <v>35</v>
      </c>
      <c r="AX141" s="13" t="s">
        <v>82</v>
      </c>
      <c r="AY141" s="231" t="s">
        <v>124</v>
      </c>
    </row>
    <row r="142" spans="1:63" s="12" customFormat="1" ht="22.8" customHeight="1">
      <c r="A142" s="12"/>
      <c r="B142" s="187"/>
      <c r="C142" s="188"/>
      <c r="D142" s="189" t="s">
        <v>73</v>
      </c>
      <c r="E142" s="201" t="s">
        <v>144</v>
      </c>
      <c r="F142" s="201" t="s">
        <v>222</v>
      </c>
      <c r="G142" s="188"/>
      <c r="H142" s="188"/>
      <c r="I142" s="191"/>
      <c r="J142" s="202">
        <f>BK142</f>
        <v>0</v>
      </c>
      <c r="K142" s="188"/>
      <c r="L142" s="193"/>
      <c r="M142" s="194"/>
      <c r="N142" s="195"/>
      <c r="O142" s="195"/>
      <c r="P142" s="196">
        <f>SUM(P143:P162)</f>
        <v>0</v>
      </c>
      <c r="Q142" s="195"/>
      <c r="R142" s="196">
        <f>SUM(R143:R162)</f>
        <v>3.7668633500000004</v>
      </c>
      <c r="S142" s="195"/>
      <c r="T142" s="197">
        <f>SUM(T143:T162)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8" t="s">
        <v>82</v>
      </c>
      <c r="AT142" s="199" t="s">
        <v>73</v>
      </c>
      <c r="AU142" s="199" t="s">
        <v>82</v>
      </c>
      <c r="AY142" s="198" t="s">
        <v>124</v>
      </c>
      <c r="BK142" s="200">
        <f>SUM(BK143:BK162)</f>
        <v>0</v>
      </c>
    </row>
    <row r="143" spans="1:65" s="2" customFormat="1" ht="66.75" customHeight="1">
      <c r="A143" s="37"/>
      <c r="B143" s="38"/>
      <c r="C143" s="203" t="s">
        <v>223</v>
      </c>
      <c r="D143" s="203" t="s">
        <v>126</v>
      </c>
      <c r="E143" s="204" t="s">
        <v>224</v>
      </c>
      <c r="F143" s="205" t="s">
        <v>225</v>
      </c>
      <c r="G143" s="206" t="s">
        <v>190</v>
      </c>
      <c r="H143" s="207">
        <v>40.175</v>
      </c>
      <c r="I143" s="208"/>
      <c r="J143" s="209">
        <f>ROUND(I143*H143,2)</f>
        <v>0</v>
      </c>
      <c r="K143" s="205" t="s">
        <v>139</v>
      </c>
      <c r="L143" s="43"/>
      <c r="M143" s="210" t="s">
        <v>19</v>
      </c>
      <c r="N143" s="211" t="s">
        <v>45</v>
      </c>
      <c r="O143" s="83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4" t="s">
        <v>130</v>
      </c>
      <c r="AT143" s="214" t="s">
        <v>126</v>
      </c>
      <c r="AU143" s="214" t="s">
        <v>84</v>
      </c>
      <c r="AY143" s="16" t="s">
        <v>124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6" t="s">
        <v>82</v>
      </c>
      <c r="BK143" s="215">
        <f>ROUND(I143*H143,2)</f>
        <v>0</v>
      </c>
      <c r="BL143" s="16" t="s">
        <v>130</v>
      </c>
      <c r="BM143" s="214" t="s">
        <v>226</v>
      </c>
    </row>
    <row r="144" spans="1:47" s="2" customFormat="1" ht="12">
      <c r="A144" s="37"/>
      <c r="B144" s="38"/>
      <c r="C144" s="39"/>
      <c r="D144" s="232" t="s">
        <v>141</v>
      </c>
      <c r="E144" s="39"/>
      <c r="F144" s="233" t="s">
        <v>227</v>
      </c>
      <c r="G144" s="39"/>
      <c r="H144" s="39"/>
      <c r="I144" s="218"/>
      <c r="J144" s="39"/>
      <c r="K144" s="39"/>
      <c r="L144" s="43"/>
      <c r="M144" s="219"/>
      <c r="N144" s="220"/>
      <c r="O144" s="83"/>
      <c r="P144" s="83"/>
      <c r="Q144" s="83"/>
      <c r="R144" s="83"/>
      <c r="S144" s="83"/>
      <c r="T144" s="84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141</v>
      </c>
      <c r="AU144" s="16" t="s">
        <v>84</v>
      </c>
    </row>
    <row r="145" spans="1:51" s="13" customFormat="1" ht="12">
      <c r="A145" s="13"/>
      <c r="B145" s="221"/>
      <c r="C145" s="222"/>
      <c r="D145" s="216" t="s">
        <v>134</v>
      </c>
      <c r="E145" s="223" t="s">
        <v>19</v>
      </c>
      <c r="F145" s="224" t="s">
        <v>228</v>
      </c>
      <c r="G145" s="222"/>
      <c r="H145" s="225">
        <v>40.175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1" t="s">
        <v>134</v>
      </c>
      <c r="AU145" s="231" t="s">
        <v>84</v>
      </c>
      <c r="AV145" s="13" t="s">
        <v>84</v>
      </c>
      <c r="AW145" s="13" t="s">
        <v>35</v>
      </c>
      <c r="AX145" s="13" t="s">
        <v>74</v>
      </c>
      <c r="AY145" s="231" t="s">
        <v>124</v>
      </c>
    </row>
    <row r="146" spans="1:65" s="2" customFormat="1" ht="76.35" customHeight="1">
      <c r="A146" s="37"/>
      <c r="B146" s="38"/>
      <c r="C146" s="203" t="s">
        <v>229</v>
      </c>
      <c r="D146" s="203" t="s">
        <v>126</v>
      </c>
      <c r="E146" s="204" t="s">
        <v>230</v>
      </c>
      <c r="F146" s="205" t="s">
        <v>231</v>
      </c>
      <c r="G146" s="206" t="s">
        <v>138</v>
      </c>
      <c r="H146" s="207">
        <v>109.412</v>
      </c>
      <c r="I146" s="208"/>
      <c r="J146" s="209">
        <f>ROUND(I146*H146,2)</f>
        <v>0</v>
      </c>
      <c r="K146" s="205" t="s">
        <v>139</v>
      </c>
      <c r="L146" s="43"/>
      <c r="M146" s="210" t="s">
        <v>19</v>
      </c>
      <c r="N146" s="211" t="s">
        <v>45</v>
      </c>
      <c r="O146" s="83"/>
      <c r="P146" s="212">
        <f>O146*H146</f>
        <v>0</v>
      </c>
      <c r="Q146" s="212">
        <v>0.00726</v>
      </c>
      <c r="R146" s="212">
        <f>Q146*H146</f>
        <v>0.7943311200000001</v>
      </c>
      <c r="S146" s="212">
        <v>0</v>
      </c>
      <c r="T146" s="21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14" t="s">
        <v>130</v>
      </c>
      <c r="AT146" s="214" t="s">
        <v>126</v>
      </c>
      <c r="AU146" s="214" t="s">
        <v>84</v>
      </c>
      <c r="AY146" s="16" t="s">
        <v>124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6" t="s">
        <v>82</v>
      </c>
      <c r="BK146" s="215">
        <f>ROUND(I146*H146,2)</f>
        <v>0</v>
      </c>
      <c r="BL146" s="16" t="s">
        <v>130</v>
      </c>
      <c r="BM146" s="214" t="s">
        <v>232</v>
      </c>
    </row>
    <row r="147" spans="1:47" s="2" customFormat="1" ht="12">
      <c r="A147" s="37"/>
      <c r="B147" s="38"/>
      <c r="C147" s="39"/>
      <c r="D147" s="232" t="s">
        <v>141</v>
      </c>
      <c r="E147" s="39"/>
      <c r="F147" s="233" t="s">
        <v>233</v>
      </c>
      <c r="G147" s="39"/>
      <c r="H147" s="39"/>
      <c r="I147" s="218"/>
      <c r="J147" s="39"/>
      <c r="K147" s="39"/>
      <c r="L147" s="43"/>
      <c r="M147" s="219"/>
      <c r="N147" s="220"/>
      <c r="O147" s="83"/>
      <c r="P147" s="83"/>
      <c r="Q147" s="83"/>
      <c r="R147" s="83"/>
      <c r="S147" s="83"/>
      <c r="T147" s="84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141</v>
      </c>
      <c r="AU147" s="16" t="s">
        <v>84</v>
      </c>
    </row>
    <row r="148" spans="1:51" s="13" customFormat="1" ht="12">
      <c r="A148" s="13"/>
      <c r="B148" s="221"/>
      <c r="C148" s="222"/>
      <c r="D148" s="216" t="s">
        <v>134</v>
      </c>
      <c r="E148" s="223" t="s">
        <v>19</v>
      </c>
      <c r="F148" s="224" t="s">
        <v>234</v>
      </c>
      <c r="G148" s="222"/>
      <c r="H148" s="225">
        <v>109.412</v>
      </c>
      <c r="I148" s="226"/>
      <c r="J148" s="222"/>
      <c r="K148" s="222"/>
      <c r="L148" s="227"/>
      <c r="M148" s="228"/>
      <c r="N148" s="229"/>
      <c r="O148" s="229"/>
      <c r="P148" s="229"/>
      <c r="Q148" s="229"/>
      <c r="R148" s="229"/>
      <c r="S148" s="229"/>
      <c r="T148" s="23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1" t="s">
        <v>134</v>
      </c>
      <c r="AU148" s="231" t="s">
        <v>84</v>
      </c>
      <c r="AV148" s="13" t="s">
        <v>84</v>
      </c>
      <c r="AW148" s="13" t="s">
        <v>35</v>
      </c>
      <c r="AX148" s="13" t="s">
        <v>74</v>
      </c>
      <c r="AY148" s="231" t="s">
        <v>124</v>
      </c>
    </row>
    <row r="149" spans="1:65" s="2" customFormat="1" ht="76.35" customHeight="1">
      <c r="A149" s="37"/>
      <c r="B149" s="38"/>
      <c r="C149" s="203" t="s">
        <v>235</v>
      </c>
      <c r="D149" s="203" t="s">
        <v>126</v>
      </c>
      <c r="E149" s="204" t="s">
        <v>236</v>
      </c>
      <c r="F149" s="205" t="s">
        <v>237</v>
      </c>
      <c r="G149" s="206" t="s">
        <v>138</v>
      </c>
      <c r="H149" s="207">
        <v>109.412</v>
      </c>
      <c r="I149" s="208"/>
      <c r="J149" s="209">
        <f>ROUND(I149*H149,2)</f>
        <v>0</v>
      </c>
      <c r="K149" s="205" t="s">
        <v>139</v>
      </c>
      <c r="L149" s="43"/>
      <c r="M149" s="210" t="s">
        <v>19</v>
      </c>
      <c r="N149" s="211" t="s">
        <v>45</v>
      </c>
      <c r="O149" s="83"/>
      <c r="P149" s="212">
        <f>O149*H149</f>
        <v>0</v>
      </c>
      <c r="Q149" s="212">
        <v>0.00086</v>
      </c>
      <c r="R149" s="212">
        <f>Q149*H149</f>
        <v>0.09409432000000001</v>
      </c>
      <c r="S149" s="212">
        <v>0</v>
      </c>
      <c r="T149" s="213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14" t="s">
        <v>130</v>
      </c>
      <c r="AT149" s="214" t="s">
        <v>126</v>
      </c>
      <c r="AU149" s="214" t="s">
        <v>84</v>
      </c>
      <c r="AY149" s="16" t="s">
        <v>124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6" t="s">
        <v>82</v>
      </c>
      <c r="BK149" s="215">
        <f>ROUND(I149*H149,2)</f>
        <v>0</v>
      </c>
      <c r="BL149" s="16" t="s">
        <v>130</v>
      </c>
      <c r="BM149" s="214" t="s">
        <v>238</v>
      </c>
    </row>
    <row r="150" spans="1:47" s="2" customFormat="1" ht="12">
      <c r="A150" s="37"/>
      <c r="B150" s="38"/>
      <c r="C150" s="39"/>
      <c r="D150" s="232" t="s">
        <v>141</v>
      </c>
      <c r="E150" s="39"/>
      <c r="F150" s="233" t="s">
        <v>239</v>
      </c>
      <c r="G150" s="39"/>
      <c r="H150" s="39"/>
      <c r="I150" s="218"/>
      <c r="J150" s="39"/>
      <c r="K150" s="39"/>
      <c r="L150" s="43"/>
      <c r="M150" s="219"/>
      <c r="N150" s="220"/>
      <c r="O150" s="83"/>
      <c r="P150" s="83"/>
      <c r="Q150" s="83"/>
      <c r="R150" s="83"/>
      <c r="S150" s="83"/>
      <c r="T150" s="8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141</v>
      </c>
      <c r="AU150" s="16" t="s">
        <v>84</v>
      </c>
    </row>
    <row r="151" spans="1:51" s="13" customFormat="1" ht="12">
      <c r="A151" s="13"/>
      <c r="B151" s="221"/>
      <c r="C151" s="222"/>
      <c r="D151" s="216" t="s">
        <v>134</v>
      </c>
      <c r="E151" s="223" t="s">
        <v>19</v>
      </c>
      <c r="F151" s="224" t="s">
        <v>234</v>
      </c>
      <c r="G151" s="222"/>
      <c r="H151" s="225">
        <v>109.412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1" t="s">
        <v>134</v>
      </c>
      <c r="AU151" s="231" t="s">
        <v>84</v>
      </c>
      <c r="AV151" s="13" t="s">
        <v>84</v>
      </c>
      <c r="AW151" s="13" t="s">
        <v>35</v>
      </c>
      <c r="AX151" s="13" t="s">
        <v>74</v>
      </c>
      <c r="AY151" s="231" t="s">
        <v>124</v>
      </c>
    </row>
    <row r="152" spans="1:65" s="2" customFormat="1" ht="78" customHeight="1">
      <c r="A152" s="37"/>
      <c r="B152" s="38"/>
      <c r="C152" s="203" t="s">
        <v>240</v>
      </c>
      <c r="D152" s="203" t="s">
        <v>126</v>
      </c>
      <c r="E152" s="204" t="s">
        <v>241</v>
      </c>
      <c r="F152" s="205" t="s">
        <v>242</v>
      </c>
      <c r="G152" s="206" t="s">
        <v>243</v>
      </c>
      <c r="H152" s="207">
        <v>0.367</v>
      </c>
      <c r="I152" s="208"/>
      <c r="J152" s="209">
        <f>ROUND(I152*H152,2)</f>
        <v>0</v>
      </c>
      <c r="K152" s="205" t="s">
        <v>139</v>
      </c>
      <c r="L152" s="43"/>
      <c r="M152" s="210" t="s">
        <v>19</v>
      </c>
      <c r="N152" s="211" t="s">
        <v>45</v>
      </c>
      <c r="O152" s="83"/>
      <c r="P152" s="212">
        <f>O152*H152</f>
        <v>0</v>
      </c>
      <c r="Q152" s="212">
        <v>1.09528</v>
      </c>
      <c r="R152" s="212">
        <f>Q152*H152</f>
        <v>0.40196776</v>
      </c>
      <c r="S152" s="212">
        <v>0</v>
      </c>
      <c r="T152" s="21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14" t="s">
        <v>130</v>
      </c>
      <c r="AT152" s="214" t="s">
        <v>126</v>
      </c>
      <c r="AU152" s="214" t="s">
        <v>84</v>
      </c>
      <c r="AY152" s="16" t="s">
        <v>124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16" t="s">
        <v>82</v>
      </c>
      <c r="BK152" s="215">
        <f>ROUND(I152*H152,2)</f>
        <v>0</v>
      </c>
      <c r="BL152" s="16" t="s">
        <v>130</v>
      </c>
      <c r="BM152" s="214" t="s">
        <v>244</v>
      </c>
    </row>
    <row r="153" spans="1:47" s="2" customFormat="1" ht="12">
      <c r="A153" s="37"/>
      <c r="B153" s="38"/>
      <c r="C153" s="39"/>
      <c r="D153" s="232" t="s">
        <v>141</v>
      </c>
      <c r="E153" s="39"/>
      <c r="F153" s="233" t="s">
        <v>245</v>
      </c>
      <c r="G153" s="39"/>
      <c r="H153" s="39"/>
      <c r="I153" s="218"/>
      <c r="J153" s="39"/>
      <c r="K153" s="39"/>
      <c r="L153" s="43"/>
      <c r="M153" s="219"/>
      <c r="N153" s="220"/>
      <c r="O153" s="83"/>
      <c r="P153" s="83"/>
      <c r="Q153" s="83"/>
      <c r="R153" s="83"/>
      <c r="S153" s="83"/>
      <c r="T153" s="84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141</v>
      </c>
      <c r="AU153" s="16" t="s">
        <v>84</v>
      </c>
    </row>
    <row r="154" spans="1:51" s="13" customFormat="1" ht="12">
      <c r="A154" s="13"/>
      <c r="B154" s="221"/>
      <c r="C154" s="222"/>
      <c r="D154" s="216" t="s">
        <v>134</v>
      </c>
      <c r="E154" s="223" t="s">
        <v>19</v>
      </c>
      <c r="F154" s="224" t="s">
        <v>246</v>
      </c>
      <c r="G154" s="222"/>
      <c r="H154" s="225">
        <v>0.332</v>
      </c>
      <c r="I154" s="226"/>
      <c r="J154" s="222"/>
      <c r="K154" s="222"/>
      <c r="L154" s="227"/>
      <c r="M154" s="228"/>
      <c r="N154" s="229"/>
      <c r="O154" s="229"/>
      <c r="P154" s="229"/>
      <c r="Q154" s="229"/>
      <c r="R154" s="229"/>
      <c r="S154" s="229"/>
      <c r="T154" s="23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1" t="s">
        <v>134</v>
      </c>
      <c r="AU154" s="231" t="s">
        <v>84</v>
      </c>
      <c r="AV154" s="13" t="s">
        <v>84</v>
      </c>
      <c r="AW154" s="13" t="s">
        <v>35</v>
      </c>
      <c r="AX154" s="13" t="s">
        <v>74</v>
      </c>
      <c r="AY154" s="231" t="s">
        <v>124</v>
      </c>
    </row>
    <row r="155" spans="1:51" s="13" customFormat="1" ht="12">
      <c r="A155" s="13"/>
      <c r="B155" s="221"/>
      <c r="C155" s="222"/>
      <c r="D155" s="216" t="s">
        <v>134</v>
      </c>
      <c r="E155" s="223" t="s">
        <v>19</v>
      </c>
      <c r="F155" s="224" t="s">
        <v>247</v>
      </c>
      <c r="G155" s="222"/>
      <c r="H155" s="225">
        <v>0.035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134</v>
      </c>
      <c r="AU155" s="231" t="s">
        <v>84</v>
      </c>
      <c r="AV155" s="13" t="s">
        <v>84</v>
      </c>
      <c r="AW155" s="13" t="s">
        <v>35</v>
      </c>
      <c r="AX155" s="13" t="s">
        <v>74</v>
      </c>
      <c r="AY155" s="231" t="s">
        <v>124</v>
      </c>
    </row>
    <row r="156" spans="1:65" s="2" customFormat="1" ht="90" customHeight="1">
      <c r="A156" s="37"/>
      <c r="B156" s="38"/>
      <c r="C156" s="203" t="s">
        <v>7</v>
      </c>
      <c r="D156" s="203" t="s">
        <v>126</v>
      </c>
      <c r="E156" s="204" t="s">
        <v>248</v>
      </c>
      <c r="F156" s="205" t="s">
        <v>249</v>
      </c>
      <c r="G156" s="206" t="s">
        <v>243</v>
      </c>
      <c r="H156" s="207">
        <v>2.333</v>
      </c>
      <c r="I156" s="208"/>
      <c r="J156" s="209">
        <f>ROUND(I156*H156,2)</f>
        <v>0</v>
      </c>
      <c r="K156" s="205" t="s">
        <v>139</v>
      </c>
      <c r="L156" s="43"/>
      <c r="M156" s="210" t="s">
        <v>19</v>
      </c>
      <c r="N156" s="211" t="s">
        <v>45</v>
      </c>
      <c r="O156" s="83"/>
      <c r="P156" s="212">
        <f>O156*H156</f>
        <v>0</v>
      </c>
      <c r="Q156" s="212">
        <v>1.03955</v>
      </c>
      <c r="R156" s="212">
        <f>Q156*H156</f>
        <v>2.4252701500000002</v>
      </c>
      <c r="S156" s="212">
        <v>0</v>
      </c>
      <c r="T156" s="21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14" t="s">
        <v>130</v>
      </c>
      <c r="AT156" s="214" t="s">
        <v>126</v>
      </c>
      <c r="AU156" s="214" t="s">
        <v>84</v>
      </c>
      <c r="AY156" s="16" t="s">
        <v>124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6" t="s">
        <v>82</v>
      </c>
      <c r="BK156" s="215">
        <f>ROUND(I156*H156,2)</f>
        <v>0</v>
      </c>
      <c r="BL156" s="16" t="s">
        <v>130</v>
      </c>
      <c r="BM156" s="214" t="s">
        <v>250</v>
      </c>
    </row>
    <row r="157" spans="1:47" s="2" customFormat="1" ht="12">
      <c r="A157" s="37"/>
      <c r="B157" s="38"/>
      <c r="C157" s="39"/>
      <c r="D157" s="232" t="s">
        <v>141</v>
      </c>
      <c r="E157" s="39"/>
      <c r="F157" s="233" t="s">
        <v>251</v>
      </c>
      <c r="G157" s="39"/>
      <c r="H157" s="39"/>
      <c r="I157" s="218"/>
      <c r="J157" s="39"/>
      <c r="K157" s="39"/>
      <c r="L157" s="43"/>
      <c r="M157" s="219"/>
      <c r="N157" s="220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141</v>
      </c>
      <c r="AU157" s="16" t="s">
        <v>84</v>
      </c>
    </row>
    <row r="158" spans="1:51" s="13" customFormat="1" ht="12">
      <c r="A158" s="13"/>
      <c r="B158" s="221"/>
      <c r="C158" s="222"/>
      <c r="D158" s="216" t="s">
        <v>134</v>
      </c>
      <c r="E158" s="223" t="s">
        <v>19</v>
      </c>
      <c r="F158" s="224" t="s">
        <v>252</v>
      </c>
      <c r="G158" s="222"/>
      <c r="H158" s="225">
        <v>1.944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134</v>
      </c>
      <c r="AU158" s="231" t="s">
        <v>84</v>
      </c>
      <c r="AV158" s="13" t="s">
        <v>84</v>
      </c>
      <c r="AW158" s="13" t="s">
        <v>35</v>
      </c>
      <c r="AX158" s="13" t="s">
        <v>74</v>
      </c>
      <c r="AY158" s="231" t="s">
        <v>124</v>
      </c>
    </row>
    <row r="159" spans="1:51" s="13" customFormat="1" ht="12">
      <c r="A159" s="13"/>
      <c r="B159" s="221"/>
      <c r="C159" s="222"/>
      <c r="D159" s="216" t="s">
        <v>134</v>
      </c>
      <c r="E159" s="223" t="s">
        <v>19</v>
      </c>
      <c r="F159" s="224" t="s">
        <v>253</v>
      </c>
      <c r="G159" s="222"/>
      <c r="H159" s="225">
        <v>0.389</v>
      </c>
      <c r="I159" s="226"/>
      <c r="J159" s="222"/>
      <c r="K159" s="222"/>
      <c r="L159" s="227"/>
      <c r="M159" s="228"/>
      <c r="N159" s="229"/>
      <c r="O159" s="229"/>
      <c r="P159" s="229"/>
      <c r="Q159" s="229"/>
      <c r="R159" s="229"/>
      <c r="S159" s="229"/>
      <c r="T159" s="23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1" t="s">
        <v>134</v>
      </c>
      <c r="AU159" s="231" t="s">
        <v>84</v>
      </c>
      <c r="AV159" s="13" t="s">
        <v>84</v>
      </c>
      <c r="AW159" s="13" t="s">
        <v>35</v>
      </c>
      <c r="AX159" s="13" t="s">
        <v>74</v>
      </c>
      <c r="AY159" s="231" t="s">
        <v>124</v>
      </c>
    </row>
    <row r="160" spans="1:65" s="2" customFormat="1" ht="37.8" customHeight="1">
      <c r="A160" s="37"/>
      <c r="B160" s="38"/>
      <c r="C160" s="203" t="s">
        <v>254</v>
      </c>
      <c r="D160" s="203" t="s">
        <v>126</v>
      </c>
      <c r="E160" s="204" t="s">
        <v>255</v>
      </c>
      <c r="F160" s="205" t="s">
        <v>256</v>
      </c>
      <c r="G160" s="206" t="s">
        <v>257</v>
      </c>
      <c r="H160" s="207">
        <v>32</v>
      </c>
      <c r="I160" s="208"/>
      <c r="J160" s="209">
        <f>ROUND(I160*H160,2)</f>
        <v>0</v>
      </c>
      <c r="K160" s="205" t="s">
        <v>139</v>
      </c>
      <c r="L160" s="43"/>
      <c r="M160" s="210" t="s">
        <v>19</v>
      </c>
      <c r="N160" s="211" t="s">
        <v>45</v>
      </c>
      <c r="O160" s="83"/>
      <c r="P160" s="212">
        <f>O160*H160</f>
        <v>0</v>
      </c>
      <c r="Q160" s="212">
        <v>0.0016</v>
      </c>
      <c r="R160" s="212">
        <f>Q160*H160</f>
        <v>0.0512</v>
      </c>
      <c r="S160" s="212">
        <v>0</v>
      </c>
      <c r="T160" s="213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14" t="s">
        <v>130</v>
      </c>
      <c r="AT160" s="214" t="s">
        <v>126</v>
      </c>
      <c r="AU160" s="214" t="s">
        <v>84</v>
      </c>
      <c r="AY160" s="16" t="s">
        <v>124</v>
      </c>
      <c r="BE160" s="215">
        <f>IF(N160="základní",J160,0)</f>
        <v>0</v>
      </c>
      <c r="BF160" s="215">
        <f>IF(N160="snížená",J160,0)</f>
        <v>0</v>
      </c>
      <c r="BG160" s="215">
        <f>IF(N160="zákl. přenesená",J160,0)</f>
        <v>0</v>
      </c>
      <c r="BH160" s="215">
        <f>IF(N160="sníž. přenesená",J160,0)</f>
        <v>0</v>
      </c>
      <c r="BI160" s="215">
        <f>IF(N160="nulová",J160,0)</f>
        <v>0</v>
      </c>
      <c r="BJ160" s="16" t="s">
        <v>82</v>
      </c>
      <c r="BK160" s="215">
        <f>ROUND(I160*H160,2)</f>
        <v>0</v>
      </c>
      <c r="BL160" s="16" t="s">
        <v>130</v>
      </c>
      <c r="BM160" s="214" t="s">
        <v>258</v>
      </c>
    </row>
    <row r="161" spans="1:47" s="2" customFormat="1" ht="12">
      <c r="A161" s="37"/>
      <c r="B161" s="38"/>
      <c r="C161" s="39"/>
      <c r="D161" s="232" t="s">
        <v>141</v>
      </c>
      <c r="E161" s="39"/>
      <c r="F161" s="233" t="s">
        <v>259</v>
      </c>
      <c r="G161" s="39"/>
      <c r="H161" s="39"/>
      <c r="I161" s="218"/>
      <c r="J161" s="39"/>
      <c r="K161" s="39"/>
      <c r="L161" s="43"/>
      <c r="M161" s="219"/>
      <c r="N161" s="220"/>
      <c r="O161" s="83"/>
      <c r="P161" s="83"/>
      <c r="Q161" s="83"/>
      <c r="R161" s="83"/>
      <c r="S161" s="83"/>
      <c r="T161" s="84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141</v>
      </c>
      <c r="AU161" s="16" t="s">
        <v>84</v>
      </c>
    </row>
    <row r="162" spans="1:51" s="13" customFormat="1" ht="12">
      <c r="A162" s="13"/>
      <c r="B162" s="221"/>
      <c r="C162" s="222"/>
      <c r="D162" s="216" t="s">
        <v>134</v>
      </c>
      <c r="E162" s="223" t="s">
        <v>19</v>
      </c>
      <c r="F162" s="224" t="s">
        <v>260</v>
      </c>
      <c r="G162" s="222"/>
      <c r="H162" s="225">
        <v>32</v>
      </c>
      <c r="I162" s="226"/>
      <c r="J162" s="222"/>
      <c r="K162" s="222"/>
      <c r="L162" s="227"/>
      <c r="M162" s="228"/>
      <c r="N162" s="229"/>
      <c r="O162" s="229"/>
      <c r="P162" s="229"/>
      <c r="Q162" s="229"/>
      <c r="R162" s="229"/>
      <c r="S162" s="229"/>
      <c r="T162" s="23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1" t="s">
        <v>134</v>
      </c>
      <c r="AU162" s="231" t="s">
        <v>84</v>
      </c>
      <c r="AV162" s="13" t="s">
        <v>84</v>
      </c>
      <c r="AW162" s="13" t="s">
        <v>35</v>
      </c>
      <c r="AX162" s="13" t="s">
        <v>82</v>
      </c>
      <c r="AY162" s="231" t="s">
        <v>124</v>
      </c>
    </row>
    <row r="163" spans="1:63" s="12" customFormat="1" ht="22.8" customHeight="1">
      <c r="A163" s="12"/>
      <c r="B163" s="187"/>
      <c r="C163" s="188"/>
      <c r="D163" s="189" t="s">
        <v>73</v>
      </c>
      <c r="E163" s="201" t="s">
        <v>130</v>
      </c>
      <c r="F163" s="201" t="s">
        <v>261</v>
      </c>
      <c r="G163" s="188"/>
      <c r="H163" s="188"/>
      <c r="I163" s="191"/>
      <c r="J163" s="202">
        <f>BK163</f>
        <v>0</v>
      </c>
      <c r="K163" s="188"/>
      <c r="L163" s="193"/>
      <c r="M163" s="194"/>
      <c r="N163" s="195"/>
      <c r="O163" s="195"/>
      <c r="P163" s="196">
        <f>SUM(P164:P172)</f>
        <v>0</v>
      </c>
      <c r="Q163" s="195"/>
      <c r="R163" s="196">
        <f>SUM(R164:R172)</f>
        <v>17.9712</v>
      </c>
      <c r="S163" s="195"/>
      <c r="T163" s="197">
        <f>SUM(T164:T172)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98" t="s">
        <v>82</v>
      </c>
      <c r="AT163" s="199" t="s">
        <v>73</v>
      </c>
      <c r="AU163" s="199" t="s">
        <v>82</v>
      </c>
      <c r="AY163" s="198" t="s">
        <v>124</v>
      </c>
      <c r="BK163" s="200">
        <f>SUM(BK164:BK172)</f>
        <v>0</v>
      </c>
    </row>
    <row r="164" spans="1:65" s="2" customFormat="1" ht="37.8" customHeight="1">
      <c r="A164" s="37"/>
      <c r="B164" s="38"/>
      <c r="C164" s="203" t="s">
        <v>262</v>
      </c>
      <c r="D164" s="203" t="s">
        <v>126</v>
      </c>
      <c r="E164" s="204" t="s">
        <v>263</v>
      </c>
      <c r="F164" s="205" t="s">
        <v>264</v>
      </c>
      <c r="G164" s="206" t="s">
        <v>190</v>
      </c>
      <c r="H164" s="207">
        <v>4</v>
      </c>
      <c r="I164" s="208"/>
      <c r="J164" s="209">
        <f>ROUND(I164*H164,2)</f>
        <v>0</v>
      </c>
      <c r="K164" s="205" t="s">
        <v>139</v>
      </c>
      <c r="L164" s="43"/>
      <c r="M164" s="210" t="s">
        <v>19</v>
      </c>
      <c r="N164" s="211" t="s">
        <v>45</v>
      </c>
      <c r="O164" s="83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14" t="s">
        <v>130</v>
      </c>
      <c r="AT164" s="214" t="s">
        <v>126</v>
      </c>
      <c r="AU164" s="214" t="s">
        <v>84</v>
      </c>
      <c r="AY164" s="16" t="s">
        <v>124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16" t="s">
        <v>82</v>
      </c>
      <c r="BK164" s="215">
        <f>ROUND(I164*H164,2)</f>
        <v>0</v>
      </c>
      <c r="BL164" s="16" t="s">
        <v>130</v>
      </c>
      <c r="BM164" s="214" t="s">
        <v>265</v>
      </c>
    </row>
    <row r="165" spans="1:47" s="2" customFormat="1" ht="12">
      <c r="A165" s="37"/>
      <c r="B165" s="38"/>
      <c r="C165" s="39"/>
      <c r="D165" s="232" t="s">
        <v>141</v>
      </c>
      <c r="E165" s="39"/>
      <c r="F165" s="233" t="s">
        <v>266</v>
      </c>
      <c r="G165" s="39"/>
      <c r="H165" s="39"/>
      <c r="I165" s="218"/>
      <c r="J165" s="39"/>
      <c r="K165" s="39"/>
      <c r="L165" s="43"/>
      <c r="M165" s="219"/>
      <c r="N165" s="220"/>
      <c r="O165" s="83"/>
      <c r="P165" s="83"/>
      <c r="Q165" s="83"/>
      <c r="R165" s="83"/>
      <c r="S165" s="83"/>
      <c r="T165" s="84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141</v>
      </c>
      <c r="AU165" s="16" t="s">
        <v>84</v>
      </c>
    </row>
    <row r="166" spans="1:51" s="13" customFormat="1" ht="12">
      <c r="A166" s="13"/>
      <c r="B166" s="221"/>
      <c r="C166" s="222"/>
      <c r="D166" s="216" t="s">
        <v>134</v>
      </c>
      <c r="E166" s="223" t="s">
        <v>19</v>
      </c>
      <c r="F166" s="224" t="s">
        <v>267</v>
      </c>
      <c r="G166" s="222"/>
      <c r="H166" s="225">
        <v>4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1" t="s">
        <v>134</v>
      </c>
      <c r="AU166" s="231" t="s">
        <v>84</v>
      </c>
      <c r="AV166" s="13" t="s">
        <v>84</v>
      </c>
      <c r="AW166" s="13" t="s">
        <v>35</v>
      </c>
      <c r="AX166" s="13" t="s">
        <v>82</v>
      </c>
      <c r="AY166" s="231" t="s">
        <v>124</v>
      </c>
    </row>
    <row r="167" spans="1:65" s="2" customFormat="1" ht="37.8" customHeight="1">
      <c r="A167" s="37"/>
      <c r="B167" s="38"/>
      <c r="C167" s="203" t="s">
        <v>268</v>
      </c>
      <c r="D167" s="203" t="s">
        <v>126</v>
      </c>
      <c r="E167" s="204" t="s">
        <v>269</v>
      </c>
      <c r="F167" s="205" t="s">
        <v>270</v>
      </c>
      <c r="G167" s="206" t="s">
        <v>190</v>
      </c>
      <c r="H167" s="207">
        <v>9</v>
      </c>
      <c r="I167" s="208"/>
      <c r="J167" s="209">
        <f>ROUND(I167*H167,2)</f>
        <v>0</v>
      </c>
      <c r="K167" s="205" t="s">
        <v>139</v>
      </c>
      <c r="L167" s="43"/>
      <c r="M167" s="210" t="s">
        <v>19</v>
      </c>
      <c r="N167" s="211" t="s">
        <v>45</v>
      </c>
      <c r="O167" s="83"/>
      <c r="P167" s="212">
        <f>O167*H167</f>
        <v>0</v>
      </c>
      <c r="Q167" s="212">
        <v>1.9968</v>
      </c>
      <c r="R167" s="212">
        <f>Q167*H167</f>
        <v>17.9712</v>
      </c>
      <c r="S167" s="212">
        <v>0</v>
      </c>
      <c r="T167" s="21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14" t="s">
        <v>130</v>
      </c>
      <c r="AT167" s="214" t="s">
        <v>126</v>
      </c>
      <c r="AU167" s="214" t="s">
        <v>84</v>
      </c>
      <c r="AY167" s="16" t="s">
        <v>124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6" t="s">
        <v>82</v>
      </c>
      <c r="BK167" s="215">
        <f>ROUND(I167*H167,2)</f>
        <v>0</v>
      </c>
      <c r="BL167" s="16" t="s">
        <v>130</v>
      </c>
      <c r="BM167" s="214" t="s">
        <v>271</v>
      </c>
    </row>
    <row r="168" spans="1:47" s="2" customFormat="1" ht="12">
      <c r="A168" s="37"/>
      <c r="B168" s="38"/>
      <c r="C168" s="39"/>
      <c r="D168" s="232" t="s">
        <v>141</v>
      </c>
      <c r="E168" s="39"/>
      <c r="F168" s="233" t="s">
        <v>272</v>
      </c>
      <c r="G168" s="39"/>
      <c r="H168" s="39"/>
      <c r="I168" s="218"/>
      <c r="J168" s="39"/>
      <c r="K168" s="39"/>
      <c r="L168" s="43"/>
      <c r="M168" s="219"/>
      <c r="N168" s="220"/>
      <c r="O168" s="83"/>
      <c r="P168" s="83"/>
      <c r="Q168" s="83"/>
      <c r="R168" s="83"/>
      <c r="S168" s="83"/>
      <c r="T168" s="84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141</v>
      </c>
      <c r="AU168" s="16" t="s">
        <v>84</v>
      </c>
    </row>
    <row r="169" spans="1:51" s="13" customFormat="1" ht="12">
      <c r="A169" s="13"/>
      <c r="B169" s="221"/>
      <c r="C169" s="222"/>
      <c r="D169" s="216" t="s">
        <v>134</v>
      </c>
      <c r="E169" s="223" t="s">
        <v>19</v>
      </c>
      <c r="F169" s="224" t="s">
        <v>273</v>
      </c>
      <c r="G169" s="222"/>
      <c r="H169" s="225">
        <v>9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134</v>
      </c>
      <c r="AU169" s="231" t="s">
        <v>84</v>
      </c>
      <c r="AV169" s="13" t="s">
        <v>84</v>
      </c>
      <c r="AW169" s="13" t="s">
        <v>35</v>
      </c>
      <c r="AX169" s="13" t="s">
        <v>82</v>
      </c>
      <c r="AY169" s="231" t="s">
        <v>124</v>
      </c>
    </row>
    <row r="170" spans="1:65" s="2" customFormat="1" ht="24.15" customHeight="1">
      <c r="A170" s="37"/>
      <c r="B170" s="38"/>
      <c r="C170" s="203" t="s">
        <v>274</v>
      </c>
      <c r="D170" s="203" t="s">
        <v>126</v>
      </c>
      <c r="E170" s="204" t="s">
        <v>275</v>
      </c>
      <c r="F170" s="205" t="s">
        <v>276</v>
      </c>
      <c r="G170" s="206" t="s">
        <v>138</v>
      </c>
      <c r="H170" s="207">
        <v>30</v>
      </c>
      <c r="I170" s="208"/>
      <c r="J170" s="209">
        <f>ROUND(I170*H170,2)</f>
        <v>0</v>
      </c>
      <c r="K170" s="205" t="s">
        <v>139</v>
      </c>
      <c r="L170" s="43"/>
      <c r="M170" s="210" t="s">
        <v>19</v>
      </c>
      <c r="N170" s="211" t="s">
        <v>45</v>
      </c>
      <c r="O170" s="83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14" t="s">
        <v>130</v>
      </c>
      <c r="AT170" s="214" t="s">
        <v>126</v>
      </c>
      <c r="AU170" s="214" t="s">
        <v>84</v>
      </c>
      <c r="AY170" s="16" t="s">
        <v>124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6" t="s">
        <v>82</v>
      </c>
      <c r="BK170" s="215">
        <f>ROUND(I170*H170,2)</f>
        <v>0</v>
      </c>
      <c r="BL170" s="16" t="s">
        <v>130</v>
      </c>
      <c r="BM170" s="214" t="s">
        <v>277</v>
      </c>
    </row>
    <row r="171" spans="1:47" s="2" customFormat="1" ht="12">
      <c r="A171" s="37"/>
      <c r="B171" s="38"/>
      <c r="C171" s="39"/>
      <c r="D171" s="232" t="s">
        <v>141</v>
      </c>
      <c r="E171" s="39"/>
      <c r="F171" s="233" t="s">
        <v>278</v>
      </c>
      <c r="G171" s="39"/>
      <c r="H171" s="39"/>
      <c r="I171" s="218"/>
      <c r="J171" s="39"/>
      <c r="K171" s="39"/>
      <c r="L171" s="43"/>
      <c r="M171" s="219"/>
      <c r="N171" s="220"/>
      <c r="O171" s="83"/>
      <c r="P171" s="83"/>
      <c r="Q171" s="83"/>
      <c r="R171" s="83"/>
      <c r="S171" s="83"/>
      <c r="T171" s="84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141</v>
      </c>
      <c r="AU171" s="16" t="s">
        <v>84</v>
      </c>
    </row>
    <row r="172" spans="1:51" s="13" customFormat="1" ht="12">
      <c r="A172" s="13"/>
      <c r="B172" s="221"/>
      <c r="C172" s="222"/>
      <c r="D172" s="216" t="s">
        <v>134</v>
      </c>
      <c r="E172" s="223" t="s">
        <v>19</v>
      </c>
      <c r="F172" s="224" t="s">
        <v>279</v>
      </c>
      <c r="G172" s="222"/>
      <c r="H172" s="225">
        <v>30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1" t="s">
        <v>134</v>
      </c>
      <c r="AU172" s="231" t="s">
        <v>84</v>
      </c>
      <c r="AV172" s="13" t="s">
        <v>84</v>
      </c>
      <c r="AW172" s="13" t="s">
        <v>35</v>
      </c>
      <c r="AX172" s="13" t="s">
        <v>82</v>
      </c>
      <c r="AY172" s="231" t="s">
        <v>124</v>
      </c>
    </row>
    <row r="173" spans="1:63" s="12" customFormat="1" ht="22.8" customHeight="1">
      <c r="A173" s="12"/>
      <c r="B173" s="187"/>
      <c r="C173" s="188"/>
      <c r="D173" s="189" t="s">
        <v>73</v>
      </c>
      <c r="E173" s="201" t="s">
        <v>172</v>
      </c>
      <c r="F173" s="201" t="s">
        <v>280</v>
      </c>
      <c r="G173" s="188"/>
      <c r="H173" s="188"/>
      <c r="I173" s="191"/>
      <c r="J173" s="202">
        <f>BK173</f>
        <v>0</v>
      </c>
      <c r="K173" s="188"/>
      <c r="L173" s="193"/>
      <c r="M173" s="194"/>
      <c r="N173" s="195"/>
      <c r="O173" s="195"/>
      <c r="P173" s="196">
        <f>SUM(P174:P176)</f>
        <v>0</v>
      </c>
      <c r="Q173" s="195"/>
      <c r="R173" s="196">
        <f>SUM(R174:R176)</f>
        <v>0.024480000000000002</v>
      </c>
      <c r="S173" s="195"/>
      <c r="T173" s="197">
        <f>SUM(T174:T176)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98" t="s">
        <v>82</v>
      </c>
      <c r="AT173" s="199" t="s">
        <v>73</v>
      </c>
      <c r="AU173" s="199" t="s">
        <v>82</v>
      </c>
      <c r="AY173" s="198" t="s">
        <v>124</v>
      </c>
      <c r="BK173" s="200">
        <f>SUM(BK174:BK176)</f>
        <v>0</v>
      </c>
    </row>
    <row r="174" spans="1:65" s="2" customFormat="1" ht="37.8" customHeight="1">
      <c r="A174" s="37"/>
      <c r="B174" s="38"/>
      <c r="C174" s="203" t="s">
        <v>281</v>
      </c>
      <c r="D174" s="203" t="s">
        <v>126</v>
      </c>
      <c r="E174" s="204" t="s">
        <v>282</v>
      </c>
      <c r="F174" s="205" t="s">
        <v>283</v>
      </c>
      <c r="G174" s="206" t="s">
        <v>151</v>
      </c>
      <c r="H174" s="207">
        <v>18</v>
      </c>
      <c r="I174" s="208"/>
      <c r="J174" s="209">
        <f>ROUND(I174*H174,2)</f>
        <v>0</v>
      </c>
      <c r="K174" s="205" t="s">
        <v>139</v>
      </c>
      <c r="L174" s="43"/>
      <c r="M174" s="210" t="s">
        <v>19</v>
      </c>
      <c r="N174" s="211" t="s">
        <v>45</v>
      </c>
      <c r="O174" s="83"/>
      <c r="P174" s="212">
        <f>O174*H174</f>
        <v>0</v>
      </c>
      <c r="Q174" s="212">
        <v>0.00136</v>
      </c>
      <c r="R174" s="212">
        <f>Q174*H174</f>
        <v>0.024480000000000002</v>
      </c>
      <c r="S174" s="212">
        <v>0</v>
      </c>
      <c r="T174" s="213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14" t="s">
        <v>130</v>
      </c>
      <c r="AT174" s="214" t="s">
        <v>126</v>
      </c>
      <c r="AU174" s="214" t="s">
        <v>84</v>
      </c>
      <c r="AY174" s="16" t="s">
        <v>124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6" t="s">
        <v>82</v>
      </c>
      <c r="BK174" s="215">
        <f>ROUND(I174*H174,2)</f>
        <v>0</v>
      </c>
      <c r="BL174" s="16" t="s">
        <v>130</v>
      </c>
      <c r="BM174" s="214" t="s">
        <v>284</v>
      </c>
    </row>
    <row r="175" spans="1:47" s="2" customFormat="1" ht="12">
      <c r="A175" s="37"/>
      <c r="B175" s="38"/>
      <c r="C175" s="39"/>
      <c r="D175" s="232" t="s">
        <v>141</v>
      </c>
      <c r="E175" s="39"/>
      <c r="F175" s="233" t="s">
        <v>285</v>
      </c>
      <c r="G175" s="39"/>
      <c r="H175" s="39"/>
      <c r="I175" s="218"/>
      <c r="J175" s="39"/>
      <c r="K175" s="39"/>
      <c r="L175" s="43"/>
      <c r="M175" s="219"/>
      <c r="N175" s="220"/>
      <c r="O175" s="83"/>
      <c r="P175" s="83"/>
      <c r="Q175" s="83"/>
      <c r="R175" s="83"/>
      <c r="S175" s="83"/>
      <c r="T175" s="84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141</v>
      </c>
      <c r="AU175" s="16" t="s">
        <v>84</v>
      </c>
    </row>
    <row r="176" spans="1:51" s="13" customFormat="1" ht="12">
      <c r="A176" s="13"/>
      <c r="B176" s="221"/>
      <c r="C176" s="222"/>
      <c r="D176" s="216" t="s">
        <v>134</v>
      </c>
      <c r="E176" s="223" t="s">
        <v>19</v>
      </c>
      <c r="F176" s="224" t="s">
        <v>286</v>
      </c>
      <c r="G176" s="222"/>
      <c r="H176" s="225">
        <v>18</v>
      </c>
      <c r="I176" s="226"/>
      <c r="J176" s="222"/>
      <c r="K176" s="222"/>
      <c r="L176" s="227"/>
      <c r="M176" s="228"/>
      <c r="N176" s="229"/>
      <c r="O176" s="229"/>
      <c r="P176" s="229"/>
      <c r="Q176" s="229"/>
      <c r="R176" s="229"/>
      <c r="S176" s="229"/>
      <c r="T176" s="23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1" t="s">
        <v>134</v>
      </c>
      <c r="AU176" s="231" t="s">
        <v>84</v>
      </c>
      <c r="AV176" s="13" t="s">
        <v>84</v>
      </c>
      <c r="AW176" s="13" t="s">
        <v>35</v>
      </c>
      <c r="AX176" s="13" t="s">
        <v>82</v>
      </c>
      <c r="AY176" s="231" t="s">
        <v>124</v>
      </c>
    </row>
    <row r="177" spans="1:63" s="12" customFormat="1" ht="22.8" customHeight="1">
      <c r="A177" s="12"/>
      <c r="B177" s="187"/>
      <c r="C177" s="188"/>
      <c r="D177" s="189" t="s">
        <v>73</v>
      </c>
      <c r="E177" s="201" t="s">
        <v>177</v>
      </c>
      <c r="F177" s="201" t="s">
        <v>287</v>
      </c>
      <c r="G177" s="188"/>
      <c r="H177" s="188"/>
      <c r="I177" s="191"/>
      <c r="J177" s="202">
        <f>BK177</f>
        <v>0</v>
      </c>
      <c r="K177" s="188"/>
      <c r="L177" s="193"/>
      <c r="M177" s="194"/>
      <c r="N177" s="195"/>
      <c r="O177" s="195"/>
      <c r="P177" s="196">
        <f>SUM(P178:P183)</f>
        <v>0</v>
      </c>
      <c r="Q177" s="195"/>
      <c r="R177" s="196">
        <f>SUM(R178:R183)</f>
        <v>0</v>
      </c>
      <c r="S177" s="195"/>
      <c r="T177" s="197">
        <f>SUM(T178:T183)</f>
        <v>18.0772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8" t="s">
        <v>82</v>
      </c>
      <c r="AT177" s="199" t="s">
        <v>73</v>
      </c>
      <c r="AU177" s="199" t="s">
        <v>82</v>
      </c>
      <c r="AY177" s="198" t="s">
        <v>124</v>
      </c>
      <c r="BK177" s="200">
        <f>SUM(BK178:BK183)</f>
        <v>0</v>
      </c>
    </row>
    <row r="178" spans="1:65" s="2" customFormat="1" ht="66.75" customHeight="1">
      <c r="A178" s="37"/>
      <c r="B178" s="38"/>
      <c r="C178" s="203" t="s">
        <v>288</v>
      </c>
      <c r="D178" s="203" t="s">
        <v>126</v>
      </c>
      <c r="E178" s="204" t="s">
        <v>289</v>
      </c>
      <c r="F178" s="205" t="s">
        <v>290</v>
      </c>
      <c r="G178" s="206" t="s">
        <v>257</v>
      </c>
      <c r="H178" s="207">
        <v>5</v>
      </c>
      <c r="I178" s="208"/>
      <c r="J178" s="209">
        <f>ROUND(I178*H178,2)</f>
        <v>0</v>
      </c>
      <c r="K178" s="205" t="s">
        <v>139</v>
      </c>
      <c r="L178" s="43"/>
      <c r="M178" s="210" t="s">
        <v>19</v>
      </c>
      <c r="N178" s="211" t="s">
        <v>45</v>
      </c>
      <c r="O178" s="83"/>
      <c r="P178" s="212">
        <f>O178*H178</f>
        <v>0</v>
      </c>
      <c r="Q178" s="212">
        <v>0</v>
      </c>
      <c r="R178" s="212">
        <f>Q178*H178</f>
        <v>0</v>
      </c>
      <c r="S178" s="212">
        <v>0.194</v>
      </c>
      <c r="T178" s="213">
        <f>S178*H178</f>
        <v>0.97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14" t="s">
        <v>130</v>
      </c>
      <c r="AT178" s="214" t="s">
        <v>126</v>
      </c>
      <c r="AU178" s="214" t="s">
        <v>84</v>
      </c>
      <c r="AY178" s="16" t="s">
        <v>124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6" t="s">
        <v>82</v>
      </c>
      <c r="BK178" s="215">
        <f>ROUND(I178*H178,2)</f>
        <v>0</v>
      </c>
      <c r="BL178" s="16" t="s">
        <v>130</v>
      </c>
      <c r="BM178" s="214" t="s">
        <v>291</v>
      </c>
    </row>
    <row r="179" spans="1:47" s="2" customFormat="1" ht="12">
      <c r="A179" s="37"/>
      <c r="B179" s="38"/>
      <c r="C179" s="39"/>
      <c r="D179" s="232" t="s">
        <v>141</v>
      </c>
      <c r="E179" s="39"/>
      <c r="F179" s="233" t="s">
        <v>292</v>
      </c>
      <c r="G179" s="39"/>
      <c r="H179" s="39"/>
      <c r="I179" s="218"/>
      <c r="J179" s="39"/>
      <c r="K179" s="39"/>
      <c r="L179" s="43"/>
      <c r="M179" s="219"/>
      <c r="N179" s="220"/>
      <c r="O179" s="83"/>
      <c r="P179" s="83"/>
      <c r="Q179" s="83"/>
      <c r="R179" s="83"/>
      <c r="S179" s="83"/>
      <c r="T179" s="84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141</v>
      </c>
      <c r="AU179" s="16" t="s">
        <v>84</v>
      </c>
    </row>
    <row r="180" spans="1:51" s="13" customFormat="1" ht="12">
      <c r="A180" s="13"/>
      <c r="B180" s="221"/>
      <c r="C180" s="222"/>
      <c r="D180" s="216" t="s">
        <v>134</v>
      </c>
      <c r="E180" s="223" t="s">
        <v>19</v>
      </c>
      <c r="F180" s="224" t="s">
        <v>293</v>
      </c>
      <c r="G180" s="222"/>
      <c r="H180" s="225">
        <v>5</v>
      </c>
      <c r="I180" s="226"/>
      <c r="J180" s="222"/>
      <c r="K180" s="222"/>
      <c r="L180" s="227"/>
      <c r="M180" s="228"/>
      <c r="N180" s="229"/>
      <c r="O180" s="229"/>
      <c r="P180" s="229"/>
      <c r="Q180" s="229"/>
      <c r="R180" s="229"/>
      <c r="S180" s="229"/>
      <c r="T180" s="23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1" t="s">
        <v>134</v>
      </c>
      <c r="AU180" s="231" t="s">
        <v>84</v>
      </c>
      <c r="AV180" s="13" t="s">
        <v>84</v>
      </c>
      <c r="AW180" s="13" t="s">
        <v>35</v>
      </c>
      <c r="AX180" s="13" t="s">
        <v>82</v>
      </c>
      <c r="AY180" s="231" t="s">
        <v>124</v>
      </c>
    </row>
    <row r="181" spans="1:65" s="2" customFormat="1" ht="24.15" customHeight="1">
      <c r="A181" s="37"/>
      <c r="B181" s="38"/>
      <c r="C181" s="203" t="s">
        <v>294</v>
      </c>
      <c r="D181" s="203" t="s">
        <v>126</v>
      </c>
      <c r="E181" s="204" t="s">
        <v>295</v>
      </c>
      <c r="F181" s="205" t="s">
        <v>296</v>
      </c>
      <c r="G181" s="206" t="s">
        <v>190</v>
      </c>
      <c r="H181" s="207">
        <v>7.776</v>
      </c>
      <c r="I181" s="208"/>
      <c r="J181" s="209">
        <f>ROUND(I181*H181,2)</f>
        <v>0</v>
      </c>
      <c r="K181" s="205" t="s">
        <v>139</v>
      </c>
      <c r="L181" s="43"/>
      <c r="M181" s="210" t="s">
        <v>19</v>
      </c>
      <c r="N181" s="211" t="s">
        <v>45</v>
      </c>
      <c r="O181" s="83"/>
      <c r="P181" s="212">
        <f>O181*H181</f>
        <v>0</v>
      </c>
      <c r="Q181" s="212">
        <v>0</v>
      </c>
      <c r="R181" s="212">
        <f>Q181*H181</f>
        <v>0</v>
      </c>
      <c r="S181" s="212">
        <v>2.2</v>
      </c>
      <c r="T181" s="213">
        <f>S181*H181</f>
        <v>17.107200000000002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14" t="s">
        <v>130</v>
      </c>
      <c r="AT181" s="214" t="s">
        <v>126</v>
      </c>
      <c r="AU181" s="214" t="s">
        <v>84</v>
      </c>
      <c r="AY181" s="16" t="s">
        <v>124</v>
      </c>
      <c r="BE181" s="215">
        <f>IF(N181="základní",J181,0)</f>
        <v>0</v>
      </c>
      <c r="BF181" s="215">
        <f>IF(N181="snížená",J181,0)</f>
        <v>0</v>
      </c>
      <c r="BG181" s="215">
        <f>IF(N181="zákl. přenesená",J181,0)</f>
        <v>0</v>
      </c>
      <c r="BH181" s="215">
        <f>IF(N181="sníž. přenesená",J181,0)</f>
        <v>0</v>
      </c>
      <c r="BI181" s="215">
        <f>IF(N181="nulová",J181,0)</f>
        <v>0</v>
      </c>
      <c r="BJ181" s="16" t="s">
        <v>82</v>
      </c>
      <c r="BK181" s="215">
        <f>ROUND(I181*H181,2)</f>
        <v>0</v>
      </c>
      <c r="BL181" s="16" t="s">
        <v>130</v>
      </c>
      <c r="BM181" s="214" t="s">
        <v>297</v>
      </c>
    </row>
    <row r="182" spans="1:47" s="2" customFormat="1" ht="12">
      <c r="A182" s="37"/>
      <c r="B182" s="38"/>
      <c r="C182" s="39"/>
      <c r="D182" s="232" t="s">
        <v>141</v>
      </c>
      <c r="E182" s="39"/>
      <c r="F182" s="233" t="s">
        <v>298</v>
      </c>
      <c r="G182" s="39"/>
      <c r="H182" s="39"/>
      <c r="I182" s="218"/>
      <c r="J182" s="39"/>
      <c r="K182" s="39"/>
      <c r="L182" s="43"/>
      <c r="M182" s="219"/>
      <c r="N182" s="220"/>
      <c r="O182" s="83"/>
      <c r="P182" s="83"/>
      <c r="Q182" s="83"/>
      <c r="R182" s="83"/>
      <c r="S182" s="83"/>
      <c r="T182" s="84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141</v>
      </c>
      <c r="AU182" s="16" t="s">
        <v>84</v>
      </c>
    </row>
    <row r="183" spans="1:51" s="13" customFormat="1" ht="12">
      <c r="A183" s="13"/>
      <c r="B183" s="221"/>
      <c r="C183" s="222"/>
      <c r="D183" s="216" t="s">
        <v>134</v>
      </c>
      <c r="E183" s="223" t="s">
        <v>19</v>
      </c>
      <c r="F183" s="224" t="s">
        <v>299</v>
      </c>
      <c r="G183" s="222"/>
      <c r="H183" s="225">
        <v>7.776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134</v>
      </c>
      <c r="AU183" s="231" t="s">
        <v>84</v>
      </c>
      <c r="AV183" s="13" t="s">
        <v>84</v>
      </c>
      <c r="AW183" s="13" t="s">
        <v>35</v>
      </c>
      <c r="AX183" s="13" t="s">
        <v>82</v>
      </c>
      <c r="AY183" s="231" t="s">
        <v>124</v>
      </c>
    </row>
    <row r="184" spans="1:63" s="12" customFormat="1" ht="22.8" customHeight="1">
      <c r="A184" s="12"/>
      <c r="B184" s="187"/>
      <c r="C184" s="188"/>
      <c r="D184" s="189" t="s">
        <v>73</v>
      </c>
      <c r="E184" s="201" t="s">
        <v>300</v>
      </c>
      <c r="F184" s="201" t="s">
        <v>301</v>
      </c>
      <c r="G184" s="188"/>
      <c r="H184" s="188"/>
      <c r="I184" s="191"/>
      <c r="J184" s="202">
        <f>BK184</f>
        <v>0</v>
      </c>
      <c r="K184" s="188"/>
      <c r="L184" s="193"/>
      <c r="M184" s="194"/>
      <c r="N184" s="195"/>
      <c r="O184" s="195"/>
      <c r="P184" s="196">
        <f>SUM(P185:P197)</f>
        <v>0</v>
      </c>
      <c r="Q184" s="195"/>
      <c r="R184" s="196">
        <f>SUM(R185:R197)</f>
        <v>0</v>
      </c>
      <c r="S184" s="195"/>
      <c r="T184" s="197">
        <f>SUM(T185:T197)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198" t="s">
        <v>82</v>
      </c>
      <c r="AT184" s="199" t="s">
        <v>73</v>
      </c>
      <c r="AU184" s="199" t="s">
        <v>82</v>
      </c>
      <c r="AY184" s="198" t="s">
        <v>124</v>
      </c>
      <c r="BK184" s="200">
        <f>SUM(BK185:BK197)</f>
        <v>0</v>
      </c>
    </row>
    <row r="185" spans="1:65" s="2" customFormat="1" ht="33" customHeight="1">
      <c r="A185" s="37"/>
      <c r="B185" s="38"/>
      <c r="C185" s="203" t="s">
        <v>302</v>
      </c>
      <c r="D185" s="203" t="s">
        <v>126</v>
      </c>
      <c r="E185" s="204" t="s">
        <v>303</v>
      </c>
      <c r="F185" s="205" t="s">
        <v>304</v>
      </c>
      <c r="G185" s="206" t="s">
        <v>243</v>
      </c>
      <c r="H185" s="207">
        <v>49.237</v>
      </c>
      <c r="I185" s="208"/>
      <c r="J185" s="209">
        <f>ROUND(I185*H185,2)</f>
        <v>0</v>
      </c>
      <c r="K185" s="205" t="s">
        <v>139</v>
      </c>
      <c r="L185" s="43"/>
      <c r="M185" s="210" t="s">
        <v>19</v>
      </c>
      <c r="N185" s="211" t="s">
        <v>45</v>
      </c>
      <c r="O185" s="83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14" t="s">
        <v>130</v>
      </c>
      <c r="AT185" s="214" t="s">
        <v>126</v>
      </c>
      <c r="AU185" s="214" t="s">
        <v>84</v>
      </c>
      <c r="AY185" s="16" t="s">
        <v>124</v>
      </c>
      <c r="BE185" s="215">
        <f>IF(N185="základní",J185,0)</f>
        <v>0</v>
      </c>
      <c r="BF185" s="215">
        <f>IF(N185="snížená",J185,0)</f>
        <v>0</v>
      </c>
      <c r="BG185" s="215">
        <f>IF(N185="zákl. přenesená",J185,0)</f>
        <v>0</v>
      </c>
      <c r="BH185" s="215">
        <f>IF(N185="sníž. přenesená",J185,0)</f>
        <v>0</v>
      </c>
      <c r="BI185" s="215">
        <f>IF(N185="nulová",J185,0)</f>
        <v>0</v>
      </c>
      <c r="BJ185" s="16" t="s">
        <v>82</v>
      </c>
      <c r="BK185" s="215">
        <f>ROUND(I185*H185,2)</f>
        <v>0</v>
      </c>
      <c r="BL185" s="16" t="s">
        <v>130</v>
      </c>
      <c r="BM185" s="214" t="s">
        <v>305</v>
      </c>
    </row>
    <row r="186" spans="1:47" s="2" customFormat="1" ht="12">
      <c r="A186" s="37"/>
      <c r="B186" s="38"/>
      <c r="C186" s="39"/>
      <c r="D186" s="232" t="s">
        <v>141</v>
      </c>
      <c r="E186" s="39"/>
      <c r="F186" s="233" t="s">
        <v>306</v>
      </c>
      <c r="G186" s="39"/>
      <c r="H186" s="39"/>
      <c r="I186" s="218"/>
      <c r="J186" s="39"/>
      <c r="K186" s="39"/>
      <c r="L186" s="43"/>
      <c r="M186" s="219"/>
      <c r="N186" s="220"/>
      <c r="O186" s="83"/>
      <c r="P186" s="83"/>
      <c r="Q186" s="83"/>
      <c r="R186" s="83"/>
      <c r="S186" s="83"/>
      <c r="T186" s="84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141</v>
      </c>
      <c r="AU186" s="16" t="s">
        <v>84</v>
      </c>
    </row>
    <row r="187" spans="1:51" s="13" customFormat="1" ht="12">
      <c r="A187" s="13"/>
      <c r="B187" s="221"/>
      <c r="C187" s="222"/>
      <c r="D187" s="216" t="s">
        <v>134</v>
      </c>
      <c r="E187" s="223" t="s">
        <v>19</v>
      </c>
      <c r="F187" s="224" t="s">
        <v>307</v>
      </c>
      <c r="G187" s="222"/>
      <c r="H187" s="225">
        <v>17.107</v>
      </c>
      <c r="I187" s="226"/>
      <c r="J187" s="222"/>
      <c r="K187" s="222"/>
      <c r="L187" s="227"/>
      <c r="M187" s="228"/>
      <c r="N187" s="229"/>
      <c r="O187" s="229"/>
      <c r="P187" s="229"/>
      <c r="Q187" s="229"/>
      <c r="R187" s="229"/>
      <c r="S187" s="229"/>
      <c r="T187" s="23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1" t="s">
        <v>134</v>
      </c>
      <c r="AU187" s="231" t="s">
        <v>84</v>
      </c>
      <c r="AV187" s="13" t="s">
        <v>84</v>
      </c>
      <c r="AW187" s="13" t="s">
        <v>35</v>
      </c>
      <c r="AX187" s="13" t="s">
        <v>74</v>
      </c>
      <c r="AY187" s="231" t="s">
        <v>124</v>
      </c>
    </row>
    <row r="188" spans="1:51" s="13" customFormat="1" ht="12">
      <c r="A188" s="13"/>
      <c r="B188" s="221"/>
      <c r="C188" s="222"/>
      <c r="D188" s="216" t="s">
        <v>134</v>
      </c>
      <c r="E188" s="223" t="s">
        <v>19</v>
      </c>
      <c r="F188" s="224" t="s">
        <v>308</v>
      </c>
      <c r="G188" s="222"/>
      <c r="H188" s="225">
        <v>32.13</v>
      </c>
      <c r="I188" s="226"/>
      <c r="J188" s="222"/>
      <c r="K188" s="222"/>
      <c r="L188" s="227"/>
      <c r="M188" s="228"/>
      <c r="N188" s="229"/>
      <c r="O188" s="229"/>
      <c r="P188" s="229"/>
      <c r="Q188" s="229"/>
      <c r="R188" s="229"/>
      <c r="S188" s="229"/>
      <c r="T188" s="23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1" t="s">
        <v>134</v>
      </c>
      <c r="AU188" s="231" t="s">
        <v>84</v>
      </c>
      <c r="AV188" s="13" t="s">
        <v>84</v>
      </c>
      <c r="AW188" s="13" t="s">
        <v>35</v>
      </c>
      <c r="AX188" s="13" t="s">
        <v>74</v>
      </c>
      <c r="AY188" s="231" t="s">
        <v>124</v>
      </c>
    </row>
    <row r="189" spans="1:65" s="2" customFormat="1" ht="44.25" customHeight="1">
      <c r="A189" s="37"/>
      <c r="B189" s="38"/>
      <c r="C189" s="203" t="s">
        <v>309</v>
      </c>
      <c r="D189" s="203" t="s">
        <v>126</v>
      </c>
      <c r="E189" s="204" t="s">
        <v>310</v>
      </c>
      <c r="F189" s="205" t="s">
        <v>311</v>
      </c>
      <c r="G189" s="206" t="s">
        <v>243</v>
      </c>
      <c r="H189" s="207">
        <v>2461.85</v>
      </c>
      <c r="I189" s="208"/>
      <c r="J189" s="209">
        <f>ROUND(I189*H189,2)</f>
        <v>0</v>
      </c>
      <c r="K189" s="205" t="s">
        <v>139</v>
      </c>
      <c r="L189" s="43"/>
      <c r="M189" s="210" t="s">
        <v>19</v>
      </c>
      <c r="N189" s="211" t="s">
        <v>45</v>
      </c>
      <c r="O189" s="83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14" t="s">
        <v>130</v>
      </c>
      <c r="AT189" s="214" t="s">
        <v>126</v>
      </c>
      <c r="AU189" s="214" t="s">
        <v>84</v>
      </c>
      <c r="AY189" s="16" t="s">
        <v>124</v>
      </c>
      <c r="BE189" s="215">
        <f>IF(N189="základní",J189,0)</f>
        <v>0</v>
      </c>
      <c r="BF189" s="215">
        <f>IF(N189="snížená",J189,0)</f>
        <v>0</v>
      </c>
      <c r="BG189" s="215">
        <f>IF(N189="zákl. přenesená",J189,0)</f>
        <v>0</v>
      </c>
      <c r="BH189" s="215">
        <f>IF(N189="sníž. přenesená",J189,0)</f>
        <v>0</v>
      </c>
      <c r="BI189" s="215">
        <f>IF(N189="nulová",J189,0)</f>
        <v>0</v>
      </c>
      <c r="BJ189" s="16" t="s">
        <v>82</v>
      </c>
      <c r="BK189" s="215">
        <f>ROUND(I189*H189,2)</f>
        <v>0</v>
      </c>
      <c r="BL189" s="16" t="s">
        <v>130</v>
      </c>
      <c r="BM189" s="214" t="s">
        <v>312</v>
      </c>
    </row>
    <row r="190" spans="1:47" s="2" customFormat="1" ht="12">
      <c r="A190" s="37"/>
      <c r="B190" s="38"/>
      <c r="C190" s="39"/>
      <c r="D190" s="232" t="s">
        <v>141</v>
      </c>
      <c r="E190" s="39"/>
      <c r="F190" s="233" t="s">
        <v>313</v>
      </c>
      <c r="G190" s="39"/>
      <c r="H190" s="39"/>
      <c r="I190" s="218"/>
      <c r="J190" s="39"/>
      <c r="K190" s="39"/>
      <c r="L190" s="43"/>
      <c r="M190" s="219"/>
      <c r="N190" s="220"/>
      <c r="O190" s="83"/>
      <c r="P190" s="83"/>
      <c r="Q190" s="83"/>
      <c r="R190" s="83"/>
      <c r="S190" s="83"/>
      <c r="T190" s="84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141</v>
      </c>
      <c r="AU190" s="16" t="s">
        <v>84</v>
      </c>
    </row>
    <row r="191" spans="1:51" s="13" customFormat="1" ht="12">
      <c r="A191" s="13"/>
      <c r="B191" s="221"/>
      <c r="C191" s="222"/>
      <c r="D191" s="216" t="s">
        <v>134</v>
      </c>
      <c r="E191" s="223" t="s">
        <v>19</v>
      </c>
      <c r="F191" s="224" t="s">
        <v>314</v>
      </c>
      <c r="G191" s="222"/>
      <c r="H191" s="225">
        <v>2461.85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1" t="s">
        <v>134</v>
      </c>
      <c r="AU191" s="231" t="s">
        <v>84</v>
      </c>
      <c r="AV191" s="13" t="s">
        <v>84</v>
      </c>
      <c r="AW191" s="13" t="s">
        <v>35</v>
      </c>
      <c r="AX191" s="13" t="s">
        <v>82</v>
      </c>
      <c r="AY191" s="231" t="s">
        <v>124</v>
      </c>
    </row>
    <row r="192" spans="1:65" s="2" customFormat="1" ht="44.25" customHeight="1">
      <c r="A192" s="37"/>
      <c r="B192" s="38"/>
      <c r="C192" s="203" t="s">
        <v>315</v>
      </c>
      <c r="D192" s="203" t="s">
        <v>126</v>
      </c>
      <c r="E192" s="204" t="s">
        <v>316</v>
      </c>
      <c r="F192" s="205" t="s">
        <v>317</v>
      </c>
      <c r="G192" s="206" t="s">
        <v>243</v>
      </c>
      <c r="H192" s="207">
        <v>17.107</v>
      </c>
      <c r="I192" s="208"/>
      <c r="J192" s="209">
        <f>ROUND(I192*H192,2)</f>
        <v>0</v>
      </c>
      <c r="K192" s="205" t="s">
        <v>139</v>
      </c>
      <c r="L192" s="43"/>
      <c r="M192" s="210" t="s">
        <v>19</v>
      </c>
      <c r="N192" s="211" t="s">
        <v>45</v>
      </c>
      <c r="O192" s="83"/>
      <c r="P192" s="212">
        <f>O192*H192</f>
        <v>0</v>
      </c>
      <c r="Q192" s="212">
        <v>0</v>
      </c>
      <c r="R192" s="212">
        <f>Q192*H192</f>
        <v>0</v>
      </c>
      <c r="S192" s="212">
        <v>0</v>
      </c>
      <c r="T192" s="21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14" t="s">
        <v>130</v>
      </c>
      <c r="AT192" s="214" t="s">
        <v>126</v>
      </c>
      <c r="AU192" s="214" t="s">
        <v>84</v>
      </c>
      <c r="AY192" s="16" t="s">
        <v>124</v>
      </c>
      <c r="BE192" s="215">
        <f>IF(N192="základní",J192,0)</f>
        <v>0</v>
      </c>
      <c r="BF192" s="215">
        <f>IF(N192="snížená",J192,0)</f>
        <v>0</v>
      </c>
      <c r="BG192" s="215">
        <f>IF(N192="zákl. přenesená",J192,0)</f>
        <v>0</v>
      </c>
      <c r="BH192" s="215">
        <f>IF(N192="sníž. přenesená",J192,0)</f>
        <v>0</v>
      </c>
      <c r="BI192" s="215">
        <f>IF(N192="nulová",J192,0)</f>
        <v>0</v>
      </c>
      <c r="BJ192" s="16" t="s">
        <v>82</v>
      </c>
      <c r="BK192" s="215">
        <f>ROUND(I192*H192,2)</f>
        <v>0</v>
      </c>
      <c r="BL192" s="16" t="s">
        <v>130</v>
      </c>
      <c r="BM192" s="214" t="s">
        <v>318</v>
      </c>
    </row>
    <row r="193" spans="1:47" s="2" customFormat="1" ht="12">
      <c r="A193" s="37"/>
      <c r="B193" s="38"/>
      <c r="C193" s="39"/>
      <c r="D193" s="232" t="s">
        <v>141</v>
      </c>
      <c r="E193" s="39"/>
      <c r="F193" s="233" t="s">
        <v>319</v>
      </c>
      <c r="G193" s="39"/>
      <c r="H193" s="39"/>
      <c r="I193" s="218"/>
      <c r="J193" s="39"/>
      <c r="K193" s="39"/>
      <c r="L193" s="43"/>
      <c r="M193" s="219"/>
      <c r="N193" s="220"/>
      <c r="O193" s="83"/>
      <c r="P193" s="83"/>
      <c r="Q193" s="83"/>
      <c r="R193" s="83"/>
      <c r="S193" s="83"/>
      <c r="T193" s="84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6" t="s">
        <v>141</v>
      </c>
      <c r="AU193" s="16" t="s">
        <v>84</v>
      </c>
    </row>
    <row r="194" spans="1:51" s="13" customFormat="1" ht="12">
      <c r="A194" s="13"/>
      <c r="B194" s="221"/>
      <c r="C194" s="222"/>
      <c r="D194" s="216" t="s">
        <v>134</v>
      </c>
      <c r="E194" s="223" t="s">
        <v>19</v>
      </c>
      <c r="F194" s="224" t="s">
        <v>320</v>
      </c>
      <c r="G194" s="222"/>
      <c r="H194" s="225">
        <v>17.107</v>
      </c>
      <c r="I194" s="226"/>
      <c r="J194" s="222"/>
      <c r="K194" s="222"/>
      <c r="L194" s="227"/>
      <c r="M194" s="228"/>
      <c r="N194" s="229"/>
      <c r="O194" s="229"/>
      <c r="P194" s="229"/>
      <c r="Q194" s="229"/>
      <c r="R194" s="229"/>
      <c r="S194" s="229"/>
      <c r="T194" s="23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1" t="s">
        <v>134</v>
      </c>
      <c r="AU194" s="231" t="s">
        <v>84</v>
      </c>
      <c r="AV194" s="13" t="s">
        <v>84</v>
      </c>
      <c r="AW194" s="13" t="s">
        <v>35</v>
      </c>
      <c r="AX194" s="13" t="s">
        <v>82</v>
      </c>
      <c r="AY194" s="231" t="s">
        <v>124</v>
      </c>
    </row>
    <row r="195" spans="1:65" s="2" customFormat="1" ht="44.25" customHeight="1">
      <c r="A195" s="37"/>
      <c r="B195" s="38"/>
      <c r="C195" s="203" t="s">
        <v>321</v>
      </c>
      <c r="D195" s="203" t="s">
        <v>126</v>
      </c>
      <c r="E195" s="204" t="s">
        <v>322</v>
      </c>
      <c r="F195" s="205" t="s">
        <v>323</v>
      </c>
      <c r="G195" s="206" t="s">
        <v>243</v>
      </c>
      <c r="H195" s="207">
        <v>32.13</v>
      </c>
      <c r="I195" s="208"/>
      <c r="J195" s="209">
        <f>ROUND(I195*H195,2)</f>
        <v>0</v>
      </c>
      <c r="K195" s="205" t="s">
        <v>139</v>
      </c>
      <c r="L195" s="43"/>
      <c r="M195" s="210" t="s">
        <v>19</v>
      </c>
      <c r="N195" s="211" t="s">
        <v>45</v>
      </c>
      <c r="O195" s="83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14" t="s">
        <v>130</v>
      </c>
      <c r="AT195" s="214" t="s">
        <v>126</v>
      </c>
      <c r="AU195" s="214" t="s">
        <v>84</v>
      </c>
      <c r="AY195" s="16" t="s">
        <v>124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16" t="s">
        <v>82</v>
      </c>
      <c r="BK195" s="215">
        <f>ROUND(I195*H195,2)</f>
        <v>0</v>
      </c>
      <c r="BL195" s="16" t="s">
        <v>130</v>
      </c>
      <c r="BM195" s="214" t="s">
        <v>324</v>
      </c>
    </row>
    <row r="196" spans="1:47" s="2" customFormat="1" ht="12">
      <c r="A196" s="37"/>
      <c r="B196" s="38"/>
      <c r="C196" s="39"/>
      <c r="D196" s="232" t="s">
        <v>141</v>
      </c>
      <c r="E196" s="39"/>
      <c r="F196" s="233" t="s">
        <v>325</v>
      </c>
      <c r="G196" s="39"/>
      <c r="H196" s="39"/>
      <c r="I196" s="218"/>
      <c r="J196" s="39"/>
      <c r="K196" s="39"/>
      <c r="L196" s="43"/>
      <c r="M196" s="219"/>
      <c r="N196" s="220"/>
      <c r="O196" s="83"/>
      <c r="P196" s="83"/>
      <c r="Q196" s="83"/>
      <c r="R196" s="83"/>
      <c r="S196" s="83"/>
      <c r="T196" s="84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141</v>
      </c>
      <c r="AU196" s="16" t="s">
        <v>84</v>
      </c>
    </row>
    <row r="197" spans="1:51" s="13" customFormat="1" ht="12">
      <c r="A197" s="13"/>
      <c r="B197" s="221"/>
      <c r="C197" s="222"/>
      <c r="D197" s="216" t="s">
        <v>134</v>
      </c>
      <c r="E197" s="223" t="s">
        <v>19</v>
      </c>
      <c r="F197" s="224" t="s">
        <v>326</v>
      </c>
      <c r="G197" s="222"/>
      <c r="H197" s="225">
        <v>32.13</v>
      </c>
      <c r="I197" s="226"/>
      <c r="J197" s="222"/>
      <c r="K197" s="222"/>
      <c r="L197" s="227"/>
      <c r="M197" s="228"/>
      <c r="N197" s="229"/>
      <c r="O197" s="229"/>
      <c r="P197" s="229"/>
      <c r="Q197" s="229"/>
      <c r="R197" s="229"/>
      <c r="S197" s="229"/>
      <c r="T197" s="23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1" t="s">
        <v>134</v>
      </c>
      <c r="AU197" s="231" t="s">
        <v>84</v>
      </c>
      <c r="AV197" s="13" t="s">
        <v>84</v>
      </c>
      <c r="AW197" s="13" t="s">
        <v>35</v>
      </c>
      <c r="AX197" s="13" t="s">
        <v>82</v>
      </c>
      <c r="AY197" s="231" t="s">
        <v>124</v>
      </c>
    </row>
    <row r="198" spans="1:63" s="12" customFormat="1" ht="22.8" customHeight="1">
      <c r="A198" s="12"/>
      <c r="B198" s="187"/>
      <c r="C198" s="188"/>
      <c r="D198" s="189" t="s">
        <v>73</v>
      </c>
      <c r="E198" s="201" t="s">
        <v>327</v>
      </c>
      <c r="F198" s="201" t="s">
        <v>328</v>
      </c>
      <c r="G198" s="188"/>
      <c r="H198" s="188"/>
      <c r="I198" s="191"/>
      <c r="J198" s="202">
        <f>BK198</f>
        <v>0</v>
      </c>
      <c r="K198" s="188"/>
      <c r="L198" s="193"/>
      <c r="M198" s="194"/>
      <c r="N198" s="195"/>
      <c r="O198" s="195"/>
      <c r="P198" s="196">
        <f>SUM(P199:P200)</f>
        <v>0</v>
      </c>
      <c r="Q198" s="195"/>
      <c r="R198" s="196">
        <f>SUM(R199:R200)</f>
        <v>0</v>
      </c>
      <c r="S198" s="195"/>
      <c r="T198" s="197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98" t="s">
        <v>82</v>
      </c>
      <c r="AT198" s="199" t="s">
        <v>73</v>
      </c>
      <c r="AU198" s="199" t="s">
        <v>82</v>
      </c>
      <c r="AY198" s="198" t="s">
        <v>124</v>
      </c>
      <c r="BK198" s="200">
        <f>SUM(BK199:BK200)</f>
        <v>0</v>
      </c>
    </row>
    <row r="199" spans="1:65" s="2" customFormat="1" ht="33" customHeight="1">
      <c r="A199" s="37"/>
      <c r="B199" s="38"/>
      <c r="C199" s="203" t="s">
        <v>329</v>
      </c>
      <c r="D199" s="203" t="s">
        <v>126</v>
      </c>
      <c r="E199" s="204" t="s">
        <v>330</v>
      </c>
      <c r="F199" s="205" t="s">
        <v>331</v>
      </c>
      <c r="G199" s="206" t="s">
        <v>243</v>
      </c>
      <c r="H199" s="207">
        <v>21.764</v>
      </c>
      <c r="I199" s="208"/>
      <c r="J199" s="209">
        <f>ROUND(I199*H199,2)</f>
        <v>0</v>
      </c>
      <c r="K199" s="205" t="s">
        <v>139</v>
      </c>
      <c r="L199" s="43"/>
      <c r="M199" s="210" t="s">
        <v>19</v>
      </c>
      <c r="N199" s="211" t="s">
        <v>45</v>
      </c>
      <c r="O199" s="83"/>
      <c r="P199" s="212">
        <f>O199*H199</f>
        <v>0</v>
      </c>
      <c r="Q199" s="212">
        <v>0</v>
      </c>
      <c r="R199" s="212">
        <f>Q199*H199</f>
        <v>0</v>
      </c>
      <c r="S199" s="212">
        <v>0</v>
      </c>
      <c r="T199" s="213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14" t="s">
        <v>130</v>
      </c>
      <c r="AT199" s="214" t="s">
        <v>126</v>
      </c>
      <c r="AU199" s="214" t="s">
        <v>84</v>
      </c>
      <c r="AY199" s="16" t="s">
        <v>124</v>
      </c>
      <c r="BE199" s="215">
        <f>IF(N199="základní",J199,0)</f>
        <v>0</v>
      </c>
      <c r="BF199" s="215">
        <f>IF(N199="snížená",J199,0)</f>
        <v>0</v>
      </c>
      <c r="BG199" s="215">
        <f>IF(N199="zákl. přenesená",J199,0)</f>
        <v>0</v>
      </c>
      <c r="BH199" s="215">
        <f>IF(N199="sníž. přenesená",J199,0)</f>
        <v>0</v>
      </c>
      <c r="BI199" s="215">
        <f>IF(N199="nulová",J199,0)</f>
        <v>0</v>
      </c>
      <c r="BJ199" s="16" t="s">
        <v>82</v>
      </c>
      <c r="BK199" s="215">
        <f>ROUND(I199*H199,2)</f>
        <v>0</v>
      </c>
      <c r="BL199" s="16" t="s">
        <v>130</v>
      </c>
      <c r="BM199" s="214" t="s">
        <v>332</v>
      </c>
    </row>
    <row r="200" spans="1:47" s="2" customFormat="1" ht="12">
      <c r="A200" s="37"/>
      <c r="B200" s="38"/>
      <c r="C200" s="39"/>
      <c r="D200" s="232" t="s">
        <v>141</v>
      </c>
      <c r="E200" s="39"/>
      <c r="F200" s="233" t="s">
        <v>333</v>
      </c>
      <c r="G200" s="39"/>
      <c r="H200" s="39"/>
      <c r="I200" s="218"/>
      <c r="J200" s="39"/>
      <c r="K200" s="39"/>
      <c r="L200" s="43"/>
      <c r="M200" s="219"/>
      <c r="N200" s="220"/>
      <c r="O200" s="83"/>
      <c r="P200" s="83"/>
      <c r="Q200" s="83"/>
      <c r="R200" s="83"/>
      <c r="S200" s="83"/>
      <c r="T200" s="84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141</v>
      </c>
      <c r="AU200" s="16" t="s">
        <v>84</v>
      </c>
    </row>
    <row r="201" spans="1:63" s="12" customFormat="1" ht="25.9" customHeight="1">
      <c r="A201" s="12"/>
      <c r="B201" s="187"/>
      <c r="C201" s="188"/>
      <c r="D201" s="189" t="s">
        <v>73</v>
      </c>
      <c r="E201" s="190" t="s">
        <v>334</v>
      </c>
      <c r="F201" s="190" t="s">
        <v>335</v>
      </c>
      <c r="G201" s="188"/>
      <c r="H201" s="188"/>
      <c r="I201" s="191"/>
      <c r="J201" s="192">
        <f>BK201</f>
        <v>0</v>
      </c>
      <c r="K201" s="188"/>
      <c r="L201" s="193"/>
      <c r="M201" s="194"/>
      <c r="N201" s="195"/>
      <c r="O201" s="195"/>
      <c r="P201" s="196">
        <f>P202+P225</f>
        <v>0</v>
      </c>
      <c r="Q201" s="195"/>
      <c r="R201" s="196">
        <f>R202+R225</f>
        <v>0.24255496</v>
      </c>
      <c r="S201" s="195"/>
      <c r="T201" s="197">
        <f>T202+T225</f>
        <v>0.32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98" t="s">
        <v>84</v>
      </c>
      <c r="AT201" s="199" t="s">
        <v>73</v>
      </c>
      <c r="AU201" s="199" t="s">
        <v>74</v>
      </c>
      <c r="AY201" s="198" t="s">
        <v>124</v>
      </c>
      <c r="BK201" s="200">
        <f>BK202+BK225</f>
        <v>0</v>
      </c>
    </row>
    <row r="202" spans="1:63" s="12" customFormat="1" ht="22.8" customHeight="1">
      <c r="A202" s="12"/>
      <c r="B202" s="187"/>
      <c r="C202" s="188"/>
      <c r="D202" s="189" t="s">
        <v>73</v>
      </c>
      <c r="E202" s="201" t="s">
        <v>336</v>
      </c>
      <c r="F202" s="201" t="s">
        <v>337</v>
      </c>
      <c r="G202" s="188"/>
      <c r="H202" s="188"/>
      <c r="I202" s="191"/>
      <c r="J202" s="202">
        <f>BK202</f>
        <v>0</v>
      </c>
      <c r="K202" s="188"/>
      <c r="L202" s="193"/>
      <c r="M202" s="194"/>
      <c r="N202" s="195"/>
      <c r="O202" s="195"/>
      <c r="P202" s="196">
        <f>SUM(P203:P224)</f>
        <v>0</v>
      </c>
      <c r="Q202" s="195"/>
      <c r="R202" s="196">
        <f>SUM(R203:R224)</f>
        <v>0.23057</v>
      </c>
      <c r="S202" s="195"/>
      <c r="T202" s="197">
        <f>SUM(T203:T224)</f>
        <v>0.32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98" t="s">
        <v>84</v>
      </c>
      <c r="AT202" s="199" t="s">
        <v>73</v>
      </c>
      <c r="AU202" s="199" t="s">
        <v>82</v>
      </c>
      <c r="AY202" s="198" t="s">
        <v>124</v>
      </c>
      <c r="BK202" s="200">
        <f>SUM(BK203:BK224)</f>
        <v>0</v>
      </c>
    </row>
    <row r="203" spans="1:65" s="2" customFormat="1" ht="33" customHeight="1">
      <c r="A203" s="37"/>
      <c r="B203" s="38"/>
      <c r="C203" s="203" t="s">
        <v>338</v>
      </c>
      <c r="D203" s="203" t="s">
        <v>126</v>
      </c>
      <c r="E203" s="204" t="s">
        <v>339</v>
      </c>
      <c r="F203" s="205" t="s">
        <v>340</v>
      </c>
      <c r="G203" s="206" t="s">
        <v>257</v>
      </c>
      <c r="H203" s="207">
        <v>20.2</v>
      </c>
      <c r="I203" s="208"/>
      <c r="J203" s="209">
        <f>ROUND(I203*H203,2)</f>
        <v>0</v>
      </c>
      <c r="K203" s="205" t="s">
        <v>139</v>
      </c>
      <c r="L203" s="43"/>
      <c r="M203" s="210" t="s">
        <v>19</v>
      </c>
      <c r="N203" s="211" t="s">
        <v>45</v>
      </c>
      <c r="O203" s="83"/>
      <c r="P203" s="212">
        <f>O203*H203</f>
        <v>0</v>
      </c>
      <c r="Q203" s="212">
        <v>6E-05</v>
      </c>
      <c r="R203" s="212">
        <f>Q203*H203</f>
        <v>0.001212</v>
      </c>
      <c r="S203" s="212">
        <v>0</v>
      </c>
      <c r="T203" s="213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14" t="s">
        <v>217</v>
      </c>
      <c r="AT203" s="214" t="s">
        <v>126</v>
      </c>
      <c r="AU203" s="214" t="s">
        <v>84</v>
      </c>
      <c r="AY203" s="16" t="s">
        <v>124</v>
      </c>
      <c r="BE203" s="215">
        <f>IF(N203="základní",J203,0)</f>
        <v>0</v>
      </c>
      <c r="BF203" s="215">
        <f>IF(N203="snížená",J203,0)</f>
        <v>0</v>
      </c>
      <c r="BG203" s="215">
        <f>IF(N203="zákl. přenesená",J203,0)</f>
        <v>0</v>
      </c>
      <c r="BH203" s="215">
        <f>IF(N203="sníž. přenesená",J203,0)</f>
        <v>0</v>
      </c>
      <c r="BI203" s="215">
        <f>IF(N203="nulová",J203,0)</f>
        <v>0</v>
      </c>
      <c r="BJ203" s="16" t="s">
        <v>82</v>
      </c>
      <c r="BK203" s="215">
        <f>ROUND(I203*H203,2)</f>
        <v>0</v>
      </c>
      <c r="BL203" s="16" t="s">
        <v>217</v>
      </c>
      <c r="BM203" s="214" t="s">
        <v>341</v>
      </c>
    </row>
    <row r="204" spans="1:47" s="2" customFormat="1" ht="12">
      <c r="A204" s="37"/>
      <c r="B204" s="38"/>
      <c r="C204" s="39"/>
      <c r="D204" s="232" t="s">
        <v>141</v>
      </c>
      <c r="E204" s="39"/>
      <c r="F204" s="233" t="s">
        <v>342</v>
      </c>
      <c r="G204" s="39"/>
      <c r="H204" s="39"/>
      <c r="I204" s="218"/>
      <c r="J204" s="39"/>
      <c r="K204" s="39"/>
      <c r="L204" s="43"/>
      <c r="M204" s="219"/>
      <c r="N204" s="220"/>
      <c r="O204" s="83"/>
      <c r="P204" s="83"/>
      <c r="Q204" s="83"/>
      <c r="R204" s="83"/>
      <c r="S204" s="83"/>
      <c r="T204" s="84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141</v>
      </c>
      <c r="AU204" s="16" t="s">
        <v>84</v>
      </c>
    </row>
    <row r="205" spans="1:51" s="13" customFormat="1" ht="12">
      <c r="A205" s="13"/>
      <c r="B205" s="221"/>
      <c r="C205" s="222"/>
      <c r="D205" s="216" t="s">
        <v>134</v>
      </c>
      <c r="E205" s="223" t="s">
        <v>19</v>
      </c>
      <c r="F205" s="224" t="s">
        <v>343</v>
      </c>
      <c r="G205" s="222"/>
      <c r="H205" s="225">
        <v>20.2</v>
      </c>
      <c r="I205" s="226"/>
      <c r="J205" s="222"/>
      <c r="K205" s="222"/>
      <c r="L205" s="227"/>
      <c r="M205" s="228"/>
      <c r="N205" s="229"/>
      <c r="O205" s="229"/>
      <c r="P205" s="229"/>
      <c r="Q205" s="229"/>
      <c r="R205" s="229"/>
      <c r="S205" s="229"/>
      <c r="T205" s="23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1" t="s">
        <v>134</v>
      </c>
      <c r="AU205" s="231" t="s">
        <v>84</v>
      </c>
      <c r="AV205" s="13" t="s">
        <v>84</v>
      </c>
      <c r="AW205" s="13" t="s">
        <v>35</v>
      </c>
      <c r="AX205" s="13" t="s">
        <v>82</v>
      </c>
      <c r="AY205" s="231" t="s">
        <v>124</v>
      </c>
    </row>
    <row r="206" spans="1:65" s="2" customFormat="1" ht="24.15" customHeight="1">
      <c r="A206" s="37"/>
      <c r="B206" s="38"/>
      <c r="C206" s="234" t="s">
        <v>344</v>
      </c>
      <c r="D206" s="234" t="s">
        <v>345</v>
      </c>
      <c r="E206" s="235" t="s">
        <v>346</v>
      </c>
      <c r="F206" s="236" t="s">
        <v>347</v>
      </c>
      <c r="G206" s="237" t="s">
        <v>257</v>
      </c>
      <c r="H206" s="238">
        <v>46.2</v>
      </c>
      <c r="I206" s="239"/>
      <c r="J206" s="240">
        <f>ROUND(I206*H206,2)</f>
        <v>0</v>
      </c>
      <c r="K206" s="236" t="s">
        <v>139</v>
      </c>
      <c r="L206" s="241"/>
      <c r="M206" s="242" t="s">
        <v>19</v>
      </c>
      <c r="N206" s="243" t="s">
        <v>45</v>
      </c>
      <c r="O206" s="83"/>
      <c r="P206" s="212">
        <f>O206*H206</f>
        <v>0</v>
      </c>
      <c r="Q206" s="212">
        <v>0.00343</v>
      </c>
      <c r="R206" s="212">
        <f>Q206*H206</f>
        <v>0.158466</v>
      </c>
      <c r="S206" s="212">
        <v>0</v>
      </c>
      <c r="T206" s="213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14" t="s">
        <v>321</v>
      </c>
      <c r="AT206" s="214" t="s">
        <v>345</v>
      </c>
      <c r="AU206" s="214" t="s">
        <v>84</v>
      </c>
      <c r="AY206" s="16" t="s">
        <v>124</v>
      </c>
      <c r="BE206" s="215">
        <f>IF(N206="základní",J206,0)</f>
        <v>0</v>
      </c>
      <c r="BF206" s="215">
        <f>IF(N206="snížená",J206,0)</f>
        <v>0</v>
      </c>
      <c r="BG206" s="215">
        <f>IF(N206="zákl. přenesená",J206,0)</f>
        <v>0</v>
      </c>
      <c r="BH206" s="215">
        <f>IF(N206="sníž. přenesená",J206,0)</f>
        <v>0</v>
      </c>
      <c r="BI206" s="215">
        <f>IF(N206="nulová",J206,0)</f>
        <v>0</v>
      </c>
      <c r="BJ206" s="16" t="s">
        <v>82</v>
      </c>
      <c r="BK206" s="215">
        <f>ROUND(I206*H206,2)</f>
        <v>0</v>
      </c>
      <c r="BL206" s="16" t="s">
        <v>217</v>
      </c>
      <c r="BM206" s="214" t="s">
        <v>348</v>
      </c>
    </row>
    <row r="207" spans="1:51" s="13" customFormat="1" ht="12">
      <c r="A207" s="13"/>
      <c r="B207" s="221"/>
      <c r="C207" s="222"/>
      <c r="D207" s="216" t="s">
        <v>134</v>
      </c>
      <c r="E207" s="223" t="s">
        <v>19</v>
      </c>
      <c r="F207" s="224" t="s">
        <v>349</v>
      </c>
      <c r="G207" s="222"/>
      <c r="H207" s="225">
        <v>46.2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1" t="s">
        <v>134</v>
      </c>
      <c r="AU207" s="231" t="s">
        <v>84</v>
      </c>
      <c r="AV207" s="13" t="s">
        <v>84</v>
      </c>
      <c r="AW207" s="13" t="s">
        <v>35</v>
      </c>
      <c r="AX207" s="13" t="s">
        <v>82</v>
      </c>
      <c r="AY207" s="231" t="s">
        <v>124</v>
      </c>
    </row>
    <row r="208" spans="1:65" s="2" customFormat="1" ht="24.15" customHeight="1">
      <c r="A208" s="37"/>
      <c r="B208" s="38"/>
      <c r="C208" s="234" t="s">
        <v>350</v>
      </c>
      <c r="D208" s="234" t="s">
        <v>345</v>
      </c>
      <c r="E208" s="235" t="s">
        <v>351</v>
      </c>
      <c r="F208" s="236" t="s">
        <v>352</v>
      </c>
      <c r="G208" s="237" t="s">
        <v>257</v>
      </c>
      <c r="H208" s="238">
        <v>20.2</v>
      </c>
      <c r="I208" s="239"/>
      <c r="J208" s="240">
        <f>ROUND(I208*H208,2)</f>
        <v>0</v>
      </c>
      <c r="K208" s="236" t="s">
        <v>139</v>
      </c>
      <c r="L208" s="241"/>
      <c r="M208" s="242" t="s">
        <v>19</v>
      </c>
      <c r="N208" s="243" t="s">
        <v>45</v>
      </c>
      <c r="O208" s="83"/>
      <c r="P208" s="212">
        <f>O208*H208</f>
        <v>0</v>
      </c>
      <c r="Q208" s="212">
        <v>0.00246</v>
      </c>
      <c r="R208" s="212">
        <f>Q208*H208</f>
        <v>0.049692</v>
      </c>
      <c r="S208" s="212">
        <v>0</v>
      </c>
      <c r="T208" s="213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14" t="s">
        <v>321</v>
      </c>
      <c r="AT208" s="214" t="s">
        <v>345</v>
      </c>
      <c r="AU208" s="214" t="s">
        <v>84</v>
      </c>
      <c r="AY208" s="16" t="s">
        <v>124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6" t="s">
        <v>82</v>
      </c>
      <c r="BK208" s="215">
        <f>ROUND(I208*H208,2)</f>
        <v>0</v>
      </c>
      <c r="BL208" s="16" t="s">
        <v>217</v>
      </c>
      <c r="BM208" s="214" t="s">
        <v>353</v>
      </c>
    </row>
    <row r="209" spans="1:51" s="13" customFormat="1" ht="12">
      <c r="A209" s="13"/>
      <c r="B209" s="221"/>
      <c r="C209" s="222"/>
      <c r="D209" s="216" t="s">
        <v>134</v>
      </c>
      <c r="E209" s="223" t="s">
        <v>19</v>
      </c>
      <c r="F209" s="224" t="s">
        <v>354</v>
      </c>
      <c r="G209" s="222"/>
      <c r="H209" s="225">
        <v>20.2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1" t="s">
        <v>134</v>
      </c>
      <c r="AU209" s="231" t="s">
        <v>84</v>
      </c>
      <c r="AV209" s="13" t="s">
        <v>84</v>
      </c>
      <c r="AW209" s="13" t="s">
        <v>35</v>
      </c>
      <c r="AX209" s="13" t="s">
        <v>82</v>
      </c>
      <c r="AY209" s="231" t="s">
        <v>124</v>
      </c>
    </row>
    <row r="210" spans="1:65" s="2" customFormat="1" ht="24.15" customHeight="1">
      <c r="A210" s="37"/>
      <c r="B210" s="38"/>
      <c r="C210" s="203" t="s">
        <v>355</v>
      </c>
      <c r="D210" s="203" t="s">
        <v>126</v>
      </c>
      <c r="E210" s="204" t="s">
        <v>356</v>
      </c>
      <c r="F210" s="205" t="s">
        <v>357</v>
      </c>
      <c r="G210" s="206" t="s">
        <v>257</v>
      </c>
      <c r="H210" s="207">
        <v>20</v>
      </c>
      <c r="I210" s="208"/>
      <c r="J210" s="209">
        <f>ROUND(I210*H210,2)</f>
        <v>0</v>
      </c>
      <c r="K210" s="205" t="s">
        <v>139</v>
      </c>
      <c r="L210" s="43"/>
      <c r="M210" s="210" t="s">
        <v>19</v>
      </c>
      <c r="N210" s="211" t="s">
        <v>45</v>
      </c>
      <c r="O210" s="83"/>
      <c r="P210" s="212">
        <f>O210*H210</f>
        <v>0</v>
      </c>
      <c r="Q210" s="212">
        <v>0</v>
      </c>
      <c r="R210" s="212">
        <f>Q210*H210</f>
        <v>0</v>
      </c>
      <c r="S210" s="212">
        <v>0.016</v>
      </c>
      <c r="T210" s="213">
        <f>S210*H210</f>
        <v>0.32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14" t="s">
        <v>217</v>
      </c>
      <c r="AT210" s="214" t="s">
        <v>126</v>
      </c>
      <c r="AU210" s="214" t="s">
        <v>84</v>
      </c>
      <c r="AY210" s="16" t="s">
        <v>124</v>
      </c>
      <c r="BE210" s="215">
        <f>IF(N210="základní",J210,0)</f>
        <v>0</v>
      </c>
      <c r="BF210" s="215">
        <f>IF(N210="snížená",J210,0)</f>
        <v>0</v>
      </c>
      <c r="BG210" s="215">
        <f>IF(N210="zákl. přenesená",J210,0)</f>
        <v>0</v>
      </c>
      <c r="BH210" s="215">
        <f>IF(N210="sníž. přenesená",J210,0)</f>
        <v>0</v>
      </c>
      <c r="BI210" s="215">
        <f>IF(N210="nulová",J210,0)</f>
        <v>0</v>
      </c>
      <c r="BJ210" s="16" t="s">
        <v>82</v>
      </c>
      <c r="BK210" s="215">
        <f>ROUND(I210*H210,2)</f>
        <v>0</v>
      </c>
      <c r="BL210" s="16" t="s">
        <v>217</v>
      </c>
      <c r="BM210" s="214" t="s">
        <v>358</v>
      </c>
    </row>
    <row r="211" spans="1:47" s="2" customFormat="1" ht="12">
      <c r="A211" s="37"/>
      <c r="B211" s="38"/>
      <c r="C211" s="39"/>
      <c r="D211" s="232" t="s">
        <v>141</v>
      </c>
      <c r="E211" s="39"/>
      <c r="F211" s="233" t="s">
        <v>359</v>
      </c>
      <c r="G211" s="39"/>
      <c r="H211" s="39"/>
      <c r="I211" s="218"/>
      <c r="J211" s="39"/>
      <c r="K211" s="39"/>
      <c r="L211" s="43"/>
      <c r="M211" s="219"/>
      <c r="N211" s="220"/>
      <c r="O211" s="83"/>
      <c r="P211" s="83"/>
      <c r="Q211" s="83"/>
      <c r="R211" s="83"/>
      <c r="S211" s="83"/>
      <c r="T211" s="84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6" t="s">
        <v>141</v>
      </c>
      <c r="AU211" s="16" t="s">
        <v>84</v>
      </c>
    </row>
    <row r="212" spans="1:51" s="13" customFormat="1" ht="12">
      <c r="A212" s="13"/>
      <c r="B212" s="221"/>
      <c r="C212" s="222"/>
      <c r="D212" s="216" t="s">
        <v>134</v>
      </c>
      <c r="E212" s="223" t="s">
        <v>19</v>
      </c>
      <c r="F212" s="224" t="s">
        <v>360</v>
      </c>
      <c r="G212" s="222"/>
      <c r="H212" s="225">
        <v>20</v>
      </c>
      <c r="I212" s="226"/>
      <c r="J212" s="222"/>
      <c r="K212" s="222"/>
      <c r="L212" s="227"/>
      <c r="M212" s="228"/>
      <c r="N212" s="229"/>
      <c r="O212" s="229"/>
      <c r="P212" s="229"/>
      <c r="Q212" s="229"/>
      <c r="R212" s="229"/>
      <c r="S212" s="229"/>
      <c r="T212" s="23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1" t="s">
        <v>134</v>
      </c>
      <c r="AU212" s="231" t="s">
        <v>84</v>
      </c>
      <c r="AV212" s="13" t="s">
        <v>84</v>
      </c>
      <c r="AW212" s="13" t="s">
        <v>35</v>
      </c>
      <c r="AX212" s="13" t="s">
        <v>82</v>
      </c>
      <c r="AY212" s="231" t="s">
        <v>124</v>
      </c>
    </row>
    <row r="213" spans="1:65" s="2" customFormat="1" ht="24.15" customHeight="1">
      <c r="A213" s="37"/>
      <c r="B213" s="38"/>
      <c r="C213" s="203" t="s">
        <v>361</v>
      </c>
      <c r="D213" s="203" t="s">
        <v>126</v>
      </c>
      <c r="E213" s="204" t="s">
        <v>362</v>
      </c>
      <c r="F213" s="205" t="s">
        <v>363</v>
      </c>
      <c r="G213" s="206" t="s">
        <v>364</v>
      </c>
      <c r="H213" s="207">
        <v>20</v>
      </c>
      <c r="I213" s="208"/>
      <c r="J213" s="209">
        <f>ROUND(I213*H213,2)</f>
        <v>0</v>
      </c>
      <c r="K213" s="205" t="s">
        <v>139</v>
      </c>
      <c r="L213" s="43"/>
      <c r="M213" s="210" t="s">
        <v>19</v>
      </c>
      <c r="N213" s="211" t="s">
        <v>45</v>
      </c>
      <c r="O213" s="83"/>
      <c r="P213" s="212">
        <f>O213*H213</f>
        <v>0</v>
      </c>
      <c r="Q213" s="212">
        <v>6E-05</v>
      </c>
      <c r="R213" s="212">
        <f>Q213*H213</f>
        <v>0.0012000000000000001</v>
      </c>
      <c r="S213" s="212">
        <v>0</v>
      </c>
      <c r="T213" s="213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14" t="s">
        <v>217</v>
      </c>
      <c r="AT213" s="214" t="s">
        <v>126</v>
      </c>
      <c r="AU213" s="214" t="s">
        <v>84</v>
      </c>
      <c r="AY213" s="16" t="s">
        <v>124</v>
      </c>
      <c r="BE213" s="215">
        <f>IF(N213="základní",J213,0)</f>
        <v>0</v>
      </c>
      <c r="BF213" s="215">
        <f>IF(N213="snížená",J213,0)</f>
        <v>0</v>
      </c>
      <c r="BG213" s="215">
        <f>IF(N213="zákl. přenesená",J213,0)</f>
        <v>0</v>
      </c>
      <c r="BH213" s="215">
        <f>IF(N213="sníž. přenesená",J213,0)</f>
        <v>0</v>
      </c>
      <c r="BI213" s="215">
        <f>IF(N213="nulová",J213,0)</f>
        <v>0</v>
      </c>
      <c r="BJ213" s="16" t="s">
        <v>82</v>
      </c>
      <c r="BK213" s="215">
        <f>ROUND(I213*H213,2)</f>
        <v>0</v>
      </c>
      <c r="BL213" s="16" t="s">
        <v>217</v>
      </c>
      <c r="BM213" s="214" t="s">
        <v>365</v>
      </c>
    </row>
    <row r="214" spans="1:47" s="2" customFormat="1" ht="12">
      <c r="A214" s="37"/>
      <c r="B214" s="38"/>
      <c r="C214" s="39"/>
      <c r="D214" s="232" t="s">
        <v>141</v>
      </c>
      <c r="E214" s="39"/>
      <c r="F214" s="233" t="s">
        <v>366</v>
      </c>
      <c r="G214" s="39"/>
      <c r="H214" s="39"/>
      <c r="I214" s="218"/>
      <c r="J214" s="39"/>
      <c r="K214" s="39"/>
      <c r="L214" s="43"/>
      <c r="M214" s="219"/>
      <c r="N214" s="220"/>
      <c r="O214" s="83"/>
      <c r="P214" s="83"/>
      <c r="Q214" s="83"/>
      <c r="R214" s="83"/>
      <c r="S214" s="83"/>
      <c r="T214" s="84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141</v>
      </c>
      <c r="AU214" s="16" t="s">
        <v>84</v>
      </c>
    </row>
    <row r="215" spans="1:51" s="13" customFormat="1" ht="12">
      <c r="A215" s="13"/>
      <c r="B215" s="221"/>
      <c r="C215" s="222"/>
      <c r="D215" s="216" t="s">
        <v>134</v>
      </c>
      <c r="E215" s="223" t="s">
        <v>19</v>
      </c>
      <c r="F215" s="224" t="s">
        <v>367</v>
      </c>
      <c r="G215" s="222"/>
      <c r="H215" s="225">
        <v>10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1" t="s">
        <v>134</v>
      </c>
      <c r="AU215" s="231" t="s">
        <v>84</v>
      </c>
      <c r="AV215" s="13" t="s">
        <v>84</v>
      </c>
      <c r="AW215" s="13" t="s">
        <v>35</v>
      </c>
      <c r="AX215" s="13" t="s">
        <v>74</v>
      </c>
      <c r="AY215" s="231" t="s">
        <v>124</v>
      </c>
    </row>
    <row r="216" spans="1:51" s="13" customFormat="1" ht="12">
      <c r="A216" s="13"/>
      <c r="B216" s="221"/>
      <c r="C216" s="222"/>
      <c r="D216" s="216" t="s">
        <v>134</v>
      </c>
      <c r="E216" s="223" t="s">
        <v>19</v>
      </c>
      <c r="F216" s="224" t="s">
        <v>368</v>
      </c>
      <c r="G216" s="222"/>
      <c r="H216" s="225">
        <v>10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1" t="s">
        <v>134</v>
      </c>
      <c r="AU216" s="231" t="s">
        <v>84</v>
      </c>
      <c r="AV216" s="13" t="s">
        <v>84</v>
      </c>
      <c r="AW216" s="13" t="s">
        <v>35</v>
      </c>
      <c r="AX216" s="13" t="s">
        <v>74</v>
      </c>
      <c r="AY216" s="231" t="s">
        <v>124</v>
      </c>
    </row>
    <row r="217" spans="1:65" s="2" customFormat="1" ht="21.75" customHeight="1">
      <c r="A217" s="37"/>
      <c r="B217" s="38"/>
      <c r="C217" s="234" t="s">
        <v>369</v>
      </c>
      <c r="D217" s="234" t="s">
        <v>345</v>
      </c>
      <c r="E217" s="235" t="s">
        <v>370</v>
      </c>
      <c r="F217" s="236" t="s">
        <v>371</v>
      </c>
      <c r="G217" s="237" t="s">
        <v>243</v>
      </c>
      <c r="H217" s="238">
        <v>0.01</v>
      </c>
      <c r="I217" s="239"/>
      <c r="J217" s="240">
        <f>ROUND(I217*H217,2)</f>
        <v>0</v>
      </c>
      <c r="K217" s="236" t="s">
        <v>139</v>
      </c>
      <c r="L217" s="241"/>
      <c r="M217" s="242" t="s">
        <v>19</v>
      </c>
      <c r="N217" s="243" t="s">
        <v>45</v>
      </c>
      <c r="O217" s="83"/>
      <c r="P217" s="212">
        <f>O217*H217</f>
        <v>0</v>
      </c>
      <c r="Q217" s="212">
        <v>1</v>
      </c>
      <c r="R217" s="212">
        <f>Q217*H217</f>
        <v>0.01</v>
      </c>
      <c r="S217" s="212">
        <v>0</v>
      </c>
      <c r="T217" s="213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14" t="s">
        <v>321</v>
      </c>
      <c r="AT217" s="214" t="s">
        <v>345</v>
      </c>
      <c r="AU217" s="214" t="s">
        <v>84</v>
      </c>
      <c r="AY217" s="16" t="s">
        <v>124</v>
      </c>
      <c r="BE217" s="215">
        <f>IF(N217="základní",J217,0)</f>
        <v>0</v>
      </c>
      <c r="BF217" s="215">
        <f>IF(N217="snížená",J217,0)</f>
        <v>0</v>
      </c>
      <c r="BG217" s="215">
        <f>IF(N217="zákl. přenesená",J217,0)</f>
        <v>0</v>
      </c>
      <c r="BH217" s="215">
        <f>IF(N217="sníž. přenesená",J217,0)</f>
        <v>0</v>
      </c>
      <c r="BI217" s="215">
        <f>IF(N217="nulová",J217,0)</f>
        <v>0</v>
      </c>
      <c r="BJ217" s="16" t="s">
        <v>82</v>
      </c>
      <c r="BK217" s="215">
        <f>ROUND(I217*H217,2)</f>
        <v>0</v>
      </c>
      <c r="BL217" s="16" t="s">
        <v>217</v>
      </c>
      <c r="BM217" s="214" t="s">
        <v>372</v>
      </c>
    </row>
    <row r="218" spans="1:51" s="13" customFormat="1" ht="12">
      <c r="A218" s="13"/>
      <c r="B218" s="221"/>
      <c r="C218" s="222"/>
      <c r="D218" s="216" t="s">
        <v>134</v>
      </c>
      <c r="E218" s="223" t="s">
        <v>19</v>
      </c>
      <c r="F218" s="224" t="s">
        <v>373</v>
      </c>
      <c r="G218" s="222"/>
      <c r="H218" s="225">
        <v>0.01</v>
      </c>
      <c r="I218" s="226"/>
      <c r="J218" s="222"/>
      <c r="K218" s="222"/>
      <c r="L218" s="227"/>
      <c r="M218" s="228"/>
      <c r="N218" s="229"/>
      <c r="O218" s="229"/>
      <c r="P218" s="229"/>
      <c r="Q218" s="229"/>
      <c r="R218" s="229"/>
      <c r="S218" s="229"/>
      <c r="T218" s="23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1" t="s">
        <v>134</v>
      </c>
      <c r="AU218" s="231" t="s">
        <v>84</v>
      </c>
      <c r="AV218" s="13" t="s">
        <v>84</v>
      </c>
      <c r="AW218" s="13" t="s">
        <v>35</v>
      </c>
      <c r="AX218" s="13" t="s">
        <v>82</v>
      </c>
      <c r="AY218" s="231" t="s">
        <v>124</v>
      </c>
    </row>
    <row r="219" spans="1:65" s="2" customFormat="1" ht="21.75" customHeight="1">
      <c r="A219" s="37"/>
      <c r="B219" s="38"/>
      <c r="C219" s="234" t="s">
        <v>374</v>
      </c>
      <c r="D219" s="234" t="s">
        <v>345</v>
      </c>
      <c r="E219" s="235" t="s">
        <v>375</v>
      </c>
      <c r="F219" s="236" t="s">
        <v>376</v>
      </c>
      <c r="G219" s="237" t="s">
        <v>243</v>
      </c>
      <c r="H219" s="238">
        <v>0.01</v>
      </c>
      <c r="I219" s="239"/>
      <c r="J219" s="240">
        <f>ROUND(I219*H219,2)</f>
        <v>0</v>
      </c>
      <c r="K219" s="236" t="s">
        <v>139</v>
      </c>
      <c r="L219" s="241"/>
      <c r="M219" s="242" t="s">
        <v>19</v>
      </c>
      <c r="N219" s="243" t="s">
        <v>45</v>
      </c>
      <c r="O219" s="83"/>
      <c r="P219" s="212">
        <f>O219*H219</f>
        <v>0</v>
      </c>
      <c r="Q219" s="212">
        <v>1</v>
      </c>
      <c r="R219" s="212">
        <f>Q219*H219</f>
        <v>0.01</v>
      </c>
      <c r="S219" s="212">
        <v>0</v>
      </c>
      <c r="T219" s="213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14" t="s">
        <v>321</v>
      </c>
      <c r="AT219" s="214" t="s">
        <v>345</v>
      </c>
      <c r="AU219" s="214" t="s">
        <v>84</v>
      </c>
      <c r="AY219" s="16" t="s">
        <v>124</v>
      </c>
      <c r="BE219" s="215">
        <f>IF(N219="základní",J219,0)</f>
        <v>0</v>
      </c>
      <c r="BF219" s="215">
        <f>IF(N219="snížená",J219,0)</f>
        <v>0</v>
      </c>
      <c r="BG219" s="215">
        <f>IF(N219="zákl. přenesená",J219,0)</f>
        <v>0</v>
      </c>
      <c r="BH219" s="215">
        <f>IF(N219="sníž. přenesená",J219,0)</f>
        <v>0</v>
      </c>
      <c r="BI219" s="215">
        <f>IF(N219="nulová",J219,0)</f>
        <v>0</v>
      </c>
      <c r="BJ219" s="16" t="s">
        <v>82</v>
      </c>
      <c r="BK219" s="215">
        <f>ROUND(I219*H219,2)</f>
        <v>0</v>
      </c>
      <c r="BL219" s="16" t="s">
        <v>217</v>
      </c>
      <c r="BM219" s="214" t="s">
        <v>377</v>
      </c>
    </row>
    <row r="220" spans="1:51" s="13" customFormat="1" ht="12">
      <c r="A220" s="13"/>
      <c r="B220" s="221"/>
      <c r="C220" s="222"/>
      <c r="D220" s="216" t="s">
        <v>134</v>
      </c>
      <c r="E220" s="223" t="s">
        <v>19</v>
      </c>
      <c r="F220" s="224" t="s">
        <v>378</v>
      </c>
      <c r="G220" s="222"/>
      <c r="H220" s="225">
        <v>0.01</v>
      </c>
      <c r="I220" s="226"/>
      <c r="J220" s="222"/>
      <c r="K220" s="222"/>
      <c r="L220" s="227"/>
      <c r="M220" s="228"/>
      <c r="N220" s="229"/>
      <c r="O220" s="229"/>
      <c r="P220" s="229"/>
      <c r="Q220" s="229"/>
      <c r="R220" s="229"/>
      <c r="S220" s="229"/>
      <c r="T220" s="23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1" t="s">
        <v>134</v>
      </c>
      <c r="AU220" s="231" t="s">
        <v>84</v>
      </c>
      <c r="AV220" s="13" t="s">
        <v>84</v>
      </c>
      <c r="AW220" s="13" t="s">
        <v>35</v>
      </c>
      <c r="AX220" s="13" t="s">
        <v>82</v>
      </c>
      <c r="AY220" s="231" t="s">
        <v>124</v>
      </c>
    </row>
    <row r="221" spans="1:65" s="2" customFormat="1" ht="21.75" customHeight="1">
      <c r="A221" s="37"/>
      <c r="B221" s="38"/>
      <c r="C221" s="203" t="s">
        <v>379</v>
      </c>
      <c r="D221" s="203" t="s">
        <v>126</v>
      </c>
      <c r="E221" s="204" t="s">
        <v>380</v>
      </c>
      <c r="F221" s="205" t="s">
        <v>381</v>
      </c>
      <c r="G221" s="206" t="s">
        <v>129</v>
      </c>
      <c r="H221" s="207">
        <v>1</v>
      </c>
      <c r="I221" s="208"/>
      <c r="J221" s="209">
        <f>ROUND(I221*H221,2)</f>
        <v>0</v>
      </c>
      <c r="K221" s="205" t="s">
        <v>19</v>
      </c>
      <c r="L221" s="43"/>
      <c r="M221" s="210" t="s">
        <v>19</v>
      </c>
      <c r="N221" s="211" t="s">
        <v>45</v>
      </c>
      <c r="O221" s="83"/>
      <c r="P221" s="212">
        <f>O221*H221</f>
        <v>0</v>
      </c>
      <c r="Q221" s="212">
        <v>0</v>
      </c>
      <c r="R221" s="212">
        <f>Q221*H221</f>
        <v>0</v>
      </c>
      <c r="S221" s="212">
        <v>0</v>
      </c>
      <c r="T221" s="213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14" t="s">
        <v>130</v>
      </c>
      <c r="AT221" s="214" t="s">
        <v>126</v>
      </c>
      <c r="AU221" s="214" t="s">
        <v>84</v>
      </c>
      <c r="AY221" s="16" t="s">
        <v>124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6" t="s">
        <v>82</v>
      </c>
      <c r="BK221" s="215">
        <f>ROUND(I221*H221,2)</f>
        <v>0</v>
      </c>
      <c r="BL221" s="16" t="s">
        <v>130</v>
      </c>
      <c r="BM221" s="214" t="s">
        <v>382</v>
      </c>
    </row>
    <row r="222" spans="1:47" s="2" customFormat="1" ht="12">
      <c r="A222" s="37"/>
      <c r="B222" s="38"/>
      <c r="C222" s="39"/>
      <c r="D222" s="216" t="s">
        <v>132</v>
      </c>
      <c r="E222" s="39"/>
      <c r="F222" s="217" t="s">
        <v>383</v>
      </c>
      <c r="G222" s="39"/>
      <c r="H222" s="39"/>
      <c r="I222" s="218"/>
      <c r="J222" s="39"/>
      <c r="K222" s="39"/>
      <c r="L222" s="43"/>
      <c r="M222" s="219"/>
      <c r="N222" s="220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132</v>
      </c>
      <c r="AU222" s="16" t="s">
        <v>84</v>
      </c>
    </row>
    <row r="223" spans="1:65" s="2" customFormat="1" ht="44.25" customHeight="1">
      <c r="A223" s="37"/>
      <c r="B223" s="38"/>
      <c r="C223" s="203" t="s">
        <v>384</v>
      </c>
      <c r="D223" s="203" t="s">
        <v>126</v>
      </c>
      <c r="E223" s="204" t="s">
        <v>385</v>
      </c>
      <c r="F223" s="205" t="s">
        <v>386</v>
      </c>
      <c r="G223" s="206" t="s">
        <v>243</v>
      </c>
      <c r="H223" s="207">
        <v>0.231</v>
      </c>
      <c r="I223" s="208"/>
      <c r="J223" s="209">
        <f>ROUND(I223*H223,2)</f>
        <v>0</v>
      </c>
      <c r="K223" s="205" t="s">
        <v>139</v>
      </c>
      <c r="L223" s="43"/>
      <c r="M223" s="210" t="s">
        <v>19</v>
      </c>
      <c r="N223" s="211" t="s">
        <v>45</v>
      </c>
      <c r="O223" s="83"/>
      <c r="P223" s="212">
        <f>O223*H223</f>
        <v>0</v>
      </c>
      <c r="Q223" s="212">
        <v>0</v>
      </c>
      <c r="R223" s="212">
        <f>Q223*H223</f>
        <v>0</v>
      </c>
      <c r="S223" s="212">
        <v>0</v>
      </c>
      <c r="T223" s="21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14" t="s">
        <v>217</v>
      </c>
      <c r="AT223" s="214" t="s">
        <v>126</v>
      </c>
      <c r="AU223" s="214" t="s">
        <v>84</v>
      </c>
      <c r="AY223" s="16" t="s">
        <v>124</v>
      </c>
      <c r="BE223" s="215">
        <f>IF(N223="základní",J223,0)</f>
        <v>0</v>
      </c>
      <c r="BF223" s="215">
        <f>IF(N223="snížená",J223,0)</f>
        <v>0</v>
      </c>
      <c r="BG223" s="215">
        <f>IF(N223="zákl. přenesená",J223,0)</f>
        <v>0</v>
      </c>
      <c r="BH223" s="215">
        <f>IF(N223="sníž. přenesená",J223,0)</f>
        <v>0</v>
      </c>
      <c r="BI223" s="215">
        <f>IF(N223="nulová",J223,0)</f>
        <v>0</v>
      </c>
      <c r="BJ223" s="16" t="s">
        <v>82</v>
      </c>
      <c r="BK223" s="215">
        <f>ROUND(I223*H223,2)</f>
        <v>0</v>
      </c>
      <c r="BL223" s="16" t="s">
        <v>217</v>
      </c>
      <c r="BM223" s="214" t="s">
        <v>387</v>
      </c>
    </row>
    <row r="224" spans="1:47" s="2" customFormat="1" ht="12">
      <c r="A224" s="37"/>
      <c r="B224" s="38"/>
      <c r="C224" s="39"/>
      <c r="D224" s="232" t="s">
        <v>141</v>
      </c>
      <c r="E224" s="39"/>
      <c r="F224" s="233" t="s">
        <v>388</v>
      </c>
      <c r="G224" s="39"/>
      <c r="H224" s="39"/>
      <c r="I224" s="218"/>
      <c r="J224" s="39"/>
      <c r="K224" s="39"/>
      <c r="L224" s="43"/>
      <c r="M224" s="219"/>
      <c r="N224" s="220"/>
      <c r="O224" s="83"/>
      <c r="P224" s="83"/>
      <c r="Q224" s="83"/>
      <c r="R224" s="83"/>
      <c r="S224" s="83"/>
      <c r="T224" s="84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6" t="s">
        <v>141</v>
      </c>
      <c r="AU224" s="16" t="s">
        <v>84</v>
      </c>
    </row>
    <row r="225" spans="1:63" s="12" customFormat="1" ht="22.8" customHeight="1">
      <c r="A225" s="12"/>
      <c r="B225" s="187"/>
      <c r="C225" s="188"/>
      <c r="D225" s="189" t="s">
        <v>73</v>
      </c>
      <c r="E225" s="201" t="s">
        <v>389</v>
      </c>
      <c r="F225" s="201" t="s">
        <v>390</v>
      </c>
      <c r="G225" s="188"/>
      <c r="H225" s="188"/>
      <c r="I225" s="191"/>
      <c r="J225" s="202">
        <f>BK225</f>
        <v>0</v>
      </c>
      <c r="K225" s="188"/>
      <c r="L225" s="193"/>
      <c r="M225" s="194"/>
      <c r="N225" s="195"/>
      <c r="O225" s="195"/>
      <c r="P225" s="196">
        <f>SUM(P226:P235)</f>
        <v>0</v>
      </c>
      <c r="Q225" s="195"/>
      <c r="R225" s="196">
        <f>SUM(R226:R235)</f>
        <v>0.011984960000000001</v>
      </c>
      <c r="S225" s="195"/>
      <c r="T225" s="197">
        <f>SUM(T226:T235)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98" t="s">
        <v>84</v>
      </c>
      <c r="AT225" s="199" t="s">
        <v>73</v>
      </c>
      <c r="AU225" s="199" t="s">
        <v>82</v>
      </c>
      <c r="AY225" s="198" t="s">
        <v>124</v>
      </c>
      <c r="BK225" s="200">
        <f>SUM(BK226:BK235)</f>
        <v>0</v>
      </c>
    </row>
    <row r="226" spans="1:65" s="2" customFormat="1" ht="24.15" customHeight="1">
      <c r="A226" s="37"/>
      <c r="B226" s="38"/>
      <c r="C226" s="203" t="s">
        <v>391</v>
      </c>
      <c r="D226" s="203" t="s">
        <v>126</v>
      </c>
      <c r="E226" s="204" t="s">
        <v>392</v>
      </c>
      <c r="F226" s="205" t="s">
        <v>393</v>
      </c>
      <c r="G226" s="206" t="s">
        <v>138</v>
      </c>
      <c r="H226" s="207">
        <v>8.685</v>
      </c>
      <c r="I226" s="208"/>
      <c r="J226" s="209">
        <f>ROUND(I226*H226,2)</f>
        <v>0</v>
      </c>
      <c r="K226" s="205" t="s">
        <v>139</v>
      </c>
      <c r="L226" s="43"/>
      <c r="M226" s="210" t="s">
        <v>19</v>
      </c>
      <c r="N226" s="211" t="s">
        <v>45</v>
      </c>
      <c r="O226" s="83"/>
      <c r="P226" s="212">
        <f>O226*H226</f>
        <v>0</v>
      </c>
      <c r="Q226" s="212">
        <v>0.00036</v>
      </c>
      <c r="R226" s="212">
        <f>Q226*H226</f>
        <v>0.0031266</v>
      </c>
      <c r="S226" s="212">
        <v>0</v>
      </c>
      <c r="T226" s="213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14" t="s">
        <v>217</v>
      </c>
      <c r="AT226" s="214" t="s">
        <v>126</v>
      </c>
      <c r="AU226" s="214" t="s">
        <v>84</v>
      </c>
      <c r="AY226" s="16" t="s">
        <v>124</v>
      </c>
      <c r="BE226" s="215">
        <f>IF(N226="základní",J226,0)</f>
        <v>0</v>
      </c>
      <c r="BF226" s="215">
        <f>IF(N226="snížená",J226,0)</f>
        <v>0</v>
      </c>
      <c r="BG226" s="215">
        <f>IF(N226="zákl. přenesená",J226,0)</f>
        <v>0</v>
      </c>
      <c r="BH226" s="215">
        <f>IF(N226="sníž. přenesená",J226,0)</f>
        <v>0</v>
      </c>
      <c r="BI226" s="215">
        <f>IF(N226="nulová",J226,0)</f>
        <v>0</v>
      </c>
      <c r="BJ226" s="16" t="s">
        <v>82</v>
      </c>
      <c r="BK226" s="215">
        <f>ROUND(I226*H226,2)</f>
        <v>0</v>
      </c>
      <c r="BL226" s="16" t="s">
        <v>217</v>
      </c>
      <c r="BM226" s="214" t="s">
        <v>394</v>
      </c>
    </row>
    <row r="227" spans="1:47" s="2" customFormat="1" ht="12">
      <c r="A227" s="37"/>
      <c r="B227" s="38"/>
      <c r="C227" s="39"/>
      <c r="D227" s="232" t="s">
        <v>141</v>
      </c>
      <c r="E227" s="39"/>
      <c r="F227" s="233" t="s">
        <v>395</v>
      </c>
      <c r="G227" s="39"/>
      <c r="H227" s="39"/>
      <c r="I227" s="218"/>
      <c r="J227" s="39"/>
      <c r="K227" s="39"/>
      <c r="L227" s="43"/>
      <c r="M227" s="219"/>
      <c r="N227" s="220"/>
      <c r="O227" s="83"/>
      <c r="P227" s="83"/>
      <c r="Q227" s="83"/>
      <c r="R227" s="83"/>
      <c r="S227" s="83"/>
      <c r="T227" s="84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141</v>
      </c>
      <c r="AU227" s="16" t="s">
        <v>84</v>
      </c>
    </row>
    <row r="228" spans="1:51" s="13" customFormat="1" ht="12">
      <c r="A228" s="13"/>
      <c r="B228" s="221"/>
      <c r="C228" s="222"/>
      <c r="D228" s="216" t="s">
        <v>134</v>
      </c>
      <c r="E228" s="223" t="s">
        <v>19</v>
      </c>
      <c r="F228" s="224" t="s">
        <v>396</v>
      </c>
      <c r="G228" s="222"/>
      <c r="H228" s="225">
        <v>8.685</v>
      </c>
      <c r="I228" s="226"/>
      <c r="J228" s="222"/>
      <c r="K228" s="222"/>
      <c r="L228" s="227"/>
      <c r="M228" s="228"/>
      <c r="N228" s="229"/>
      <c r="O228" s="229"/>
      <c r="P228" s="229"/>
      <c r="Q228" s="229"/>
      <c r="R228" s="229"/>
      <c r="S228" s="229"/>
      <c r="T228" s="23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1" t="s">
        <v>134</v>
      </c>
      <c r="AU228" s="231" t="s">
        <v>84</v>
      </c>
      <c r="AV228" s="13" t="s">
        <v>84</v>
      </c>
      <c r="AW228" s="13" t="s">
        <v>35</v>
      </c>
      <c r="AX228" s="13" t="s">
        <v>82</v>
      </c>
      <c r="AY228" s="231" t="s">
        <v>124</v>
      </c>
    </row>
    <row r="229" spans="1:65" s="2" customFormat="1" ht="24.15" customHeight="1">
      <c r="A229" s="37"/>
      <c r="B229" s="38"/>
      <c r="C229" s="203" t="s">
        <v>397</v>
      </c>
      <c r="D229" s="203" t="s">
        <v>126</v>
      </c>
      <c r="E229" s="204" t="s">
        <v>398</v>
      </c>
      <c r="F229" s="205" t="s">
        <v>399</v>
      </c>
      <c r="G229" s="206" t="s">
        <v>138</v>
      </c>
      <c r="H229" s="207">
        <v>8.685</v>
      </c>
      <c r="I229" s="208"/>
      <c r="J229" s="209">
        <f>ROUND(I229*H229,2)</f>
        <v>0</v>
      </c>
      <c r="K229" s="205" t="s">
        <v>139</v>
      </c>
      <c r="L229" s="43"/>
      <c r="M229" s="210" t="s">
        <v>19</v>
      </c>
      <c r="N229" s="211" t="s">
        <v>45</v>
      </c>
      <c r="O229" s="83"/>
      <c r="P229" s="212">
        <f>O229*H229</f>
        <v>0</v>
      </c>
      <c r="Q229" s="212">
        <v>0.00034</v>
      </c>
      <c r="R229" s="212">
        <f>Q229*H229</f>
        <v>0.0029529000000000005</v>
      </c>
      <c r="S229" s="212">
        <v>0</v>
      </c>
      <c r="T229" s="213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14" t="s">
        <v>217</v>
      </c>
      <c r="AT229" s="214" t="s">
        <v>126</v>
      </c>
      <c r="AU229" s="214" t="s">
        <v>84</v>
      </c>
      <c r="AY229" s="16" t="s">
        <v>124</v>
      </c>
      <c r="BE229" s="215">
        <f>IF(N229="základní",J229,0)</f>
        <v>0</v>
      </c>
      <c r="BF229" s="215">
        <f>IF(N229="snížená",J229,0)</f>
        <v>0</v>
      </c>
      <c r="BG229" s="215">
        <f>IF(N229="zákl. přenesená",J229,0)</f>
        <v>0</v>
      </c>
      <c r="BH229" s="215">
        <f>IF(N229="sníž. přenesená",J229,0)</f>
        <v>0</v>
      </c>
      <c r="BI229" s="215">
        <f>IF(N229="nulová",J229,0)</f>
        <v>0</v>
      </c>
      <c r="BJ229" s="16" t="s">
        <v>82</v>
      </c>
      <c r="BK229" s="215">
        <f>ROUND(I229*H229,2)</f>
        <v>0</v>
      </c>
      <c r="BL229" s="16" t="s">
        <v>217</v>
      </c>
      <c r="BM229" s="214" t="s">
        <v>400</v>
      </c>
    </row>
    <row r="230" spans="1:47" s="2" customFormat="1" ht="12">
      <c r="A230" s="37"/>
      <c r="B230" s="38"/>
      <c r="C230" s="39"/>
      <c r="D230" s="232" t="s">
        <v>141</v>
      </c>
      <c r="E230" s="39"/>
      <c r="F230" s="233" t="s">
        <v>401</v>
      </c>
      <c r="G230" s="39"/>
      <c r="H230" s="39"/>
      <c r="I230" s="218"/>
      <c r="J230" s="39"/>
      <c r="K230" s="39"/>
      <c r="L230" s="43"/>
      <c r="M230" s="219"/>
      <c r="N230" s="220"/>
      <c r="O230" s="83"/>
      <c r="P230" s="83"/>
      <c r="Q230" s="83"/>
      <c r="R230" s="83"/>
      <c r="S230" s="83"/>
      <c r="T230" s="84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141</v>
      </c>
      <c r="AU230" s="16" t="s">
        <v>84</v>
      </c>
    </row>
    <row r="231" spans="1:51" s="13" customFormat="1" ht="12">
      <c r="A231" s="13"/>
      <c r="B231" s="221"/>
      <c r="C231" s="222"/>
      <c r="D231" s="216" t="s">
        <v>134</v>
      </c>
      <c r="E231" s="223" t="s">
        <v>19</v>
      </c>
      <c r="F231" s="224" t="s">
        <v>396</v>
      </c>
      <c r="G231" s="222"/>
      <c r="H231" s="225">
        <v>8.685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1" t="s">
        <v>134</v>
      </c>
      <c r="AU231" s="231" t="s">
        <v>84</v>
      </c>
      <c r="AV231" s="13" t="s">
        <v>84</v>
      </c>
      <c r="AW231" s="13" t="s">
        <v>35</v>
      </c>
      <c r="AX231" s="13" t="s">
        <v>82</v>
      </c>
      <c r="AY231" s="231" t="s">
        <v>124</v>
      </c>
    </row>
    <row r="232" spans="1:65" s="2" customFormat="1" ht="24.15" customHeight="1">
      <c r="A232" s="37"/>
      <c r="B232" s="38"/>
      <c r="C232" s="203" t="s">
        <v>402</v>
      </c>
      <c r="D232" s="203" t="s">
        <v>126</v>
      </c>
      <c r="E232" s="204" t="s">
        <v>403</v>
      </c>
      <c r="F232" s="205" t="s">
        <v>404</v>
      </c>
      <c r="G232" s="206" t="s">
        <v>138</v>
      </c>
      <c r="H232" s="207">
        <v>17.369</v>
      </c>
      <c r="I232" s="208"/>
      <c r="J232" s="209">
        <f>ROUND(I232*H232,2)</f>
        <v>0</v>
      </c>
      <c r="K232" s="205" t="s">
        <v>139</v>
      </c>
      <c r="L232" s="43"/>
      <c r="M232" s="210" t="s">
        <v>19</v>
      </c>
      <c r="N232" s="211" t="s">
        <v>45</v>
      </c>
      <c r="O232" s="83"/>
      <c r="P232" s="212">
        <f>O232*H232</f>
        <v>0</v>
      </c>
      <c r="Q232" s="212">
        <v>0.00034</v>
      </c>
      <c r="R232" s="212">
        <f>Q232*H232</f>
        <v>0.00590546</v>
      </c>
      <c r="S232" s="212">
        <v>0</v>
      </c>
      <c r="T232" s="213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14" t="s">
        <v>217</v>
      </c>
      <c r="AT232" s="214" t="s">
        <v>126</v>
      </c>
      <c r="AU232" s="214" t="s">
        <v>84</v>
      </c>
      <c r="AY232" s="16" t="s">
        <v>124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16" t="s">
        <v>82</v>
      </c>
      <c r="BK232" s="215">
        <f>ROUND(I232*H232,2)</f>
        <v>0</v>
      </c>
      <c r="BL232" s="16" t="s">
        <v>217</v>
      </c>
      <c r="BM232" s="214" t="s">
        <v>405</v>
      </c>
    </row>
    <row r="233" spans="1:47" s="2" customFormat="1" ht="12">
      <c r="A233" s="37"/>
      <c r="B233" s="38"/>
      <c r="C233" s="39"/>
      <c r="D233" s="232" t="s">
        <v>141</v>
      </c>
      <c r="E233" s="39"/>
      <c r="F233" s="233" t="s">
        <v>406</v>
      </c>
      <c r="G233" s="39"/>
      <c r="H233" s="39"/>
      <c r="I233" s="218"/>
      <c r="J233" s="39"/>
      <c r="K233" s="39"/>
      <c r="L233" s="43"/>
      <c r="M233" s="219"/>
      <c r="N233" s="220"/>
      <c r="O233" s="83"/>
      <c r="P233" s="83"/>
      <c r="Q233" s="83"/>
      <c r="R233" s="83"/>
      <c r="S233" s="83"/>
      <c r="T233" s="84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6" t="s">
        <v>141</v>
      </c>
      <c r="AU233" s="16" t="s">
        <v>84</v>
      </c>
    </row>
    <row r="234" spans="1:47" s="2" customFormat="1" ht="12">
      <c r="A234" s="37"/>
      <c r="B234" s="38"/>
      <c r="C234" s="39"/>
      <c r="D234" s="216" t="s">
        <v>132</v>
      </c>
      <c r="E234" s="39"/>
      <c r="F234" s="217" t="s">
        <v>407</v>
      </c>
      <c r="G234" s="39"/>
      <c r="H234" s="39"/>
      <c r="I234" s="218"/>
      <c r="J234" s="39"/>
      <c r="K234" s="39"/>
      <c r="L234" s="43"/>
      <c r="M234" s="219"/>
      <c r="N234" s="220"/>
      <c r="O234" s="83"/>
      <c r="P234" s="83"/>
      <c r="Q234" s="83"/>
      <c r="R234" s="83"/>
      <c r="S234" s="83"/>
      <c r="T234" s="84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132</v>
      </c>
      <c r="AU234" s="16" t="s">
        <v>84</v>
      </c>
    </row>
    <row r="235" spans="1:51" s="13" customFormat="1" ht="12">
      <c r="A235" s="13"/>
      <c r="B235" s="221"/>
      <c r="C235" s="222"/>
      <c r="D235" s="216" t="s">
        <v>134</v>
      </c>
      <c r="E235" s="223" t="s">
        <v>19</v>
      </c>
      <c r="F235" s="224" t="s">
        <v>408</v>
      </c>
      <c r="G235" s="222"/>
      <c r="H235" s="225">
        <v>17.369</v>
      </c>
      <c r="I235" s="226"/>
      <c r="J235" s="222"/>
      <c r="K235" s="222"/>
      <c r="L235" s="227"/>
      <c r="M235" s="244"/>
      <c r="N235" s="245"/>
      <c r="O235" s="245"/>
      <c r="P235" s="245"/>
      <c r="Q235" s="245"/>
      <c r="R235" s="245"/>
      <c r="S235" s="245"/>
      <c r="T235" s="24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1" t="s">
        <v>134</v>
      </c>
      <c r="AU235" s="231" t="s">
        <v>84</v>
      </c>
      <c r="AV235" s="13" t="s">
        <v>84</v>
      </c>
      <c r="AW235" s="13" t="s">
        <v>35</v>
      </c>
      <c r="AX235" s="13" t="s">
        <v>82</v>
      </c>
      <c r="AY235" s="231" t="s">
        <v>124</v>
      </c>
    </row>
    <row r="236" spans="1:31" s="2" customFormat="1" ht="6.95" customHeight="1">
      <c r="A236" s="37"/>
      <c r="B236" s="58"/>
      <c r="C236" s="59"/>
      <c r="D236" s="59"/>
      <c r="E236" s="59"/>
      <c r="F236" s="59"/>
      <c r="G236" s="59"/>
      <c r="H236" s="59"/>
      <c r="I236" s="59"/>
      <c r="J236" s="59"/>
      <c r="K236" s="59"/>
      <c r="L236" s="43"/>
      <c r="M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</row>
  </sheetData>
  <sheetProtection password="CC35" sheet="1" objects="1" scenarios="1" formatColumns="0" formatRows="0" autoFilter="0"/>
  <autoFilter ref="C89:K235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7" r:id="rId1" display="https://podminky.urs.cz/item/CS_URS_2022_01/111209111"/>
    <hyperlink ref="F100" r:id="rId2" display="https://podminky.urs.cz/item/CS_URS_2022_01/111211201"/>
    <hyperlink ref="F103" r:id="rId3" display="https://podminky.urs.cz/item/CS_URS_2022_01/112101101"/>
    <hyperlink ref="F106" r:id="rId4" display="https://podminky.urs.cz/item/CS_URS_2022_01/112101104"/>
    <hyperlink ref="F109" r:id="rId5" display="https://podminky.urs.cz/item/CS_URS_2022_01/112111111"/>
    <hyperlink ref="F112" r:id="rId6" display="https://podminky.urs.cz/item/CS_URS_2022_01/112211111"/>
    <hyperlink ref="F115" r:id="rId7" display="https://podminky.urs.cz/item/CS_URS_2022_01/112211113"/>
    <hyperlink ref="F118" r:id="rId8" display="https://podminky.urs.cz/item/CS_URS_2022_01/112251101"/>
    <hyperlink ref="F121" r:id="rId9" display="https://podminky.urs.cz/item/CS_URS_2022_01/112251104"/>
    <hyperlink ref="F124" r:id="rId10" display="https://podminky.urs.cz/item/CS_URS_2022_01/124153100"/>
    <hyperlink ref="F127" r:id="rId11" display="https://podminky.urs.cz/item/CS_URS_2022_01/131251203"/>
    <hyperlink ref="F131" r:id="rId12" display="https://podminky.urs.cz/item/CS_URS_2022_01/162351103"/>
    <hyperlink ref="F134" r:id="rId13" display="https://podminky.urs.cz/item/CS_URS_2022_01/174151101"/>
    <hyperlink ref="F137" r:id="rId14" display="https://podminky.urs.cz/item/CS_URS_2022_01/174251201"/>
    <hyperlink ref="F140" r:id="rId15" display="https://podminky.urs.cz/item/CS_URS_2022_01/174251204"/>
    <hyperlink ref="F144" r:id="rId16" display="https://podminky.urs.cz/item/CS_URS_2022_01/321321116"/>
    <hyperlink ref="F147" r:id="rId17" display="https://podminky.urs.cz/item/CS_URS_2022_01/321351010"/>
    <hyperlink ref="F150" r:id="rId18" display="https://podminky.urs.cz/item/CS_URS_2022_01/321352010"/>
    <hyperlink ref="F153" r:id="rId19" display="https://podminky.urs.cz/item/CS_URS_2022_01/321366111"/>
    <hyperlink ref="F157" r:id="rId20" display="https://podminky.urs.cz/item/CS_URS_2022_01/321368211"/>
    <hyperlink ref="F161" r:id="rId21" display="https://podminky.urs.cz/item/CS_URS_2022_01/953333121"/>
    <hyperlink ref="F165" r:id="rId22" display="https://podminky.urs.cz/item/CS_URS_2022_01/452311171"/>
    <hyperlink ref="F168" r:id="rId23" display="https://podminky.urs.cz/item/CS_URS_2022_01/463212111"/>
    <hyperlink ref="F171" r:id="rId24" display="https://podminky.urs.cz/item/CS_URS_2022_01/463212191"/>
    <hyperlink ref="F175" r:id="rId25" display="https://podminky.urs.cz/item/CS_URS_2022_01/899501221"/>
    <hyperlink ref="F179" r:id="rId26" display="https://podminky.urs.cz/item/CS_URS_2022_01/938902463"/>
    <hyperlink ref="F182" r:id="rId27" display="https://podminky.urs.cz/item/CS_URS_2022_01/962042321"/>
    <hyperlink ref="F186" r:id="rId28" display="https://podminky.urs.cz/item/CS_URS_2022_01/997013501"/>
    <hyperlink ref="F190" r:id="rId29" display="https://podminky.urs.cz/item/CS_URS_2022_01/997013509"/>
    <hyperlink ref="F193" r:id="rId30" display="https://podminky.urs.cz/item/CS_URS_2022_01/997013861"/>
    <hyperlink ref="F196" r:id="rId31" display="https://podminky.urs.cz/item/CS_URS_2022_01/997013873"/>
    <hyperlink ref="F200" r:id="rId32" display="https://podminky.urs.cz/item/CS_URS_2022_01/998332011"/>
    <hyperlink ref="F204" r:id="rId33" display="https://podminky.urs.cz/item/CS_URS_2022_01/767161111"/>
    <hyperlink ref="F211" r:id="rId34" display="https://podminky.urs.cz/item/CS_URS_2022_01/767161813"/>
    <hyperlink ref="F214" r:id="rId35" display="https://podminky.urs.cz/item/CS_URS_2022_01/767995113"/>
    <hyperlink ref="F224" r:id="rId36" display="https://podminky.urs.cz/item/CS_URS_2022_01/998767101"/>
    <hyperlink ref="F227" r:id="rId37" display="https://podminky.urs.cz/item/CS_URS_2022_01/789327210"/>
    <hyperlink ref="F230" r:id="rId38" display="https://podminky.urs.cz/item/CS_URS_2022_01/789327216"/>
    <hyperlink ref="F233" r:id="rId39" display="https://podminky.urs.cz/item/CS_URS_2022_01/7893272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84</v>
      </c>
    </row>
    <row r="4" spans="2:46" s="1" customFormat="1" ht="24.95" customHeight="1">
      <c r="B4" s="19"/>
      <c r="D4" s="129" t="s">
        <v>91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Náhon Mlýnka - oprava náhonu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92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409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19. 7. 2021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33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34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36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29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38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40</v>
      </c>
      <c r="E30" s="37"/>
      <c r="F30" s="37"/>
      <c r="G30" s="37"/>
      <c r="H30" s="37"/>
      <c r="I30" s="37"/>
      <c r="J30" s="143">
        <f>ROUND(J91,2)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42</v>
      </c>
      <c r="G32" s="37"/>
      <c r="H32" s="37"/>
      <c r="I32" s="144" t="s">
        <v>41</v>
      </c>
      <c r="J32" s="144" t="s">
        <v>43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44</v>
      </c>
      <c r="E33" s="131" t="s">
        <v>45</v>
      </c>
      <c r="F33" s="146">
        <f>ROUND((SUM(BE91:BE230)),2)</f>
        <v>0</v>
      </c>
      <c r="G33" s="37"/>
      <c r="H33" s="37"/>
      <c r="I33" s="147">
        <v>0.21</v>
      </c>
      <c r="J33" s="146">
        <f>ROUND(((SUM(BE91:BE230))*I33),2)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46</v>
      </c>
      <c r="F34" s="146">
        <f>ROUND((SUM(BF91:BF230)),2)</f>
        <v>0</v>
      </c>
      <c r="G34" s="37"/>
      <c r="H34" s="37"/>
      <c r="I34" s="147">
        <v>0.15</v>
      </c>
      <c r="J34" s="146">
        <f>ROUND(((SUM(BF91:BF230))*I34),2)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47</v>
      </c>
      <c r="F35" s="146">
        <f>ROUND((SUM(BG91:BG230)),2)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48</v>
      </c>
      <c r="F36" s="146">
        <f>ROUND((SUM(BH91:BH230)),2)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49</v>
      </c>
      <c r="F37" s="146">
        <f>ROUND((SUM(BI91:BI230)),2)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50</v>
      </c>
      <c r="E39" s="150"/>
      <c r="F39" s="150"/>
      <c r="G39" s="151" t="s">
        <v>51</v>
      </c>
      <c r="H39" s="152" t="s">
        <v>52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94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Náhon Mlýnka - oprava náhonu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92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3030_02 - SO 02 – Výstavba úseku km 0,007 – 0,244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Náhon Mlýnka, k.ú. Odry</v>
      </c>
      <c r="G52" s="39"/>
      <c r="H52" s="39"/>
      <c r="I52" s="31" t="s">
        <v>23</v>
      </c>
      <c r="J52" s="71" t="str">
        <f>IF(J12="","",J12)</f>
        <v>19. 7. 2021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25</v>
      </c>
      <c r="D54" s="39"/>
      <c r="E54" s="39"/>
      <c r="F54" s="26" t="str">
        <f>E15</f>
        <v>Státní pozemkový úřad ČR, s.p</v>
      </c>
      <c r="G54" s="39"/>
      <c r="H54" s="39"/>
      <c r="I54" s="31" t="s">
        <v>32</v>
      </c>
      <c r="J54" s="35" t="str">
        <f>E21</f>
        <v>VODNÍ DÍLA - TBD a.s.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36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95</v>
      </c>
      <c r="D57" s="161"/>
      <c r="E57" s="161"/>
      <c r="F57" s="161"/>
      <c r="G57" s="161"/>
      <c r="H57" s="161"/>
      <c r="I57" s="161"/>
      <c r="J57" s="162" t="s">
        <v>96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72</v>
      </c>
      <c r="D59" s="39"/>
      <c r="E59" s="39"/>
      <c r="F59" s="39"/>
      <c r="G59" s="39"/>
      <c r="H59" s="39"/>
      <c r="I59" s="39"/>
      <c r="J59" s="101">
        <f>J91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97</v>
      </c>
    </row>
    <row r="60" spans="1:31" s="9" customFormat="1" ht="24.95" customHeight="1">
      <c r="A60" s="9"/>
      <c r="B60" s="164"/>
      <c r="C60" s="165"/>
      <c r="D60" s="166" t="s">
        <v>98</v>
      </c>
      <c r="E60" s="167"/>
      <c r="F60" s="167"/>
      <c r="G60" s="167"/>
      <c r="H60" s="167"/>
      <c r="I60" s="167"/>
      <c r="J60" s="168">
        <f>J92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99</v>
      </c>
      <c r="E61" s="173"/>
      <c r="F61" s="173"/>
      <c r="G61" s="173"/>
      <c r="H61" s="173"/>
      <c r="I61" s="173"/>
      <c r="J61" s="174">
        <f>J93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410</v>
      </c>
      <c r="E62" s="173"/>
      <c r="F62" s="173"/>
      <c r="G62" s="173"/>
      <c r="H62" s="173"/>
      <c r="I62" s="173"/>
      <c r="J62" s="174">
        <f>J118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100</v>
      </c>
      <c r="E63" s="173"/>
      <c r="F63" s="173"/>
      <c r="G63" s="173"/>
      <c r="H63" s="173"/>
      <c r="I63" s="173"/>
      <c r="J63" s="174">
        <f>J122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101</v>
      </c>
      <c r="E64" s="173"/>
      <c r="F64" s="173"/>
      <c r="G64" s="173"/>
      <c r="H64" s="173"/>
      <c r="I64" s="173"/>
      <c r="J64" s="174">
        <f>J135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0"/>
      <c r="C65" s="171"/>
      <c r="D65" s="172" t="s">
        <v>102</v>
      </c>
      <c r="E65" s="173"/>
      <c r="F65" s="173"/>
      <c r="G65" s="173"/>
      <c r="H65" s="173"/>
      <c r="I65" s="173"/>
      <c r="J65" s="174">
        <f>J142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0"/>
      <c r="C66" s="171"/>
      <c r="D66" s="172" t="s">
        <v>103</v>
      </c>
      <c r="E66" s="173"/>
      <c r="F66" s="173"/>
      <c r="G66" s="173"/>
      <c r="H66" s="173"/>
      <c r="I66" s="173"/>
      <c r="J66" s="174">
        <f>J177</f>
        <v>0</v>
      </c>
      <c r="K66" s="171"/>
      <c r="L66" s="17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0"/>
      <c r="C67" s="171"/>
      <c r="D67" s="172" t="s">
        <v>104</v>
      </c>
      <c r="E67" s="173"/>
      <c r="F67" s="173"/>
      <c r="G67" s="173"/>
      <c r="H67" s="173"/>
      <c r="I67" s="173"/>
      <c r="J67" s="174">
        <f>J187</f>
        <v>0</v>
      </c>
      <c r="K67" s="171"/>
      <c r="L67" s="17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0"/>
      <c r="C68" s="171"/>
      <c r="D68" s="172" t="s">
        <v>105</v>
      </c>
      <c r="E68" s="173"/>
      <c r="F68" s="173"/>
      <c r="G68" s="173"/>
      <c r="H68" s="173"/>
      <c r="I68" s="173"/>
      <c r="J68" s="174">
        <f>J197</f>
        <v>0</v>
      </c>
      <c r="K68" s="171"/>
      <c r="L68" s="17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4"/>
      <c r="C69" s="165"/>
      <c r="D69" s="166" t="s">
        <v>106</v>
      </c>
      <c r="E69" s="167"/>
      <c r="F69" s="167"/>
      <c r="G69" s="167"/>
      <c r="H69" s="167"/>
      <c r="I69" s="167"/>
      <c r="J69" s="168">
        <f>J200</f>
        <v>0</v>
      </c>
      <c r="K69" s="165"/>
      <c r="L69" s="16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0"/>
      <c r="C70" s="171"/>
      <c r="D70" s="172" t="s">
        <v>107</v>
      </c>
      <c r="E70" s="173"/>
      <c r="F70" s="173"/>
      <c r="G70" s="173"/>
      <c r="H70" s="173"/>
      <c r="I70" s="173"/>
      <c r="J70" s="174">
        <f>J201</f>
        <v>0</v>
      </c>
      <c r="K70" s="171"/>
      <c r="L70" s="17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0"/>
      <c r="C71" s="171"/>
      <c r="D71" s="172" t="s">
        <v>108</v>
      </c>
      <c r="E71" s="173"/>
      <c r="F71" s="173"/>
      <c r="G71" s="173"/>
      <c r="H71" s="173"/>
      <c r="I71" s="173"/>
      <c r="J71" s="174">
        <f>J220</f>
        <v>0</v>
      </c>
      <c r="K71" s="171"/>
      <c r="L71" s="17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7" spans="1:31" s="2" customFormat="1" ht="6.95" customHeight="1">
      <c r="A77" s="37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5" customHeight="1">
      <c r="A78" s="37"/>
      <c r="B78" s="38"/>
      <c r="C78" s="22" t="s">
        <v>109</v>
      </c>
      <c r="D78" s="39"/>
      <c r="E78" s="39"/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16</v>
      </c>
      <c r="D80" s="39"/>
      <c r="E80" s="39"/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159" t="str">
        <f>E7</f>
        <v>Náhon Mlýnka - oprava náhonu</v>
      </c>
      <c r="F81" s="31"/>
      <c r="G81" s="31"/>
      <c r="H81" s="31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92</v>
      </c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68" t="str">
        <f>E9</f>
        <v>3030_02 - SO 02 – Výstavba úseku km 0,007 – 0,244</v>
      </c>
      <c r="F83" s="39"/>
      <c r="G83" s="39"/>
      <c r="H83" s="39"/>
      <c r="I83" s="39"/>
      <c r="J83" s="39"/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1" t="s">
        <v>21</v>
      </c>
      <c r="D85" s="39"/>
      <c r="E85" s="39"/>
      <c r="F85" s="26" t="str">
        <f>F12</f>
        <v>Náhon Mlýnka, k.ú. Odry</v>
      </c>
      <c r="G85" s="39"/>
      <c r="H85" s="39"/>
      <c r="I85" s="31" t="s">
        <v>23</v>
      </c>
      <c r="J85" s="71" t="str">
        <f>IF(J12="","",J12)</f>
        <v>19. 7. 2021</v>
      </c>
      <c r="K85" s="39"/>
      <c r="L85" s="13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3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25.65" customHeight="1">
      <c r="A87" s="37"/>
      <c r="B87" s="38"/>
      <c r="C87" s="31" t="s">
        <v>25</v>
      </c>
      <c r="D87" s="39"/>
      <c r="E87" s="39"/>
      <c r="F87" s="26" t="str">
        <f>E15</f>
        <v>Státní pozemkový úřad ČR, s.p</v>
      </c>
      <c r="G87" s="39"/>
      <c r="H87" s="39"/>
      <c r="I87" s="31" t="s">
        <v>32</v>
      </c>
      <c r="J87" s="35" t="str">
        <f>E21</f>
        <v>VODNÍ DÍLA - TBD a.s.</v>
      </c>
      <c r="K87" s="39"/>
      <c r="L87" s="13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5.15" customHeight="1">
      <c r="A88" s="37"/>
      <c r="B88" s="38"/>
      <c r="C88" s="31" t="s">
        <v>30</v>
      </c>
      <c r="D88" s="39"/>
      <c r="E88" s="39"/>
      <c r="F88" s="26" t="str">
        <f>IF(E18="","",E18)</f>
        <v>Vyplň údaj</v>
      </c>
      <c r="G88" s="39"/>
      <c r="H88" s="39"/>
      <c r="I88" s="31" t="s">
        <v>36</v>
      </c>
      <c r="J88" s="35" t="str">
        <f>E24</f>
        <v xml:space="preserve"> </v>
      </c>
      <c r="K88" s="39"/>
      <c r="L88" s="13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0.3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3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1" customFormat="1" ht="29.25" customHeight="1">
      <c r="A90" s="176"/>
      <c r="B90" s="177"/>
      <c r="C90" s="178" t="s">
        <v>110</v>
      </c>
      <c r="D90" s="179" t="s">
        <v>59</v>
      </c>
      <c r="E90" s="179" t="s">
        <v>55</v>
      </c>
      <c r="F90" s="179" t="s">
        <v>56</v>
      </c>
      <c r="G90" s="179" t="s">
        <v>111</v>
      </c>
      <c r="H90" s="179" t="s">
        <v>112</v>
      </c>
      <c r="I90" s="179" t="s">
        <v>113</v>
      </c>
      <c r="J90" s="179" t="s">
        <v>96</v>
      </c>
      <c r="K90" s="180" t="s">
        <v>114</v>
      </c>
      <c r="L90" s="181"/>
      <c r="M90" s="91" t="s">
        <v>19</v>
      </c>
      <c r="N90" s="92" t="s">
        <v>44</v>
      </c>
      <c r="O90" s="92" t="s">
        <v>115</v>
      </c>
      <c r="P90" s="92" t="s">
        <v>116</v>
      </c>
      <c r="Q90" s="92" t="s">
        <v>117</v>
      </c>
      <c r="R90" s="92" t="s">
        <v>118</v>
      </c>
      <c r="S90" s="92" t="s">
        <v>119</v>
      </c>
      <c r="T90" s="93" t="s">
        <v>120</v>
      </c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</row>
    <row r="91" spans="1:63" s="2" customFormat="1" ht="22.8" customHeight="1">
      <c r="A91" s="37"/>
      <c r="B91" s="38"/>
      <c r="C91" s="98" t="s">
        <v>121</v>
      </c>
      <c r="D91" s="39"/>
      <c r="E91" s="39"/>
      <c r="F91" s="39"/>
      <c r="G91" s="39"/>
      <c r="H91" s="39"/>
      <c r="I91" s="39"/>
      <c r="J91" s="182">
        <f>BK91</f>
        <v>0</v>
      </c>
      <c r="K91" s="39"/>
      <c r="L91" s="43"/>
      <c r="M91" s="94"/>
      <c r="N91" s="183"/>
      <c r="O91" s="95"/>
      <c r="P91" s="184">
        <f>P92+P200</f>
        <v>0</v>
      </c>
      <c r="Q91" s="95"/>
      <c r="R91" s="184">
        <f>R92+R200</f>
        <v>635.0448353900001</v>
      </c>
      <c r="S91" s="95"/>
      <c r="T91" s="185">
        <f>T92+T200</f>
        <v>13.578000000000001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73</v>
      </c>
      <c r="AU91" s="16" t="s">
        <v>97</v>
      </c>
      <c r="BK91" s="186">
        <f>BK92+BK200</f>
        <v>0</v>
      </c>
    </row>
    <row r="92" spans="1:63" s="12" customFormat="1" ht="25.9" customHeight="1">
      <c r="A92" s="12"/>
      <c r="B92" s="187"/>
      <c r="C92" s="188"/>
      <c r="D92" s="189" t="s">
        <v>73</v>
      </c>
      <c r="E92" s="190" t="s">
        <v>122</v>
      </c>
      <c r="F92" s="190" t="s">
        <v>123</v>
      </c>
      <c r="G92" s="188"/>
      <c r="H92" s="188"/>
      <c r="I92" s="191"/>
      <c r="J92" s="192">
        <f>BK92</f>
        <v>0</v>
      </c>
      <c r="K92" s="188"/>
      <c r="L92" s="193"/>
      <c r="M92" s="194"/>
      <c r="N92" s="195"/>
      <c r="O92" s="195"/>
      <c r="P92" s="196">
        <f>P93+P118+P122+P135+P142+P177+P187+P197</f>
        <v>0</v>
      </c>
      <c r="Q92" s="195"/>
      <c r="R92" s="196">
        <f>R93+R118+R122+R135+R142+R177+R187+R197</f>
        <v>634.9426214700001</v>
      </c>
      <c r="S92" s="195"/>
      <c r="T92" s="197">
        <f>T93+T118+T122+T135+T142+T177+T187+T197</f>
        <v>9.850000000000001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8" t="s">
        <v>82</v>
      </c>
      <c r="AT92" s="199" t="s">
        <v>73</v>
      </c>
      <c r="AU92" s="199" t="s">
        <v>74</v>
      </c>
      <c r="AY92" s="198" t="s">
        <v>124</v>
      </c>
      <c r="BK92" s="200">
        <f>BK93+BK118+BK122+BK135+BK142+BK177+BK187+BK197</f>
        <v>0</v>
      </c>
    </row>
    <row r="93" spans="1:63" s="12" customFormat="1" ht="22.8" customHeight="1">
      <c r="A93" s="12"/>
      <c r="B93" s="187"/>
      <c r="C93" s="188"/>
      <c r="D93" s="189" t="s">
        <v>73</v>
      </c>
      <c r="E93" s="201" t="s">
        <v>82</v>
      </c>
      <c r="F93" s="201" t="s">
        <v>125</v>
      </c>
      <c r="G93" s="188"/>
      <c r="H93" s="188"/>
      <c r="I93" s="191"/>
      <c r="J93" s="202">
        <f>BK93</f>
        <v>0</v>
      </c>
      <c r="K93" s="188"/>
      <c r="L93" s="193"/>
      <c r="M93" s="194"/>
      <c r="N93" s="195"/>
      <c r="O93" s="195"/>
      <c r="P93" s="196">
        <f>SUM(P94:P117)</f>
        <v>0</v>
      </c>
      <c r="Q93" s="195"/>
      <c r="R93" s="196">
        <f>SUM(R94:R117)</f>
        <v>615.1409699999999</v>
      </c>
      <c r="S93" s="195"/>
      <c r="T93" s="197">
        <f>SUM(T94:T117)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8" t="s">
        <v>82</v>
      </c>
      <c r="AT93" s="199" t="s">
        <v>73</v>
      </c>
      <c r="AU93" s="199" t="s">
        <v>82</v>
      </c>
      <c r="AY93" s="198" t="s">
        <v>124</v>
      </c>
      <c r="BK93" s="200">
        <f>SUM(BK94:BK117)</f>
        <v>0</v>
      </c>
    </row>
    <row r="94" spans="1:65" s="2" customFormat="1" ht="24.15" customHeight="1">
      <c r="A94" s="37"/>
      <c r="B94" s="38"/>
      <c r="C94" s="203" t="s">
        <v>82</v>
      </c>
      <c r="D94" s="203" t="s">
        <v>126</v>
      </c>
      <c r="E94" s="204" t="s">
        <v>136</v>
      </c>
      <c r="F94" s="205" t="s">
        <v>137</v>
      </c>
      <c r="G94" s="206" t="s">
        <v>138</v>
      </c>
      <c r="H94" s="207">
        <v>233</v>
      </c>
      <c r="I94" s="208"/>
      <c r="J94" s="209">
        <f>ROUND(I94*H94,2)</f>
        <v>0</v>
      </c>
      <c r="K94" s="205" t="s">
        <v>139</v>
      </c>
      <c r="L94" s="43"/>
      <c r="M94" s="210" t="s">
        <v>19</v>
      </c>
      <c r="N94" s="211" t="s">
        <v>45</v>
      </c>
      <c r="O94" s="83"/>
      <c r="P94" s="212">
        <f>O94*H94</f>
        <v>0</v>
      </c>
      <c r="Q94" s="212">
        <v>3E-05</v>
      </c>
      <c r="R94" s="212">
        <f>Q94*H94</f>
        <v>0.0069900000000000006</v>
      </c>
      <c r="S94" s="212">
        <v>0</v>
      </c>
      <c r="T94" s="213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4" t="s">
        <v>130</v>
      </c>
      <c r="AT94" s="214" t="s">
        <v>126</v>
      </c>
      <c r="AU94" s="214" t="s">
        <v>84</v>
      </c>
      <c r="AY94" s="16" t="s">
        <v>124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82</v>
      </c>
      <c r="BK94" s="215">
        <f>ROUND(I94*H94,2)</f>
        <v>0</v>
      </c>
      <c r="BL94" s="16" t="s">
        <v>130</v>
      </c>
      <c r="BM94" s="214" t="s">
        <v>411</v>
      </c>
    </row>
    <row r="95" spans="1:47" s="2" customFormat="1" ht="12">
      <c r="A95" s="37"/>
      <c r="B95" s="38"/>
      <c r="C95" s="39"/>
      <c r="D95" s="232" t="s">
        <v>141</v>
      </c>
      <c r="E95" s="39"/>
      <c r="F95" s="233" t="s">
        <v>142</v>
      </c>
      <c r="G95" s="39"/>
      <c r="H95" s="39"/>
      <c r="I95" s="218"/>
      <c r="J95" s="39"/>
      <c r="K95" s="39"/>
      <c r="L95" s="43"/>
      <c r="M95" s="219"/>
      <c r="N95" s="220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141</v>
      </c>
      <c r="AU95" s="16" t="s">
        <v>84</v>
      </c>
    </row>
    <row r="96" spans="1:51" s="13" customFormat="1" ht="12">
      <c r="A96" s="13"/>
      <c r="B96" s="221"/>
      <c r="C96" s="222"/>
      <c r="D96" s="216" t="s">
        <v>134</v>
      </c>
      <c r="E96" s="223" t="s">
        <v>19</v>
      </c>
      <c r="F96" s="224" t="s">
        <v>412</v>
      </c>
      <c r="G96" s="222"/>
      <c r="H96" s="225">
        <v>233</v>
      </c>
      <c r="I96" s="226"/>
      <c r="J96" s="222"/>
      <c r="K96" s="222"/>
      <c r="L96" s="227"/>
      <c r="M96" s="228"/>
      <c r="N96" s="229"/>
      <c r="O96" s="229"/>
      <c r="P96" s="229"/>
      <c r="Q96" s="229"/>
      <c r="R96" s="229"/>
      <c r="S96" s="229"/>
      <c r="T96" s="230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1" t="s">
        <v>134</v>
      </c>
      <c r="AU96" s="231" t="s">
        <v>84</v>
      </c>
      <c r="AV96" s="13" t="s">
        <v>84</v>
      </c>
      <c r="AW96" s="13" t="s">
        <v>35</v>
      </c>
      <c r="AX96" s="13" t="s">
        <v>82</v>
      </c>
      <c r="AY96" s="231" t="s">
        <v>124</v>
      </c>
    </row>
    <row r="97" spans="1:65" s="2" customFormat="1" ht="44.25" customHeight="1">
      <c r="A97" s="37"/>
      <c r="B97" s="38"/>
      <c r="C97" s="203" t="s">
        <v>84</v>
      </c>
      <c r="D97" s="203" t="s">
        <v>126</v>
      </c>
      <c r="E97" s="204" t="s">
        <v>145</v>
      </c>
      <c r="F97" s="205" t="s">
        <v>146</v>
      </c>
      <c r="G97" s="206" t="s">
        <v>138</v>
      </c>
      <c r="H97" s="207">
        <v>233</v>
      </c>
      <c r="I97" s="208"/>
      <c r="J97" s="209">
        <f>ROUND(I97*H97,2)</f>
        <v>0</v>
      </c>
      <c r="K97" s="205" t="s">
        <v>139</v>
      </c>
      <c r="L97" s="43"/>
      <c r="M97" s="210" t="s">
        <v>19</v>
      </c>
      <c r="N97" s="211" t="s">
        <v>45</v>
      </c>
      <c r="O97" s="8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14" t="s">
        <v>130</v>
      </c>
      <c r="AT97" s="214" t="s">
        <v>126</v>
      </c>
      <c r="AU97" s="214" t="s">
        <v>84</v>
      </c>
      <c r="AY97" s="16" t="s">
        <v>124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6" t="s">
        <v>82</v>
      </c>
      <c r="BK97" s="215">
        <f>ROUND(I97*H97,2)</f>
        <v>0</v>
      </c>
      <c r="BL97" s="16" t="s">
        <v>130</v>
      </c>
      <c r="BM97" s="214" t="s">
        <v>413</v>
      </c>
    </row>
    <row r="98" spans="1:47" s="2" customFormat="1" ht="12">
      <c r="A98" s="37"/>
      <c r="B98" s="38"/>
      <c r="C98" s="39"/>
      <c r="D98" s="232" t="s">
        <v>141</v>
      </c>
      <c r="E98" s="39"/>
      <c r="F98" s="233" t="s">
        <v>148</v>
      </c>
      <c r="G98" s="39"/>
      <c r="H98" s="39"/>
      <c r="I98" s="218"/>
      <c r="J98" s="39"/>
      <c r="K98" s="39"/>
      <c r="L98" s="43"/>
      <c r="M98" s="219"/>
      <c r="N98" s="220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141</v>
      </c>
      <c r="AU98" s="16" t="s">
        <v>84</v>
      </c>
    </row>
    <row r="99" spans="1:51" s="13" customFormat="1" ht="12">
      <c r="A99" s="13"/>
      <c r="B99" s="221"/>
      <c r="C99" s="222"/>
      <c r="D99" s="216" t="s">
        <v>134</v>
      </c>
      <c r="E99" s="223" t="s">
        <v>19</v>
      </c>
      <c r="F99" s="224" t="s">
        <v>412</v>
      </c>
      <c r="G99" s="222"/>
      <c r="H99" s="225">
        <v>233</v>
      </c>
      <c r="I99" s="226"/>
      <c r="J99" s="222"/>
      <c r="K99" s="222"/>
      <c r="L99" s="227"/>
      <c r="M99" s="228"/>
      <c r="N99" s="229"/>
      <c r="O99" s="229"/>
      <c r="P99" s="229"/>
      <c r="Q99" s="229"/>
      <c r="R99" s="229"/>
      <c r="S99" s="229"/>
      <c r="T99" s="23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1" t="s">
        <v>134</v>
      </c>
      <c r="AU99" s="231" t="s">
        <v>84</v>
      </c>
      <c r="AV99" s="13" t="s">
        <v>84</v>
      </c>
      <c r="AW99" s="13" t="s">
        <v>35</v>
      </c>
      <c r="AX99" s="13" t="s">
        <v>82</v>
      </c>
      <c r="AY99" s="231" t="s">
        <v>124</v>
      </c>
    </row>
    <row r="100" spans="1:65" s="2" customFormat="1" ht="33" customHeight="1">
      <c r="A100" s="37"/>
      <c r="B100" s="38"/>
      <c r="C100" s="203" t="s">
        <v>144</v>
      </c>
      <c r="D100" s="203" t="s">
        <v>126</v>
      </c>
      <c r="E100" s="204" t="s">
        <v>414</v>
      </c>
      <c r="F100" s="205" t="s">
        <v>415</v>
      </c>
      <c r="G100" s="206" t="s">
        <v>190</v>
      </c>
      <c r="H100" s="207">
        <v>293.58</v>
      </c>
      <c r="I100" s="208"/>
      <c r="J100" s="209">
        <f>ROUND(I100*H100,2)</f>
        <v>0</v>
      </c>
      <c r="K100" s="205" t="s">
        <v>139</v>
      </c>
      <c r="L100" s="43"/>
      <c r="M100" s="210" t="s">
        <v>19</v>
      </c>
      <c r="N100" s="211" t="s">
        <v>45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130</v>
      </c>
      <c r="AT100" s="214" t="s">
        <v>126</v>
      </c>
      <c r="AU100" s="214" t="s">
        <v>84</v>
      </c>
      <c r="AY100" s="16" t="s">
        <v>124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82</v>
      </c>
      <c r="BK100" s="215">
        <f>ROUND(I100*H100,2)</f>
        <v>0</v>
      </c>
      <c r="BL100" s="16" t="s">
        <v>130</v>
      </c>
      <c r="BM100" s="214" t="s">
        <v>416</v>
      </c>
    </row>
    <row r="101" spans="1:47" s="2" customFormat="1" ht="12">
      <c r="A101" s="37"/>
      <c r="B101" s="38"/>
      <c r="C101" s="39"/>
      <c r="D101" s="232" t="s">
        <v>141</v>
      </c>
      <c r="E101" s="39"/>
      <c r="F101" s="233" t="s">
        <v>417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141</v>
      </c>
      <c r="AU101" s="16" t="s">
        <v>84</v>
      </c>
    </row>
    <row r="102" spans="1:51" s="13" customFormat="1" ht="12">
      <c r="A102" s="13"/>
      <c r="B102" s="221"/>
      <c r="C102" s="222"/>
      <c r="D102" s="216" t="s">
        <v>134</v>
      </c>
      <c r="E102" s="223" t="s">
        <v>19</v>
      </c>
      <c r="F102" s="224" t="s">
        <v>418</v>
      </c>
      <c r="G102" s="222"/>
      <c r="H102" s="225">
        <v>293.58</v>
      </c>
      <c r="I102" s="226"/>
      <c r="J102" s="222"/>
      <c r="K102" s="222"/>
      <c r="L102" s="227"/>
      <c r="M102" s="228"/>
      <c r="N102" s="229"/>
      <c r="O102" s="229"/>
      <c r="P102" s="229"/>
      <c r="Q102" s="229"/>
      <c r="R102" s="229"/>
      <c r="S102" s="229"/>
      <c r="T102" s="23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1" t="s">
        <v>134</v>
      </c>
      <c r="AU102" s="231" t="s">
        <v>84</v>
      </c>
      <c r="AV102" s="13" t="s">
        <v>84</v>
      </c>
      <c r="AW102" s="13" t="s">
        <v>35</v>
      </c>
      <c r="AX102" s="13" t="s">
        <v>82</v>
      </c>
      <c r="AY102" s="231" t="s">
        <v>124</v>
      </c>
    </row>
    <row r="103" spans="1:65" s="2" customFormat="1" ht="44.25" customHeight="1">
      <c r="A103" s="37"/>
      <c r="B103" s="38"/>
      <c r="C103" s="203" t="s">
        <v>130</v>
      </c>
      <c r="D103" s="203" t="s">
        <v>126</v>
      </c>
      <c r="E103" s="204" t="s">
        <v>208</v>
      </c>
      <c r="F103" s="205" t="s">
        <v>209</v>
      </c>
      <c r="G103" s="206" t="s">
        <v>190</v>
      </c>
      <c r="H103" s="207">
        <v>153.78</v>
      </c>
      <c r="I103" s="208"/>
      <c r="J103" s="209">
        <f>ROUND(I103*H103,2)</f>
        <v>0</v>
      </c>
      <c r="K103" s="205" t="s">
        <v>139</v>
      </c>
      <c r="L103" s="43"/>
      <c r="M103" s="210" t="s">
        <v>19</v>
      </c>
      <c r="N103" s="211" t="s">
        <v>45</v>
      </c>
      <c r="O103" s="8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4" t="s">
        <v>130</v>
      </c>
      <c r="AT103" s="214" t="s">
        <v>126</v>
      </c>
      <c r="AU103" s="214" t="s">
        <v>84</v>
      </c>
      <c r="AY103" s="16" t="s">
        <v>124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6" t="s">
        <v>82</v>
      </c>
      <c r="BK103" s="215">
        <f>ROUND(I103*H103,2)</f>
        <v>0</v>
      </c>
      <c r="BL103" s="16" t="s">
        <v>130</v>
      </c>
      <c r="BM103" s="214" t="s">
        <v>419</v>
      </c>
    </row>
    <row r="104" spans="1:47" s="2" customFormat="1" ht="12">
      <c r="A104" s="37"/>
      <c r="B104" s="38"/>
      <c r="C104" s="39"/>
      <c r="D104" s="232" t="s">
        <v>141</v>
      </c>
      <c r="E104" s="39"/>
      <c r="F104" s="233" t="s">
        <v>211</v>
      </c>
      <c r="G104" s="39"/>
      <c r="H104" s="39"/>
      <c r="I104" s="218"/>
      <c r="J104" s="39"/>
      <c r="K104" s="39"/>
      <c r="L104" s="43"/>
      <c r="M104" s="219"/>
      <c r="N104" s="220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141</v>
      </c>
      <c r="AU104" s="16" t="s">
        <v>84</v>
      </c>
    </row>
    <row r="105" spans="1:51" s="13" customFormat="1" ht="12">
      <c r="A105" s="13"/>
      <c r="B105" s="221"/>
      <c r="C105" s="222"/>
      <c r="D105" s="216" t="s">
        <v>134</v>
      </c>
      <c r="E105" s="223" t="s">
        <v>19</v>
      </c>
      <c r="F105" s="224" t="s">
        <v>420</v>
      </c>
      <c r="G105" s="222"/>
      <c r="H105" s="225">
        <v>153.78</v>
      </c>
      <c r="I105" s="226"/>
      <c r="J105" s="222"/>
      <c r="K105" s="222"/>
      <c r="L105" s="227"/>
      <c r="M105" s="228"/>
      <c r="N105" s="229"/>
      <c r="O105" s="229"/>
      <c r="P105" s="229"/>
      <c r="Q105" s="229"/>
      <c r="R105" s="229"/>
      <c r="S105" s="229"/>
      <c r="T105" s="23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1" t="s">
        <v>134</v>
      </c>
      <c r="AU105" s="231" t="s">
        <v>84</v>
      </c>
      <c r="AV105" s="13" t="s">
        <v>84</v>
      </c>
      <c r="AW105" s="13" t="s">
        <v>35</v>
      </c>
      <c r="AX105" s="13" t="s">
        <v>74</v>
      </c>
      <c r="AY105" s="231" t="s">
        <v>124</v>
      </c>
    </row>
    <row r="106" spans="1:65" s="2" customFormat="1" ht="66.75" customHeight="1">
      <c r="A106" s="37"/>
      <c r="B106" s="38"/>
      <c r="C106" s="203" t="s">
        <v>155</v>
      </c>
      <c r="D106" s="203" t="s">
        <v>126</v>
      </c>
      <c r="E106" s="204" t="s">
        <v>421</v>
      </c>
      <c r="F106" s="205" t="s">
        <v>422</v>
      </c>
      <c r="G106" s="206" t="s">
        <v>190</v>
      </c>
      <c r="H106" s="207">
        <v>307.56</v>
      </c>
      <c r="I106" s="208"/>
      <c r="J106" s="209">
        <f>ROUND(I106*H106,2)</f>
        <v>0</v>
      </c>
      <c r="K106" s="205" t="s">
        <v>139</v>
      </c>
      <c r="L106" s="43"/>
      <c r="M106" s="210" t="s">
        <v>19</v>
      </c>
      <c r="N106" s="211" t="s">
        <v>45</v>
      </c>
      <c r="O106" s="83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4" t="s">
        <v>130</v>
      </c>
      <c r="AT106" s="214" t="s">
        <v>126</v>
      </c>
      <c r="AU106" s="214" t="s">
        <v>84</v>
      </c>
      <c r="AY106" s="16" t="s">
        <v>124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6" t="s">
        <v>82</v>
      </c>
      <c r="BK106" s="215">
        <f>ROUND(I106*H106,2)</f>
        <v>0</v>
      </c>
      <c r="BL106" s="16" t="s">
        <v>130</v>
      </c>
      <c r="BM106" s="214" t="s">
        <v>423</v>
      </c>
    </row>
    <row r="107" spans="1:47" s="2" customFormat="1" ht="12">
      <c r="A107" s="37"/>
      <c r="B107" s="38"/>
      <c r="C107" s="39"/>
      <c r="D107" s="232" t="s">
        <v>141</v>
      </c>
      <c r="E107" s="39"/>
      <c r="F107" s="233" t="s">
        <v>424</v>
      </c>
      <c r="G107" s="39"/>
      <c r="H107" s="39"/>
      <c r="I107" s="218"/>
      <c r="J107" s="39"/>
      <c r="K107" s="39"/>
      <c r="L107" s="43"/>
      <c r="M107" s="219"/>
      <c r="N107" s="220"/>
      <c r="O107" s="83"/>
      <c r="P107" s="83"/>
      <c r="Q107" s="83"/>
      <c r="R107" s="83"/>
      <c r="S107" s="83"/>
      <c r="T107" s="84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141</v>
      </c>
      <c r="AU107" s="16" t="s">
        <v>84</v>
      </c>
    </row>
    <row r="108" spans="1:51" s="13" customFormat="1" ht="12">
      <c r="A108" s="13"/>
      <c r="B108" s="221"/>
      <c r="C108" s="222"/>
      <c r="D108" s="216" t="s">
        <v>134</v>
      </c>
      <c r="E108" s="223" t="s">
        <v>19</v>
      </c>
      <c r="F108" s="224" t="s">
        <v>425</v>
      </c>
      <c r="G108" s="222"/>
      <c r="H108" s="225">
        <v>307.56</v>
      </c>
      <c r="I108" s="226"/>
      <c r="J108" s="222"/>
      <c r="K108" s="222"/>
      <c r="L108" s="227"/>
      <c r="M108" s="228"/>
      <c r="N108" s="229"/>
      <c r="O108" s="229"/>
      <c r="P108" s="229"/>
      <c r="Q108" s="229"/>
      <c r="R108" s="229"/>
      <c r="S108" s="229"/>
      <c r="T108" s="23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1" t="s">
        <v>134</v>
      </c>
      <c r="AU108" s="231" t="s">
        <v>84</v>
      </c>
      <c r="AV108" s="13" t="s">
        <v>84</v>
      </c>
      <c r="AW108" s="13" t="s">
        <v>35</v>
      </c>
      <c r="AX108" s="13" t="s">
        <v>74</v>
      </c>
      <c r="AY108" s="231" t="s">
        <v>124</v>
      </c>
    </row>
    <row r="109" spans="1:65" s="2" customFormat="1" ht="16.5" customHeight="1">
      <c r="A109" s="37"/>
      <c r="B109" s="38"/>
      <c r="C109" s="234" t="s">
        <v>161</v>
      </c>
      <c r="D109" s="234" t="s">
        <v>345</v>
      </c>
      <c r="E109" s="235" t="s">
        <v>426</v>
      </c>
      <c r="F109" s="236" t="s">
        <v>427</v>
      </c>
      <c r="G109" s="237" t="s">
        <v>243</v>
      </c>
      <c r="H109" s="238">
        <v>615.12</v>
      </c>
      <c r="I109" s="239"/>
      <c r="J109" s="240">
        <f>ROUND(I109*H109,2)</f>
        <v>0</v>
      </c>
      <c r="K109" s="236" t="s">
        <v>139</v>
      </c>
      <c r="L109" s="241"/>
      <c r="M109" s="242" t="s">
        <v>19</v>
      </c>
      <c r="N109" s="243" t="s">
        <v>45</v>
      </c>
      <c r="O109" s="83"/>
      <c r="P109" s="212">
        <f>O109*H109</f>
        <v>0</v>
      </c>
      <c r="Q109" s="212">
        <v>1</v>
      </c>
      <c r="R109" s="212">
        <f>Q109*H109</f>
        <v>615.12</v>
      </c>
      <c r="S109" s="212">
        <v>0</v>
      </c>
      <c r="T109" s="213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14" t="s">
        <v>172</v>
      </c>
      <c r="AT109" s="214" t="s">
        <v>345</v>
      </c>
      <c r="AU109" s="214" t="s">
        <v>84</v>
      </c>
      <c r="AY109" s="16" t="s">
        <v>124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6" t="s">
        <v>82</v>
      </c>
      <c r="BK109" s="215">
        <f>ROUND(I109*H109,2)</f>
        <v>0</v>
      </c>
      <c r="BL109" s="16" t="s">
        <v>130</v>
      </c>
      <c r="BM109" s="214" t="s">
        <v>428</v>
      </c>
    </row>
    <row r="110" spans="1:65" s="2" customFormat="1" ht="37.8" customHeight="1">
      <c r="A110" s="37"/>
      <c r="B110" s="38"/>
      <c r="C110" s="203" t="s">
        <v>167</v>
      </c>
      <c r="D110" s="203" t="s">
        <v>126</v>
      </c>
      <c r="E110" s="204" t="s">
        <v>429</v>
      </c>
      <c r="F110" s="205" t="s">
        <v>430</v>
      </c>
      <c r="G110" s="206" t="s">
        <v>138</v>
      </c>
      <c r="H110" s="207">
        <v>699</v>
      </c>
      <c r="I110" s="208"/>
      <c r="J110" s="209">
        <f>ROUND(I110*H110,2)</f>
        <v>0</v>
      </c>
      <c r="K110" s="205" t="s">
        <v>139</v>
      </c>
      <c r="L110" s="43"/>
      <c r="M110" s="210" t="s">
        <v>19</v>
      </c>
      <c r="N110" s="211" t="s">
        <v>45</v>
      </c>
      <c r="O110" s="83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14" t="s">
        <v>130</v>
      </c>
      <c r="AT110" s="214" t="s">
        <v>126</v>
      </c>
      <c r="AU110" s="214" t="s">
        <v>84</v>
      </c>
      <c r="AY110" s="16" t="s">
        <v>124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6" t="s">
        <v>82</v>
      </c>
      <c r="BK110" s="215">
        <f>ROUND(I110*H110,2)</f>
        <v>0</v>
      </c>
      <c r="BL110" s="16" t="s">
        <v>130</v>
      </c>
      <c r="BM110" s="214" t="s">
        <v>431</v>
      </c>
    </row>
    <row r="111" spans="1:47" s="2" customFormat="1" ht="12">
      <c r="A111" s="37"/>
      <c r="B111" s="38"/>
      <c r="C111" s="39"/>
      <c r="D111" s="232" t="s">
        <v>141</v>
      </c>
      <c r="E111" s="39"/>
      <c r="F111" s="233" t="s">
        <v>432</v>
      </c>
      <c r="G111" s="39"/>
      <c r="H111" s="39"/>
      <c r="I111" s="218"/>
      <c r="J111" s="39"/>
      <c r="K111" s="39"/>
      <c r="L111" s="43"/>
      <c r="M111" s="219"/>
      <c r="N111" s="220"/>
      <c r="O111" s="83"/>
      <c r="P111" s="83"/>
      <c r="Q111" s="83"/>
      <c r="R111" s="83"/>
      <c r="S111" s="83"/>
      <c r="T111" s="84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16" t="s">
        <v>141</v>
      </c>
      <c r="AU111" s="16" t="s">
        <v>84</v>
      </c>
    </row>
    <row r="112" spans="1:51" s="13" customFormat="1" ht="12">
      <c r="A112" s="13"/>
      <c r="B112" s="221"/>
      <c r="C112" s="222"/>
      <c r="D112" s="216" t="s">
        <v>134</v>
      </c>
      <c r="E112" s="223" t="s">
        <v>19</v>
      </c>
      <c r="F112" s="224" t="s">
        <v>433</v>
      </c>
      <c r="G112" s="222"/>
      <c r="H112" s="225">
        <v>699</v>
      </c>
      <c r="I112" s="226"/>
      <c r="J112" s="222"/>
      <c r="K112" s="222"/>
      <c r="L112" s="227"/>
      <c r="M112" s="228"/>
      <c r="N112" s="229"/>
      <c r="O112" s="229"/>
      <c r="P112" s="229"/>
      <c r="Q112" s="229"/>
      <c r="R112" s="229"/>
      <c r="S112" s="229"/>
      <c r="T112" s="23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1" t="s">
        <v>134</v>
      </c>
      <c r="AU112" s="231" t="s">
        <v>84</v>
      </c>
      <c r="AV112" s="13" t="s">
        <v>84</v>
      </c>
      <c r="AW112" s="13" t="s">
        <v>35</v>
      </c>
      <c r="AX112" s="13" t="s">
        <v>82</v>
      </c>
      <c r="AY112" s="231" t="s">
        <v>124</v>
      </c>
    </row>
    <row r="113" spans="1:65" s="2" customFormat="1" ht="37.8" customHeight="1">
      <c r="A113" s="37"/>
      <c r="B113" s="38"/>
      <c r="C113" s="203" t="s">
        <v>172</v>
      </c>
      <c r="D113" s="203" t="s">
        <v>126</v>
      </c>
      <c r="E113" s="204" t="s">
        <v>434</v>
      </c>
      <c r="F113" s="205" t="s">
        <v>435</v>
      </c>
      <c r="G113" s="206" t="s">
        <v>138</v>
      </c>
      <c r="H113" s="207">
        <v>699</v>
      </c>
      <c r="I113" s="208"/>
      <c r="J113" s="209">
        <f>ROUND(I113*H113,2)</f>
        <v>0</v>
      </c>
      <c r="K113" s="205" t="s">
        <v>139</v>
      </c>
      <c r="L113" s="43"/>
      <c r="M113" s="210" t="s">
        <v>19</v>
      </c>
      <c r="N113" s="211" t="s">
        <v>45</v>
      </c>
      <c r="O113" s="8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4" t="s">
        <v>130</v>
      </c>
      <c r="AT113" s="214" t="s">
        <v>126</v>
      </c>
      <c r="AU113" s="214" t="s">
        <v>84</v>
      </c>
      <c r="AY113" s="16" t="s">
        <v>124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6" t="s">
        <v>82</v>
      </c>
      <c r="BK113" s="215">
        <f>ROUND(I113*H113,2)</f>
        <v>0</v>
      </c>
      <c r="BL113" s="16" t="s">
        <v>130</v>
      </c>
      <c r="BM113" s="214" t="s">
        <v>436</v>
      </c>
    </row>
    <row r="114" spans="1:47" s="2" customFormat="1" ht="12">
      <c r="A114" s="37"/>
      <c r="B114" s="38"/>
      <c r="C114" s="39"/>
      <c r="D114" s="232" t="s">
        <v>141</v>
      </c>
      <c r="E114" s="39"/>
      <c r="F114" s="233" t="s">
        <v>437</v>
      </c>
      <c r="G114" s="39"/>
      <c r="H114" s="39"/>
      <c r="I114" s="218"/>
      <c r="J114" s="39"/>
      <c r="K114" s="39"/>
      <c r="L114" s="43"/>
      <c r="M114" s="219"/>
      <c r="N114" s="220"/>
      <c r="O114" s="83"/>
      <c r="P114" s="83"/>
      <c r="Q114" s="83"/>
      <c r="R114" s="83"/>
      <c r="S114" s="83"/>
      <c r="T114" s="84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141</v>
      </c>
      <c r="AU114" s="16" t="s">
        <v>84</v>
      </c>
    </row>
    <row r="115" spans="1:51" s="13" customFormat="1" ht="12">
      <c r="A115" s="13"/>
      <c r="B115" s="221"/>
      <c r="C115" s="222"/>
      <c r="D115" s="216" t="s">
        <v>134</v>
      </c>
      <c r="E115" s="223" t="s">
        <v>19</v>
      </c>
      <c r="F115" s="224" t="s">
        <v>433</v>
      </c>
      <c r="G115" s="222"/>
      <c r="H115" s="225">
        <v>699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1" t="s">
        <v>134</v>
      </c>
      <c r="AU115" s="231" t="s">
        <v>84</v>
      </c>
      <c r="AV115" s="13" t="s">
        <v>84</v>
      </c>
      <c r="AW115" s="13" t="s">
        <v>35</v>
      </c>
      <c r="AX115" s="13" t="s">
        <v>82</v>
      </c>
      <c r="AY115" s="231" t="s">
        <v>124</v>
      </c>
    </row>
    <row r="116" spans="1:65" s="2" customFormat="1" ht="16.5" customHeight="1">
      <c r="A116" s="37"/>
      <c r="B116" s="38"/>
      <c r="C116" s="234" t="s">
        <v>177</v>
      </c>
      <c r="D116" s="234" t="s">
        <v>345</v>
      </c>
      <c r="E116" s="235" t="s">
        <v>438</v>
      </c>
      <c r="F116" s="236" t="s">
        <v>439</v>
      </c>
      <c r="G116" s="237" t="s">
        <v>364</v>
      </c>
      <c r="H116" s="238">
        <v>13.98</v>
      </c>
      <c r="I116" s="239"/>
      <c r="J116" s="240">
        <f>ROUND(I116*H116,2)</f>
        <v>0</v>
      </c>
      <c r="K116" s="236" t="s">
        <v>139</v>
      </c>
      <c r="L116" s="241"/>
      <c r="M116" s="242" t="s">
        <v>19</v>
      </c>
      <c r="N116" s="243" t="s">
        <v>45</v>
      </c>
      <c r="O116" s="83"/>
      <c r="P116" s="212">
        <f>O116*H116</f>
        <v>0</v>
      </c>
      <c r="Q116" s="212">
        <v>0.001</v>
      </c>
      <c r="R116" s="212">
        <f>Q116*H116</f>
        <v>0.013980000000000001</v>
      </c>
      <c r="S116" s="212">
        <v>0</v>
      </c>
      <c r="T116" s="213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14" t="s">
        <v>172</v>
      </c>
      <c r="AT116" s="214" t="s">
        <v>345</v>
      </c>
      <c r="AU116" s="214" t="s">
        <v>84</v>
      </c>
      <c r="AY116" s="16" t="s">
        <v>124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6" t="s">
        <v>82</v>
      </c>
      <c r="BK116" s="215">
        <f>ROUND(I116*H116,2)</f>
        <v>0</v>
      </c>
      <c r="BL116" s="16" t="s">
        <v>130</v>
      </c>
      <c r="BM116" s="214" t="s">
        <v>440</v>
      </c>
    </row>
    <row r="117" spans="1:51" s="13" customFormat="1" ht="12">
      <c r="A117" s="13"/>
      <c r="B117" s="221"/>
      <c r="C117" s="222"/>
      <c r="D117" s="216" t="s">
        <v>134</v>
      </c>
      <c r="E117" s="222"/>
      <c r="F117" s="224" t="s">
        <v>441</v>
      </c>
      <c r="G117" s="222"/>
      <c r="H117" s="225">
        <v>13.98</v>
      </c>
      <c r="I117" s="226"/>
      <c r="J117" s="222"/>
      <c r="K117" s="222"/>
      <c r="L117" s="227"/>
      <c r="M117" s="228"/>
      <c r="N117" s="229"/>
      <c r="O117" s="229"/>
      <c r="P117" s="229"/>
      <c r="Q117" s="229"/>
      <c r="R117" s="229"/>
      <c r="S117" s="229"/>
      <c r="T117" s="23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1" t="s">
        <v>134</v>
      </c>
      <c r="AU117" s="231" t="s">
        <v>84</v>
      </c>
      <c r="AV117" s="13" t="s">
        <v>84</v>
      </c>
      <c r="AW117" s="13" t="s">
        <v>4</v>
      </c>
      <c r="AX117" s="13" t="s">
        <v>82</v>
      </c>
      <c r="AY117" s="231" t="s">
        <v>124</v>
      </c>
    </row>
    <row r="118" spans="1:63" s="12" customFormat="1" ht="22.8" customHeight="1">
      <c r="A118" s="12"/>
      <c r="B118" s="187"/>
      <c r="C118" s="188"/>
      <c r="D118" s="189" t="s">
        <v>73</v>
      </c>
      <c r="E118" s="201" t="s">
        <v>84</v>
      </c>
      <c r="F118" s="201" t="s">
        <v>442</v>
      </c>
      <c r="G118" s="188"/>
      <c r="H118" s="188"/>
      <c r="I118" s="191"/>
      <c r="J118" s="202">
        <f>BK118</f>
        <v>0</v>
      </c>
      <c r="K118" s="188"/>
      <c r="L118" s="193"/>
      <c r="M118" s="194"/>
      <c r="N118" s="195"/>
      <c r="O118" s="195"/>
      <c r="P118" s="196">
        <f>SUM(P119:P121)</f>
        <v>0</v>
      </c>
      <c r="Q118" s="195"/>
      <c r="R118" s="196">
        <f>SUM(R119:R121)</f>
        <v>0.08320000000000001</v>
      </c>
      <c r="S118" s="195"/>
      <c r="T118" s="197">
        <f>SUM(T119:T121)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98" t="s">
        <v>82</v>
      </c>
      <c r="AT118" s="199" t="s">
        <v>73</v>
      </c>
      <c r="AU118" s="199" t="s">
        <v>82</v>
      </c>
      <c r="AY118" s="198" t="s">
        <v>124</v>
      </c>
      <c r="BK118" s="200">
        <f>SUM(BK119:BK121)</f>
        <v>0</v>
      </c>
    </row>
    <row r="119" spans="1:65" s="2" customFormat="1" ht="37.8" customHeight="1">
      <c r="A119" s="37"/>
      <c r="B119" s="38"/>
      <c r="C119" s="203" t="s">
        <v>182</v>
      </c>
      <c r="D119" s="203" t="s">
        <v>126</v>
      </c>
      <c r="E119" s="204" t="s">
        <v>443</v>
      </c>
      <c r="F119" s="205" t="s">
        <v>444</v>
      </c>
      <c r="G119" s="206" t="s">
        <v>257</v>
      </c>
      <c r="H119" s="207">
        <v>260</v>
      </c>
      <c r="I119" s="208"/>
      <c r="J119" s="209">
        <f>ROUND(I119*H119,2)</f>
        <v>0</v>
      </c>
      <c r="K119" s="205" t="s">
        <v>139</v>
      </c>
      <c r="L119" s="43"/>
      <c r="M119" s="210" t="s">
        <v>19</v>
      </c>
      <c r="N119" s="211" t="s">
        <v>45</v>
      </c>
      <c r="O119" s="83"/>
      <c r="P119" s="212">
        <f>O119*H119</f>
        <v>0</v>
      </c>
      <c r="Q119" s="212">
        <v>0.00032</v>
      </c>
      <c r="R119" s="212">
        <f>Q119*H119</f>
        <v>0.08320000000000001</v>
      </c>
      <c r="S119" s="212">
        <v>0</v>
      </c>
      <c r="T119" s="213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4" t="s">
        <v>130</v>
      </c>
      <c r="AT119" s="214" t="s">
        <v>126</v>
      </c>
      <c r="AU119" s="214" t="s">
        <v>84</v>
      </c>
      <c r="AY119" s="16" t="s">
        <v>124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6" t="s">
        <v>82</v>
      </c>
      <c r="BK119" s="215">
        <f>ROUND(I119*H119,2)</f>
        <v>0</v>
      </c>
      <c r="BL119" s="16" t="s">
        <v>130</v>
      </c>
      <c r="BM119" s="214" t="s">
        <v>445</v>
      </c>
    </row>
    <row r="120" spans="1:47" s="2" customFormat="1" ht="12">
      <c r="A120" s="37"/>
      <c r="B120" s="38"/>
      <c r="C120" s="39"/>
      <c r="D120" s="232" t="s">
        <v>141</v>
      </c>
      <c r="E120" s="39"/>
      <c r="F120" s="233" t="s">
        <v>446</v>
      </c>
      <c r="G120" s="39"/>
      <c r="H120" s="39"/>
      <c r="I120" s="218"/>
      <c r="J120" s="39"/>
      <c r="K120" s="39"/>
      <c r="L120" s="43"/>
      <c r="M120" s="219"/>
      <c r="N120" s="220"/>
      <c r="O120" s="83"/>
      <c r="P120" s="83"/>
      <c r="Q120" s="83"/>
      <c r="R120" s="83"/>
      <c r="S120" s="83"/>
      <c r="T120" s="84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141</v>
      </c>
      <c r="AU120" s="16" t="s">
        <v>84</v>
      </c>
    </row>
    <row r="121" spans="1:51" s="13" customFormat="1" ht="12">
      <c r="A121" s="13"/>
      <c r="B121" s="221"/>
      <c r="C121" s="222"/>
      <c r="D121" s="216" t="s">
        <v>134</v>
      </c>
      <c r="E121" s="223" t="s">
        <v>19</v>
      </c>
      <c r="F121" s="224" t="s">
        <v>447</v>
      </c>
      <c r="G121" s="222"/>
      <c r="H121" s="225">
        <v>260</v>
      </c>
      <c r="I121" s="226"/>
      <c r="J121" s="222"/>
      <c r="K121" s="222"/>
      <c r="L121" s="227"/>
      <c r="M121" s="228"/>
      <c r="N121" s="229"/>
      <c r="O121" s="229"/>
      <c r="P121" s="229"/>
      <c r="Q121" s="229"/>
      <c r="R121" s="229"/>
      <c r="S121" s="229"/>
      <c r="T121" s="23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1" t="s">
        <v>134</v>
      </c>
      <c r="AU121" s="231" t="s">
        <v>84</v>
      </c>
      <c r="AV121" s="13" t="s">
        <v>84</v>
      </c>
      <c r="AW121" s="13" t="s">
        <v>35</v>
      </c>
      <c r="AX121" s="13" t="s">
        <v>82</v>
      </c>
      <c r="AY121" s="231" t="s">
        <v>124</v>
      </c>
    </row>
    <row r="122" spans="1:63" s="12" customFormat="1" ht="22.8" customHeight="1">
      <c r="A122" s="12"/>
      <c r="B122" s="187"/>
      <c r="C122" s="188"/>
      <c r="D122" s="189" t="s">
        <v>73</v>
      </c>
      <c r="E122" s="201" t="s">
        <v>144</v>
      </c>
      <c r="F122" s="201" t="s">
        <v>222</v>
      </c>
      <c r="G122" s="188"/>
      <c r="H122" s="188"/>
      <c r="I122" s="191"/>
      <c r="J122" s="202">
        <f>BK122</f>
        <v>0</v>
      </c>
      <c r="K122" s="188"/>
      <c r="L122" s="193"/>
      <c r="M122" s="194"/>
      <c r="N122" s="195"/>
      <c r="O122" s="195"/>
      <c r="P122" s="196">
        <f>SUM(P123:P134)</f>
        <v>0</v>
      </c>
      <c r="Q122" s="195"/>
      <c r="R122" s="196">
        <f>SUM(R123:R134)</f>
        <v>0.27065602</v>
      </c>
      <c r="S122" s="195"/>
      <c r="T122" s="197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98" t="s">
        <v>82</v>
      </c>
      <c r="AT122" s="199" t="s">
        <v>73</v>
      </c>
      <c r="AU122" s="199" t="s">
        <v>82</v>
      </c>
      <c r="AY122" s="198" t="s">
        <v>124</v>
      </c>
      <c r="BK122" s="200">
        <f>SUM(BK123:BK134)</f>
        <v>0</v>
      </c>
    </row>
    <row r="123" spans="1:65" s="2" customFormat="1" ht="66.75" customHeight="1">
      <c r="A123" s="37"/>
      <c r="B123" s="38"/>
      <c r="C123" s="203" t="s">
        <v>187</v>
      </c>
      <c r="D123" s="203" t="s">
        <v>126</v>
      </c>
      <c r="E123" s="204" t="s">
        <v>224</v>
      </c>
      <c r="F123" s="205" t="s">
        <v>225</v>
      </c>
      <c r="G123" s="206" t="s">
        <v>190</v>
      </c>
      <c r="H123" s="207">
        <v>6.092</v>
      </c>
      <c r="I123" s="208"/>
      <c r="J123" s="209">
        <f>ROUND(I123*H123,2)</f>
        <v>0</v>
      </c>
      <c r="K123" s="205" t="s">
        <v>139</v>
      </c>
      <c r="L123" s="43"/>
      <c r="M123" s="210" t="s">
        <v>19</v>
      </c>
      <c r="N123" s="211" t="s">
        <v>45</v>
      </c>
      <c r="O123" s="8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4" t="s">
        <v>130</v>
      </c>
      <c r="AT123" s="214" t="s">
        <v>126</v>
      </c>
      <c r="AU123" s="214" t="s">
        <v>84</v>
      </c>
      <c r="AY123" s="16" t="s">
        <v>124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6" t="s">
        <v>82</v>
      </c>
      <c r="BK123" s="215">
        <f>ROUND(I123*H123,2)</f>
        <v>0</v>
      </c>
      <c r="BL123" s="16" t="s">
        <v>130</v>
      </c>
      <c r="BM123" s="214" t="s">
        <v>448</v>
      </c>
    </row>
    <row r="124" spans="1:47" s="2" customFormat="1" ht="12">
      <c r="A124" s="37"/>
      <c r="B124" s="38"/>
      <c r="C124" s="39"/>
      <c r="D124" s="232" t="s">
        <v>141</v>
      </c>
      <c r="E124" s="39"/>
      <c r="F124" s="233" t="s">
        <v>227</v>
      </c>
      <c r="G124" s="39"/>
      <c r="H124" s="39"/>
      <c r="I124" s="218"/>
      <c r="J124" s="39"/>
      <c r="K124" s="39"/>
      <c r="L124" s="43"/>
      <c r="M124" s="219"/>
      <c r="N124" s="220"/>
      <c r="O124" s="83"/>
      <c r="P124" s="83"/>
      <c r="Q124" s="83"/>
      <c r="R124" s="83"/>
      <c r="S124" s="83"/>
      <c r="T124" s="84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141</v>
      </c>
      <c r="AU124" s="16" t="s">
        <v>84</v>
      </c>
    </row>
    <row r="125" spans="1:51" s="13" customFormat="1" ht="12">
      <c r="A125" s="13"/>
      <c r="B125" s="221"/>
      <c r="C125" s="222"/>
      <c r="D125" s="216" t="s">
        <v>134</v>
      </c>
      <c r="E125" s="223" t="s">
        <v>19</v>
      </c>
      <c r="F125" s="224" t="s">
        <v>449</v>
      </c>
      <c r="G125" s="222"/>
      <c r="H125" s="225">
        <v>3.584</v>
      </c>
      <c r="I125" s="226"/>
      <c r="J125" s="222"/>
      <c r="K125" s="222"/>
      <c r="L125" s="227"/>
      <c r="M125" s="228"/>
      <c r="N125" s="229"/>
      <c r="O125" s="229"/>
      <c r="P125" s="229"/>
      <c r="Q125" s="229"/>
      <c r="R125" s="229"/>
      <c r="S125" s="229"/>
      <c r="T125" s="23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1" t="s">
        <v>134</v>
      </c>
      <c r="AU125" s="231" t="s">
        <v>84</v>
      </c>
      <c r="AV125" s="13" t="s">
        <v>84</v>
      </c>
      <c r="AW125" s="13" t="s">
        <v>35</v>
      </c>
      <c r="AX125" s="13" t="s">
        <v>74</v>
      </c>
      <c r="AY125" s="231" t="s">
        <v>124</v>
      </c>
    </row>
    <row r="126" spans="1:51" s="13" customFormat="1" ht="12">
      <c r="A126" s="13"/>
      <c r="B126" s="221"/>
      <c r="C126" s="222"/>
      <c r="D126" s="216" t="s">
        <v>134</v>
      </c>
      <c r="E126" s="223" t="s">
        <v>19</v>
      </c>
      <c r="F126" s="224" t="s">
        <v>450</v>
      </c>
      <c r="G126" s="222"/>
      <c r="H126" s="225">
        <v>2.508</v>
      </c>
      <c r="I126" s="226"/>
      <c r="J126" s="222"/>
      <c r="K126" s="222"/>
      <c r="L126" s="227"/>
      <c r="M126" s="228"/>
      <c r="N126" s="229"/>
      <c r="O126" s="229"/>
      <c r="P126" s="229"/>
      <c r="Q126" s="229"/>
      <c r="R126" s="229"/>
      <c r="S126" s="229"/>
      <c r="T126" s="23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1" t="s">
        <v>134</v>
      </c>
      <c r="AU126" s="231" t="s">
        <v>84</v>
      </c>
      <c r="AV126" s="13" t="s">
        <v>84</v>
      </c>
      <c r="AW126" s="13" t="s">
        <v>35</v>
      </c>
      <c r="AX126" s="13" t="s">
        <v>74</v>
      </c>
      <c r="AY126" s="231" t="s">
        <v>124</v>
      </c>
    </row>
    <row r="127" spans="1:65" s="2" customFormat="1" ht="78" customHeight="1">
      <c r="A127" s="37"/>
      <c r="B127" s="38"/>
      <c r="C127" s="203" t="s">
        <v>194</v>
      </c>
      <c r="D127" s="203" t="s">
        <v>126</v>
      </c>
      <c r="E127" s="204" t="s">
        <v>241</v>
      </c>
      <c r="F127" s="205" t="s">
        <v>242</v>
      </c>
      <c r="G127" s="206" t="s">
        <v>243</v>
      </c>
      <c r="H127" s="207">
        <v>0.044</v>
      </c>
      <c r="I127" s="208"/>
      <c r="J127" s="209">
        <f>ROUND(I127*H127,2)</f>
        <v>0</v>
      </c>
      <c r="K127" s="205" t="s">
        <v>139</v>
      </c>
      <c r="L127" s="43"/>
      <c r="M127" s="210" t="s">
        <v>19</v>
      </c>
      <c r="N127" s="211" t="s">
        <v>45</v>
      </c>
      <c r="O127" s="83"/>
      <c r="P127" s="212">
        <f>O127*H127</f>
        <v>0</v>
      </c>
      <c r="Q127" s="212">
        <v>1.09528</v>
      </c>
      <c r="R127" s="212">
        <f>Q127*H127</f>
        <v>0.04819232</v>
      </c>
      <c r="S127" s="212">
        <v>0</v>
      </c>
      <c r="T127" s="213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14" t="s">
        <v>130</v>
      </c>
      <c r="AT127" s="214" t="s">
        <v>126</v>
      </c>
      <c r="AU127" s="214" t="s">
        <v>84</v>
      </c>
      <c r="AY127" s="16" t="s">
        <v>124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6" t="s">
        <v>82</v>
      </c>
      <c r="BK127" s="215">
        <f>ROUND(I127*H127,2)</f>
        <v>0</v>
      </c>
      <c r="BL127" s="16" t="s">
        <v>130</v>
      </c>
      <c r="BM127" s="214" t="s">
        <v>451</v>
      </c>
    </row>
    <row r="128" spans="1:47" s="2" customFormat="1" ht="12">
      <c r="A128" s="37"/>
      <c r="B128" s="38"/>
      <c r="C128" s="39"/>
      <c r="D128" s="232" t="s">
        <v>141</v>
      </c>
      <c r="E128" s="39"/>
      <c r="F128" s="233" t="s">
        <v>245</v>
      </c>
      <c r="G128" s="39"/>
      <c r="H128" s="39"/>
      <c r="I128" s="218"/>
      <c r="J128" s="39"/>
      <c r="K128" s="39"/>
      <c r="L128" s="43"/>
      <c r="M128" s="219"/>
      <c r="N128" s="220"/>
      <c r="O128" s="83"/>
      <c r="P128" s="83"/>
      <c r="Q128" s="83"/>
      <c r="R128" s="83"/>
      <c r="S128" s="83"/>
      <c r="T128" s="84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141</v>
      </c>
      <c r="AU128" s="16" t="s">
        <v>84</v>
      </c>
    </row>
    <row r="129" spans="1:51" s="13" customFormat="1" ht="12">
      <c r="A129" s="13"/>
      <c r="B129" s="221"/>
      <c r="C129" s="222"/>
      <c r="D129" s="216" t="s">
        <v>134</v>
      </c>
      <c r="E129" s="223" t="s">
        <v>19</v>
      </c>
      <c r="F129" s="224" t="s">
        <v>452</v>
      </c>
      <c r="G129" s="222"/>
      <c r="H129" s="225">
        <v>0.001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1" t="s">
        <v>134</v>
      </c>
      <c r="AU129" s="231" t="s">
        <v>84</v>
      </c>
      <c r="AV129" s="13" t="s">
        <v>84</v>
      </c>
      <c r="AW129" s="13" t="s">
        <v>35</v>
      </c>
      <c r="AX129" s="13" t="s">
        <v>74</v>
      </c>
      <c r="AY129" s="231" t="s">
        <v>124</v>
      </c>
    </row>
    <row r="130" spans="1:51" s="13" customFormat="1" ht="12">
      <c r="A130" s="13"/>
      <c r="B130" s="221"/>
      <c r="C130" s="222"/>
      <c r="D130" s="216" t="s">
        <v>134</v>
      </c>
      <c r="E130" s="223" t="s">
        <v>19</v>
      </c>
      <c r="F130" s="224" t="s">
        <v>453</v>
      </c>
      <c r="G130" s="222"/>
      <c r="H130" s="225">
        <v>0.043</v>
      </c>
      <c r="I130" s="226"/>
      <c r="J130" s="222"/>
      <c r="K130" s="222"/>
      <c r="L130" s="227"/>
      <c r="M130" s="228"/>
      <c r="N130" s="229"/>
      <c r="O130" s="229"/>
      <c r="P130" s="229"/>
      <c r="Q130" s="229"/>
      <c r="R130" s="229"/>
      <c r="S130" s="229"/>
      <c r="T130" s="23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1" t="s">
        <v>134</v>
      </c>
      <c r="AU130" s="231" t="s">
        <v>84</v>
      </c>
      <c r="AV130" s="13" t="s">
        <v>84</v>
      </c>
      <c r="AW130" s="13" t="s">
        <v>35</v>
      </c>
      <c r="AX130" s="13" t="s">
        <v>74</v>
      </c>
      <c r="AY130" s="231" t="s">
        <v>124</v>
      </c>
    </row>
    <row r="131" spans="1:65" s="2" customFormat="1" ht="90" customHeight="1">
      <c r="A131" s="37"/>
      <c r="B131" s="38"/>
      <c r="C131" s="203" t="s">
        <v>201</v>
      </c>
      <c r="D131" s="203" t="s">
        <v>126</v>
      </c>
      <c r="E131" s="204" t="s">
        <v>248</v>
      </c>
      <c r="F131" s="205" t="s">
        <v>249</v>
      </c>
      <c r="G131" s="206" t="s">
        <v>243</v>
      </c>
      <c r="H131" s="207">
        <v>0.214</v>
      </c>
      <c r="I131" s="208"/>
      <c r="J131" s="209">
        <f>ROUND(I131*H131,2)</f>
        <v>0</v>
      </c>
      <c r="K131" s="205" t="s">
        <v>139</v>
      </c>
      <c r="L131" s="43"/>
      <c r="M131" s="210" t="s">
        <v>19</v>
      </c>
      <c r="N131" s="211" t="s">
        <v>45</v>
      </c>
      <c r="O131" s="83"/>
      <c r="P131" s="212">
        <f>O131*H131</f>
        <v>0</v>
      </c>
      <c r="Q131" s="212">
        <v>1.03955</v>
      </c>
      <c r="R131" s="212">
        <f>Q131*H131</f>
        <v>0.2224637</v>
      </c>
      <c r="S131" s="212">
        <v>0</v>
      </c>
      <c r="T131" s="213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14" t="s">
        <v>130</v>
      </c>
      <c r="AT131" s="214" t="s">
        <v>126</v>
      </c>
      <c r="AU131" s="214" t="s">
        <v>84</v>
      </c>
      <c r="AY131" s="16" t="s">
        <v>124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6" t="s">
        <v>82</v>
      </c>
      <c r="BK131" s="215">
        <f>ROUND(I131*H131,2)</f>
        <v>0</v>
      </c>
      <c r="BL131" s="16" t="s">
        <v>130</v>
      </c>
      <c r="BM131" s="214" t="s">
        <v>454</v>
      </c>
    </row>
    <row r="132" spans="1:47" s="2" customFormat="1" ht="12">
      <c r="A132" s="37"/>
      <c r="B132" s="38"/>
      <c r="C132" s="39"/>
      <c r="D132" s="232" t="s">
        <v>141</v>
      </c>
      <c r="E132" s="39"/>
      <c r="F132" s="233" t="s">
        <v>251</v>
      </c>
      <c r="G132" s="39"/>
      <c r="H132" s="39"/>
      <c r="I132" s="218"/>
      <c r="J132" s="39"/>
      <c r="K132" s="39"/>
      <c r="L132" s="43"/>
      <c r="M132" s="219"/>
      <c r="N132" s="220"/>
      <c r="O132" s="83"/>
      <c r="P132" s="83"/>
      <c r="Q132" s="83"/>
      <c r="R132" s="83"/>
      <c r="S132" s="83"/>
      <c r="T132" s="84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141</v>
      </c>
      <c r="AU132" s="16" t="s">
        <v>84</v>
      </c>
    </row>
    <row r="133" spans="1:51" s="13" customFormat="1" ht="12">
      <c r="A133" s="13"/>
      <c r="B133" s="221"/>
      <c r="C133" s="222"/>
      <c r="D133" s="216" t="s">
        <v>134</v>
      </c>
      <c r="E133" s="223" t="s">
        <v>19</v>
      </c>
      <c r="F133" s="224" t="s">
        <v>455</v>
      </c>
      <c r="G133" s="222"/>
      <c r="H133" s="225">
        <v>0.178</v>
      </c>
      <c r="I133" s="226"/>
      <c r="J133" s="222"/>
      <c r="K133" s="222"/>
      <c r="L133" s="227"/>
      <c r="M133" s="228"/>
      <c r="N133" s="229"/>
      <c r="O133" s="229"/>
      <c r="P133" s="229"/>
      <c r="Q133" s="229"/>
      <c r="R133" s="229"/>
      <c r="S133" s="229"/>
      <c r="T133" s="23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1" t="s">
        <v>134</v>
      </c>
      <c r="AU133" s="231" t="s">
        <v>84</v>
      </c>
      <c r="AV133" s="13" t="s">
        <v>84</v>
      </c>
      <c r="AW133" s="13" t="s">
        <v>35</v>
      </c>
      <c r="AX133" s="13" t="s">
        <v>74</v>
      </c>
      <c r="AY133" s="231" t="s">
        <v>124</v>
      </c>
    </row>
    <row r="134" spans="1:51" s="13" customFormat="1" ht="12">
      <c r="A134" s="13"/>
      <c r="B134" s="221"/>
      <c r="C134" s="222"/>
      <c r="D134" s="216" t="s">
        <v>134</v>
      </c>
      <c r="E134" s="223" t="s">
        <v>19</v>
      </c>
      <c r="F134" s="224" t="s">
        <v>456</v>
      </c>
      <c r="G134" s="222"/>
      <c r="H134" s="225">
        <v>0.036</v>
      </c>
      <c r="I134" s="226"/>
      <c r="J134" s="222"/>
      <c r="K134" s="222"/>
      <c r="L134" s="227"/>
      <c r="M134" s="228"/>
      <c r="N134" s="229"/>
      <c r="O134" s="229"/>
      <c r="P134" s="229"/>
      <c r="Q134" s="229"/>
      <c r="R134" s="229"/>
      <c r="S134" s="229"/>
      <c r="T134" s="23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1" t="s">
        <v>134</v>
      </c>
      <c r="AU134" s="231" t="s">
        <v>84</v>
      </c>
      <c r="AV134" s="13" t="s">
        <v>84</v>
      </c>
      <c r="AW134" s="13" t="s">
        <v>35</v>
      </c>
      <c r="AX134" s="13" t="s">
        <v>74</v>
      </c>
      <c r="AY134" s="231" t="s">
        <v>124</v>
      </c>
    </row>
    <row r="135" spans="1:63" s="12" customFormat="1" ht="22.8" customHeight="1">
      <c r="A135" s="12"/>
      <c r="B135" s="187"/>
      <c r="C135" s="188"/>
      <c r="D135" s="189" t="s">
        <v>73</v>
      </c>
      <c r="E135" s="201" t="s">
        <v>130</v>
      </c>
      <c r="F135" s="201" t="s">
        <v>261</v>
      </c>
      <c r="G135" s="188"/>
      <c r="H135" s="188"/>
      <c r="I135" s="191"/>
      <c r="J135" s="202">
        <f>BK135</f>
        <v>0</v>
      </c>
      <c r="K135" s="188"/>
      <c r="L135" s="193"/>
      <c r="M135" s="194"/>
      <c r="N135" s="195"/>
      <c r="O135" s="195"/>
      <c r="P135" s="196">
        <f>SUM(P136:P141)</f>
        <v>0</v>
      </c>
      <c r="Q135" s="195"/>
      <c r="R135" s="196">
        <f>SUM(R136:R141)</f>
        <v>0</v>
      </c>
      <c r="S135" s="195"/>
      <c r="T135" s="197">
        <f>SUM(T136:T141)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8" t="s">
        <v>82</v>
      </c>
      <c r="AT135" s="199" t="s">
        <v>73</v>
      </c>
      <c r="AU135" s="199" t="s">
        <v>82</v>
      </c>
      <c r="AY135" s="198" t="s">
        <v>124</v>
      </c>
      <c r="BK135" s="200">
        <f>SUM(BK136:BK141)</f>
        <v>0</v>
      </c>
    </row>
    <row r="136" spans="1:65" s="2" customFormat="1" ht="33" customHeight="1">
      <c r="A136" s="37"/>
      <c r="B136" s="38"/>
      <c r="C136" s="203" t="s">
        <v>207</v>
      </c>
      <c r="D136" s="203" t="s">
        <v>126</v>
      </c>
      <c r="E136" s="204" t="s">
        <v>457</v>
      </c>
      <c r="F136" s="205" t="s">
        <v>458</v>
      </c>
      <c r="G136" s="206" t="s">
        <v>190</v>
      </c>
      <c r="H136" s="207">
        <v>151.45</v>
      </c>
      <c r="I136" s="208"/>
      <c r="J136" s="209">
        <f>ROUND(I136*H136,2)</f>
        <v>0</v>
      </c>
      <c r="K136" s="205" t="s">
        <v>139</v>
      </c>
      <c r="L136" s="43"/>
      <c r="M136" s="210" t="s">
        <v>19</v>
      </c>
      <c r="N136" s="211" t="s">
        <v>45</v>
      </c>
      <c r="O136" s="8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14" t="s">
        <v>130</v>
      </c>
      <c r="AT136" s="214" t="s">
        <v>126</v>
      </c>
      <c r="AU136" s="214" t="s">
        <v>84</v>
      </c>
      <c r="AY136" s="16" t="s">
        <v>124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6" t="s">
        <v>82</v>
      </c>
      <c r="BK136" s="215">
        <f>ROUND(I136*H136,2)</f>
        <v>0</v>
      </c>
      <c r="BL136" s="16" t="s">
        <v>130</v>
      </c>
      <c r="BM136" s="214" t="s">
        <v>459</v>
      </c>
    </row>
    <row r="137" spans="1:47" s="2" customFormat="1" ht="12">
      <c r="A137" s="37"/>
      <c r="B137" s="38"/>
      <c r="C137" s="39"/>
      <c r="D137" s="232" t="s">
        <v>141</v>
      </c>
      <c r="E137" s="39"/>
      <c r="F137" s="233" t="s">
        <v>460</v>
      </c>
      <c r="G137" s="39"/>
      <c r="H137" s="39"/>
      <c r="I137" s="218"/>
      <c r="J137" s="39"/>
      <c r="K137" s="39"/>
      <c r="L137" s="43"/>
      <c r="M137" s="219"/>
      <c r="N137" s="220"/>
      <c r="O137" s="83"/>
      <c r="P137" s="83"/>
      <c r="Q137" s="83"/>
      <c r="R137" s="83"/>
      <c r="S137" s="83"/>
      <c r="T137" s="84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141</v>
      </c>
      <c r="AU137" s="16" t="s">
        <v>84</v>
      </c>
    </row>
    <row r="138" spans="1:51" s="13" customFormat="1" ht="12">
      <c r="A138" s="13"/>
      <c r="B138" s="221"/>
      <c r="C138" s="222"/>
      <c r="D138" s="216" t="s">
        <v>134</v>
      </c>
      <c r="E138" s="223" t="s">
        <v>19</v>
      </c>
      <c r="F138" s="224" t="s">
        <v>461</v>
      </c>
      <c r="G138" s="222"/>
      <c r="H138" s="225">
        <v>151.45</v>
      </c>
      <c r="I138" s="226"/>
      <c r="J138" s="222"/>
      <c r="K138" s="222"/>
      <c r="L138" s="227"/>
      <c r="M138" s="228"/>
      <c r="N138" s="229"/>
      <c r="O138" s="229"/>
      <c r="P138" s="229"/>
      <c r="Q138" s="229"/>
      <c r="R138" s="229"/>
      <c r="S138" s="229"/>
      <c r="T138" s="23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1" t="s">
        <v>134</v>
      </c>
      <c r="AU138" s="231" t="s">
        <v>84</v>
      </c>
      <c r="AV138" s="13" t="s">
        <v>84</v>
      </c>
      <c r="AW138" s="13" t="s">
        <v>35</v>
      </c>
      <c r="AX138" s="13" t="s">
        <v>74</v>
      </c>
      <c r="AY138" s="231" t="s">
        <v>124</v>
      </c>
    </row>
    <row r="139" spans="1:65" s="2" customFormat="1" ht="37.8" customHeight="1">
      <c r="A139" s="37"/>
      <c r="B139" s="38"/>
      <c r="C139" s="203" t="s">
        <v>8</v>
      </c>
      <c r="D139" s="203" t="s">
        <v>126</v>
      </c>
      <c r="E139" s="204" t="s">
        <v>263</v>
      </c>
      <c r="F139" s="205" t="s">
        <v>264</v>
      </c>
      <c r="G139" s="206" t="s">
        <v>190</v>
      </c>
      <c r="H139" s="207">
        <v>0.616</v>
      </c>
      <c r="I139" s="208"/>
      <c r="J139" s="209">
        <f>ROUND(I139*H139,2)</f>
        <v>0</v>
      </c>
      <c r="K139" s="205" t="s">
        <v>139</v>
      </c>
      <c r="L139" s="43"/>
      <c r="M139" s="210" t="s">
        <v>19</v>
      </c>
      <c r="N139" s="211" t="s">
        <v>45</v>
      </c>
      <c r="O139" s="83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4" t="s">
        <v>130</v>
      </c>
      <c r="AT139" s="214" t="s">
        <v>126</v>
      </c>
      <c r="AU139" s="214" t="s">
        <v>84</v>
      </c>
      <c r="AY139" s="16" t="s">
        <v>124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6" t="s">
        <v>82</v>
      </c>
      <c r="BK139" s="215">
        <f>ROUND(I139*H139,2)</f>
        <v>0</v>
      </c>
      <c r="BL139" s="16" t="s">
        <v>130</v>
      </c>
      <c r="BM139" s="214" t="s">
        <v>462</v>
      </c>
    </row>
    <row r="140" spans="1:47" s="2" customFormat="1" ht="12">
      <c r="A140" s="37"/>
      <c r="B140" s="38"/>
      <c r="C140" s="39"/>
      <c r="D140" s="232" t="s">
        <v>141</v>
      </c>
      <c r="E140" s="39"/>
      <c r="F140" s="233" t="s">
        <v>266</v>
      </c>
      <c r="G140" s="39"/>
      <c r="H140" s="39"/>
      <c r="I140" s="218"/>
      <c r="J140" s="39"/>
      <c r="K140" s="39"/>
      <c r="L140" s="43"/>
      <c r="M140" s="219"/>
      <c r="N140" s="220"/>
      <c r="O140" s="83"/>
      <c r="P140" s="83"/>
      <c r="Q140" s="83"/>
      <c r="R140" s="83"/>
      <c r="S140" s="83"/>
      <c r="T140" s="84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141</v>
      </c>
      <c r="AU140" s="16" t="s">
        <v>84</v>
      </c>
    </row>
    <row r="141" spans="1:51" s="13" customFormat="1" ht="12">
      <c r="A141" s="13"/>
      <c r="B141" s="221"/>
      <c r="C141" s="222"/>
      <c r="D141" s="216" t="s">
        <v>134</v>
      </c>
      <c r="E141" s="223" t="s">
        <v>19</v>
      </c>
      <c r="F141" s="224" t="s">
        <v>463</v>
      </c>
      <c r="G141" s="222"/>
      <c r="H141" s="225">
        <v>0.616</v>
      </c>
      <c r="I141" s="226"/>
      <c r="J141" s="222"/>
      <c r="K141" s="222"/>
      <c r="L141" s="227"/>
      <c r="M141" s="228"/>
      <c r="N141" s="229"/>
      <c r="O141" s="229"/>
      <c r="P141" s="229"/>
      <c r="Q141" s="229"/>
      <c r="R141" s="229"/>
      <c r="S141" s="229"/>
      <c r="T141" s="23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1" t="s">
        <v>134</v>
      </c>
      <c r="AU141" s="231" t="s">
        <v>84</v>
      </c>
      <c r="AV141" s="13" t="s">
        <v>84</v>
      </c>
      <c r="AW141" s="13" t="s">
        <v>35</v>
      </c>
      <c r="AX141" s="13" t="s">
        <v>74</v>
      </c>
      <c r="AY141" s="231" t="s">
        <v>124</v>
      </c>
    </row>
    <row r="142" spans="1:63" s="12" customFormat="1" ht="22.8" customHeight="1">
      <c r="A142" s="12"/>
      <c r="B142" s="187"/>
      <c r="C142" s="188"/>
      <c r="D142" s="189" t="s">
        <v>73</v>
      </c>
      <c r="E142" s="201" t="s">
        <v>172</v>
      </c>
      <c r="F142" s="201" t="s">
        <v>280</v>
      </c>
      <c r="G142" s="188"/>
      <c r="H142" s="188"/>
      <c r="I142" s="191"/>
      <c r="J142" s="202">
        <f>BK142</f>
        <v>0</v>
      </c>
      <c r="K142" s="188"/>
      <c r="L142" s="193"/>
      <c r="M142" s="194"/>
      <c r="N142" s="195"/>
      <c r="O142" s="195"/>
      <c r="P142" s="196">
        <f>SUM(P143:P176)</f>
        <v>0</v>
      </c>
      <c r="Q142" s="195"/>
      <c r="R142" s="196">
        <f>SUM(R143:R176)</f>
        <v>19.37139545</v>
      </c>
      <c r="S142" s="195"/>
      <c r="T142" s="197">
        <f>SUM(T143:T176)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8" t="s">
        <v>82</v>
      </c>
      <c r="AT142" s="199" t="s">
        <v>73</v>
      </c>
      <c r="AU142" s="199" t="s">
        <v>82</v>
      </c>
      <c r="AY142" s="198" t="s">
        <v>124</v>
      </c>
      <c r="BK142" s="200">
        <f>SUM(BK143:BK176)</f>
        <v>0</v>
      </c>
    </row>
    <row r="143" spans="1:65" s="2" customFormat="1" ht="16.5" customHeight="1">
      <c r="A143" s="37"/>
      <c r="B143" s="38"/>
      <c r="C143" s="203" t="s">
        <v>217</v>
      </c>
      <c r="D143" s="203" t="s">
        <v>126</v>
      </c>
      <c r="E143" s="204" t="s">
        <v>464</v>
      </c>
      <c r="F143" s="205" t="s">
        <v>465</v>
      </c>
      <c r="G143" s="206" t="s">
        <v>151</v>
      </c>
      <c r="H143" s="207">
        <v>200</v>
      </c>
      <c r="I143" s="208"/>
      <c r="J143" s="209">
        <f>ROUND(I143*H143,2)</f>
        <v>0</v>
      </c>
      <c r="K143" s="205" t="s">
        <v>19</v>
      </c>
      <c r="L143" s="43"/>
      <c r="M143" s="210" t="s">
        <v>19</v>
      </c>
      <c r="N143" s="211" t="s">
        <v>45</v>
      </c>
      <c r="O143" s="83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4" t="s">
        <v>130</v>
      </c>
      <c r="AT143" s="214" t="s">
        <v>126</v>
      </c>
      <c r="AU143" s="214" t="s">
        <v>84</v>
      </c>
      <c r="AY143" s="16" t="s">
        <v>124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6" t="s">
        <v>82</v>
      </c>
      <c r="BK143" s="215">
        <f>ROUND(I143*H143,2)</f>
        <v>0</v>
      </c>
      <c r="BL143" s="16" t="s">
        <v>130</v>
      </c>
      <c r="BM143" s="214" t="s">
        <v>466</v>
      </c>
    </row>
    <row r="144" spans="1:51" s="13" customFormat="1" ht="12">
      <c r="A144" s="13"/>
      <c r="B144" s="221"/>
      <c r="C144" s="222"/>
      <c r="D144" s="216" t="s">
        <v>134</v>
      </c>
      <c r="E144" s="223" t="s">
        <v>19</v>
      </c>
      <c r="F144" s="224" t="s">
        <v>467</v>
      </c>
      <c r="G144" s="222"/>
      <c r="H144" s="225">
        <v>200</v>
      </c>
      <c r="I144" s="226"/>
      <c r="J144" s="222"/>
      <c r="K144" s="222"/>
      <c r="L144" s="227"/>
      <c r="M144" s="228"/>
      <c r="N144" s="229"/>
      <c r="O144" s="229"/>
      <c r="P144" s="229"/>
      <c r="Q144" s="229"/>
      <c r="R144" s="229"/>
      <c r="S144" s="229"/>
      <c r="T144" s="23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1" t="s">
        <v>134</v>
      </c>
      <c r="AU144" s="231" t="s">
        <v>84</v>
      </c>
      <c r="AV144" s="13" t="s">
        <v>84</v>
      </c>
      <c r="AW144" s="13" t="s">
        <v>35</v>
      </c>
      <c r="AX144" s="13" t="s">
        <v>82</v>
      </c>
      <c r="AY144" s="231" t="s">
        <v>124</v>
      </c>
    </row>
    <row r="145" spans="1:65" s="2" customFormat="1" ht="44.25" customHeight="1">
      <c r="A145" s="37"/>
      <c r="B145" s="38"/>
      <c r="C145" s="203" t="s">
        <v>223</v>
      </c>
      <c r="D145" s="203" t="s">
        <v>126</v>
      </c>
      <c r="E145" s="204" t="s">
        <v>468</v>
      </c>
      <c r="F145" s="205" t="s">
        <v>469</v>
      </c>
      <c r="G145" s="206" t="s">
        <v>257</v>
      </c>
      <c r="H145" s="207">
        <v>60</v>
      </c>
      <c r="I145" s="208"/>
      <c r="J145" s="209">
        <f>ROUND(I145*H145,2)</f>
        <v>0</v>
      </c>
      <c r="K145" s="205" t="s">
        <v>139</v>
      </c>
      <c r="L145" s="43"/>
      <c r="M145" s="210" t="s">
        <v>19</v>
      </c>
      <c r="N145" s="211" t="s">
        <v>45</v>
      </c>
      <c r="O145" s="83"/>
      <c r="P145" s="212">
        <f>O145*H145</f>
        <v>0</v>
      </c>
      <c r="Q145" s="212">
        <v>0.00131</v>
      </c>
      <c r="R145" s="212">
        <f>Q145*H145</f>
        <v>0.0786</v>
      </c>
      <c r="S145" s="212">
        <v>0</v>
      </c>
      <c r="T145" s="213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14" t="s">
        <v>130</v>
      </c>
      <c r="AT145" s="214" t="s">
        <v>126</v>
      </c>
      <c r="AU145" s="214" t="s">
        <v>84</v>
      </c>
      <c r="AY145" s="16" t="s">
        <v>124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16" t="s">
        <v>82</v>
      </c>
      <c r="BK145" s="215">
        <f>ROUND(I145*H145,2)</f>
        <v>0</v>
      </c>
      <c r="BL145" s="16" t="s">
        <v>130</v>
      </c>
      <c r="BM145" s="214" t="s">
        <v>470</v>
      </c>
    </row>
    <row r="146" spans="1:47" s="2" customFormat="1" ht="12">
      <c r="A146" s="37"/>
      <c r="B146" s="38"/>
      <c r="C146" s="39"/>
      <c r="D146" s="232" t="s">
        <v>141</v>
      </c>
      <c r="E146" s="39"/>
      <c r="F146" s="233" t="s">
        <v>471</v>
      </c>
      <c r="G146" s="39"/>
      <c r="H146" s="39"/>
      <c r="I146" s="218"/>
      <c r="J146" s="39"/>
      <c r="K146" s="39"/>
      <c r="L146" s="43"/>
      <c r="M146" s="219"/>
      <c r="N146" s="220"/>
      <c r="O146" s="83"/>
      <c r="P146" s="83"/>
      <c r="Q146" s="83"/>
      <c r="R146" s="83"/>
      <c r="S146" s="83"/>
      <c r="T146" s="84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141</v>
      </c>
      <c r="AU146" s="16" t="s">
        <v>84</v>
      </c>
    </row>
    <row r="147" spans="1:51" s="13" customFormat="1" ht="12">
      <c r="A147" s="13"/>
      <c r="B147" s="221"/>
      <c r="C147" s="222"/>
      <c r="D147" s="216" t="s">
        <v>134</v>
      </c>
      <c r="E147" s="223" t="s">
        <v>19</v>
      </c>
      <c r="F147" s="224" t="s">
        <v>472</v>
      </c>
      <c r="G147" s="222"/>
      <c r="H147" s="225">
        <v>60</v>
      </c>
      <c r="I147" s="226"/>
      <c r="J147" s="222"/>
      <c r="K147" s="222"/>
      <c r="L147" s="227"/>
      <c r="M147" s="228"/>
      <c r="N147" s="229"/>
      <c r="O147" s="229"/>
      <c r="P147" s="229"/>
      <c r="Q147" s="229"/>
      <c r="R147" s="229"/>
      <c r="S147" s="229"/>
      <c r="T147" s="23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1" t="s">
        <v>134</v>
      </c>
      <c r="AU147" s="231" t="s">
        <v>84</v>
      </c>
      <c r="AV147" s="13" t="s">
        <v>84</v>
      </c>
      <c r="AW147" s="13" t="s">
        <v>35</v>
      </c>
      <c r="AX147" s="13" t="s">
        <v>82</v>
      </c>
      <c r="AY147" s="231" t="s">
        <v>124</v>
      </c>
    </row>
    <row r="148" spans="1:65" s="2" customFormat="1" ht="44.25" customHeight="1">
      <c r="A148" s="37"/>
      <c r="B148" s="38"/>
      <c r="C148" s="203" t="s">
        <v>229</v>
      </c>
      <c r="D148" s="203" t="s">
        <v>126</v>
      </c>
      <c r="E148" s="204" t="s">
        <v>473</v>
      </c>
      <c r="F148" s="205" t="s">
        <v>474</v>
      </c>
      <c r="G148" s="206" t="s">
        <v>257</v>
      </c>
      <c r="H148" s="207">
        <v>300</v>
      </c>
      <c r="I148" s="208"/>
      <c r="J148" s="209">
        <f>ROUND(I148*H148,2)</f>
        <v>0</v>
      </c>
      <c r="K148" s="205" t="s">
        <v>19</v>
      </c>
      <c r="L148" s="43"/>
      <c r="M148" s="210" t="s">
        <v>19</v>
      </c>
      <c r="N148" s="211" t="s">
        <v>45</v>
      </c>
      <c r="O148" s="83"/>
      <c r="P148" s="212">
        <f>O148*H148</f>
        <v>0</v>
      </c>
      <c r="Q148" s="212">
        <v>0.00131</v>
      </c>
      <c r="R148" s="212">
        <f>Q148*H148</f>
        <v>0.393</v>
      </c>
      <c r="S148" s="212">
        <v>0</v>
      </c>
      <c r="T148" s="21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14" t="s">
        <v>130</v>
      </c>
      <c r="AT148" s="214" t="s">
        <v>126</v>
      </c>
      <c r="AU148" s="214" t="s">
        <v>84</v>
      </c>
      <c r="AY148" s="16" t="s">
        <v>124</v>
      </c>
      <c r="BE148" s="215">
        <f>IF(N148="základní",J148,0)</f>
        <v>0</v>
      </c>
      <c r="BF148" s="215">
        <f>IF(N148="snížená",J148,0)</f>
        <v>0</v>
      </c>
      <c r="BG148" s="215">
        <f>IF(N148="zákl. přenesená",J148,0)</f>
        <v>0</v>
      </c>
      <c r="BH148" s="215">
        <f>IF(N148="sníž. přenesená",J148,0)</f>
        <v>0</v>
      </c>
      <c r="BI148" s="215">
        <f>IF(N148="nulová",J148,0)</f>
        <v>0</v>
      </c>
      <c r="BJ148" s="16" t="s">
        <v>82</v>
      </c>
      <c r="BK148" s="215">
        <f>ROUND(I148*H148,2)</f>
        <v>0</v>
      </c>
      <c r="BL148" s="16" t="s">
        <v>130</v>
      </c>
      <c r="BM148" s="214" t="s">
        <v>475</v>
      </c>
    </row>
    <row r="149" spans="1:47" s="2" customFormat="1" ht="12">
      <c r="A149" s="37"/>
      <c r="B149" s="38"/>
      <c r="C149" s="39"/>
      <c r="D149" s="216" t="s">
        <v>132</v>
      </c>
      <c r="E149" s="39"/>
      <c r="F149" s="217" t="s">
        <v>476</v>
      </c>
      <c r="G149" s="39"/>
      <c r="H149" s="39"/>
      <c r="I149" s="218"/>
      <c r="J149" s="39"/>
      <c r="K149" s="39"/>
      <c r="L149" s="43"/>
      <c r="M149" s="219"/>
      <c r="N149" s="220"/>
      <c r="O149" s="83"/>
      <c r="P149" s="83"/>
      <c r="Q149" s="83"/>
      <c r="R149" s="83"/>
      <c r="S149" s="83"/>
      <c r="T149" s="84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132</v>
      </c>
      <c r="AU149" s="16" t="s">
        <v>84</v>
      </c>
    </row>
    <row r="150" spans="1:51" s="13" customFormat="1" ht="12">
      <c r="A150" s="13"/>
      <c r="B150" s="221"/>
      <c r="C150" s="222"/>
      <c r="D150" s="216" t="s">
        <v>134</v>
      </c>
      <c r="E150" s="223" t="s">
        <v>19</v>
      </c>
      <c r="F150" s="224" t="s">
        <v>477</v>
      </c>
      <c r="G150" s="222"/>
      <c r="H150" s="225">
        <v>300</v>
      </c>
      <c r="I150" s="226"/>
      <c r="J150" s="222"/>
      <c r="K150" s="222"/>
      <c r="L150" s="227"/>
      <c r="M150" s="228"/>
      <c r="N150" s="229"/>
      <c r="O150" s="229"/>
      <c r="P150" s="229"/>
      <c r="Q150" s="229"/>
      <c r="R150" s="229"/>
      <c r="S150" s="229"/>
      <c r="T150" s="23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1" t="s">
        <v>134</v>
      </c>
      <c r="AU150" s="231" t="s">
        <v>84</v>
      </c>
      <c r="AV150" s="13" t="s">
        <v>84</v>
      </c>
      <c r="AW150" s="13" t="s">
        <v>35</v>
      </c>
      <c r="AX150" s="13" t="s">
        <v>82</v>
      </c>
      <c r="AY150" s="231" t="s">
        <v>124</v>
      </c>
    </row>
    <row r="151" spans="1:65" s="2" customFormat="1" ht="33" customHeight="1">
      <c r="A151" s="37"/>
      <c r="B151" s="38"/>
      <c r="C151" s="203" t="s">
        <v>235</v>
      </c>
      <c r="D151" s="203" t="s">
        <v>126</v>
      </c>
      <c r="E151" s="204" t="s">
        <v>478</v>
      </c>
      <c r="F151" s="205" t="s">
        <v>479</v>
      </c>
      <c r="G151" s="206" t="s">
        <v>257</v>
      </c>
      <c r="H151" s="207">
        <v>233</v>
      </c>
      <c r="I151" s="208"/>
      <c r="J151" s="209">
        <f>ROUND(I151*H151,2)</f>
        <v>0</v>
      </c>
      <c r="K151" s="205" t="s">
        <v>139</v>
      </c>
      <c r="L151" s="43"/>
      <c r="M151" s="210" t="s">
        <v>19</v>
      </c>
      <c r="N151" s="211" t="s">
        <v>45</v>
      </c>
      <c r="O151" s="83"/>
      <c r="P151" s="212">
        <f>O151*H151</f>
        <v>0</v>
      </c>
      <c r="Q151" s="212">
        <v>1E-05</v>
      </c>
      <c r="R151" s="212">
        <f>Q151*H151</f>
        <v>0.00233</v>
      </c>
      <c r="S151" s="212">
        <v>0</v>
      </c>
      <c r="T151" s="213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14" t="s">
        <v>130</v>
      </c>
      <c r="AT151" s="214" t="s">
        <v>126</v>
      </c>
      <c r="AU151" s="214" t="s">
        <v>84</v>
      </c>
      <c r="AY151" s="16" t="s">
        <v>124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6" t="s">
        <v>82</v>
      </c>
      <c r="BK151" s="215">
        <f>ROUND(I151*H151,2)</f>
        <v>0</v>
      </c>
      <c r="BL151" s="16" t="s">
        <v>130</v>
      </c>
      <c r="BM151" s="214" t="s">
        <v>480</v>
      </c>
    </row>
    <row r="152" spans="1:47" s="2" customFormat="1" ht="12">
      <c r="A152" s="37"/>
      <c r="B152" s="38"/>
      <c r="C152" s="39"/>
      <c r="D152" s="232" t="s">
        <v>141</v>
      </c>
      <c r="E152" s="39"/>
      <c r="F152" s="233" t="s">
        <v>481</v>
      </c>
      <c r="G152" s="39"/>
      <c r="H152" s="39"/>
      <c r="I152" s="218"/>
      <c r="J152" s="39"/>
      <c r="K152" s="39"/>
      <c r="L152" s="43"/>
      <c r="M152" s="219"/>
      <c r="N152" s="220"/>
      <c r="O152" s="83"/>
      <c r="P152" s="83"/>
      <c r="Q152" s="83"/>
      <c r="R152" s="83"/>
      <c r="S152" s="83"/>
      <c r="T152" s="84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141</v>
      </c>
      <c r="AU152" s="16" t="s">
        <v>84</v>
      </c>
    </row>
    <row r="153" spans="1:51" s="13" customFormat="1" ht="12">
      <c r="A153" s="13"/>
      <c r="B153" s="221"/>
      <c r="C153" s="222"/>
      <c r="D153" s="216" t="s">
        <v>134</v>
      </c>
      <c r="E153" s="223" t="s">
        <v>19</v>
      </c>
      <c r="F153" s="224" t="s">
        <v>482</v>
      </c>
      <c r="G153" s="222"/>
      <c r="H153" s="225">
        <v>233</v>
      </c>
      <c r="I153" s="226"/>
      <c r="J153" s="222"/>
      <c r="K153" s="222"/>
      <c r="L153" s="227"/>
      <c r="M153" s="228"/>
      <c r="N153" s="229"/>
      <c r="O153" s="229"/>
      <c r="P153" s="229"/>
      <c r="Q153" s="229"/>
      <c r="R153" s="229"/>
      <c r="S153" s="229"/>
      <c r="T153" s="23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1" t="s">
        <v>134</v>
      </c>
      <c r="AU153" s="231" t="s">
        <v>84</v>
      </c>
      <c r="AV153" s="13" t="s">
        <v>84</v>
      </c>
      <c r="AW153" s="13" t="s">
        <v>35</v>
      </c>
      <c r="AX153" s="13" t="s">
        <v>82</v>
      </c>
      <c r="AY153" s="231" t="s">
        <v>124</v>
      </c>
    </row>
    <row r="154" spans="1:65" s="2" customFormat="1" ht="24.15" customHeight="1">
      <c r="A154" s="37"/>
      <c r="B154" s="38"/>
      <c r="C154" s="234" t="s">
        <v>240</v>
      </c>
      <c r="D154" s="234" t="s">
        <v>345</v>
      </c>
      <c r="E154" s="235" t="s">
        <v>483</v>
      </c>
      <c r="F154" s="236" t="s">
        <v>484</v>
      </c>
      <c r="G154" s="237" t="s">
        <v>257</v>
      </c>
      <c r="H154" s="238">
        <v>236.495</v>
      </c>
      <c r="I154" s="239"/>
      <c r="J154" s="240">
        <f>ROUND(I154*H154,2)</f>
        <v>0</v>
      </c>
      <c r="K154" s="236" t="s">
        <v>139</v>
      </c>
      <c r="L154" s="241"/>
      <c r="M154" s="242" t="s">
        <v>19</v>
      </c>
      <c r="N154" s="243" t="s">
        <v>45</v>
      </c>
      <c r="O154" s="83"/>
      <c r="P154" s="212">
        <f>O154*H154</f>
        <v>0</v>
      </c>
      <c r="Q154" s="212">
        <v>0.00142</v>
      </c>
      <c r="R154" s="212">
        <f>Q154*H154</f>
        <v>0.33582290000000004</v>
      </c>
      <c r="S154" s="212">
        <v>0</v>
      </c>
      <c r="T154" s="213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14" t="s">
        <v>172</v>
      </c>
      <c r="AT154" s="214" t="s">
        <v>345</v>
      </c>
      <c r="AU154" s="214" t="s">
        <v>84</v>
      </c>
      <c r="AY154" s="16" t="s">
        <v>124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16" t="s">
        <v>82</v>
      </c>
      <c r="BK154" s="215">
        <f>ROUND(I154*H154,2)</f>
        <v>0</v>
      </c>
      <c r="BL154" s="16" t="s">
        <v>130</v>
      </c>
      <c r="BM154" s="214" t="s">
        <v>485</v>
      </c>
    </row>
    <row r="155" spans="1:51" s="13" customFormat="1" ht="12">
      <c r="A155" s="13"/>
      <c r="B155" s="221"/>
      <c r="C155" s="222"/>
      <c r="D155" s="216" t="s">
        <v>134</v>
      </c>
      <c r="E155" s="222"/>
      <c r="F155" s="224" t="s">
        <v>486</v>
      </c>
      <c r="G155" s="222"/>
      <c r="H155" s="225">
        <v>236.495</v>
      </c>
      <c r="I155" s="226"/>
      <c r="J155" s="222"/>
      <c r="K155" s="222"/>
      <c r="L155" s="227"/>
      <c r="M155" s="228"/>
      <c r="N155" s="229"/>
      <c r="O155" s="229"/>
      <c r="P155" s="229"/>
      <c r="Q155" s="229"/>
      <c r="R155" s="229"/>
      <c r="S155" s="229"/>
      <c r="T155" s="23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1" t="s">
        <v>134</v>
      </c>
      <c r="AU155" s="231" t="s">
        <v>84</v>
      </c>
      <c r="AV155" s="13" t="s">
        <v>84</v>
      </c>
      <c r="AW155" s="13" t="s">
        <v>4</v>
      </c>
      <c r="AX155" s="13" t="s">
        <v>82</v>
      </c>
      <c r="AY155" s="231" t="s">
        <v>124</v>
      </c>
    </row>
    <row r="156" spans="1:65" s="2" customFormat="1" ht="33" customHeight="1">
      <c r="A156" s="37"/>
      <c r="B156" s="38"/>
      <c r="C156" s="203" t="s">
        <v>7</v>
      </c>
      <c r="D156" s="203" t="s">
        <v>126</v>
      </c>
      <c r="E156" s="204" t="s">
        <v>487</v>
      </c>
      <c r="F156" s="205" t="s">
        <v>488</v>
      </c>
      <c r="G156" s="206" t="s">
        <v>257</v>
      </c>
      <c r="H156" s="207">
        <v>233</v>
      </c>
      <c r="I156" s="208"/>
      <c r="J156" s="209">
        <f>ROUND(I156*H156,2)</f>
        <v>0</v>
      </c>
      <c r="K156" s="205" t="s">
        <v>139</v>
      </c>
      <c r="L156" s="43"/>
      <c r="M156" s="210" t="s">
        <v>19</v>
      </c>
      <c r="N156" s="211" t="s">
        <v>45</v>
      </c>
      <c r="O156" s="83"/>
      <c r="P156" s="212">
        <f>O156*H156</f>
        <v>0</v>
      </c>
      <c r="Q156" s="212">
        <v>6E-05</v>
      </c>
      <c r="R156" s="212">
        <f>Q156*H156</f>
        <v>0.013980000000000001</v>
      </c>
      <c r="S156" s="212">
        <v>0</v>
      </c>
      <c r="T156" s="213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14" t="s">
        <v>130</v>
      </c>
      <c r="AT156" s="214" t="s">
        <v>126</v>
      </c>
      <c r="AU156" s="214" t="s">
        <v>84</v>
      </c>
      <c r="AY156" s="16" t="s">
        <v>124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6" t="s">
        <v>82</v>
      </c>
      <c r="BK156" s="215">
        <f>ROUND(I156*H156,2)</f>
        <v>0</v>
      </c>
      <c r="BL156" s="16" t="s">
        <v>130</v>
      </c>
      <c r="BM156" s="214" t="s">
        <v>489</v>
      </c>
    </row>
    <row r="157" spans="1:47" s="2" customFormat="1" ht="12">
      <c r="A157" s="37"/>
      <c r="B157" s="38"/>
      <c r="C157" s="39"/>
      <c r="D157" s="232" t="s">
        <v>141</v>
      </c>
      <c r="E157" s="39"/>
      <c r="F157" s="233" t="s">
        <v>490</v>
      </c>
      <c r="G157" s="39"/>
      <c r="H157" s="39"/>
      <c r="I157" s="218"/>
      <c r="J157" s="39"/>
      <c r="K157" s="39"/>
      <c r="L157" s="43"/>
      <c r="M157" s="219"/>
      <c r="N157" s="220"/>
      <c r="O157" s="83"/>
      <c r="P157" s="83"/>
      <c r="Q157" s="83"/>
      <c r="R157" s="83"/>
      <c r="S157" s="83"/>
      <c r="T157" s="84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141</v>
      </c>
      <c r="AU157" s="16" t="s">
        <v>84</v>
      </c>
    </row>
    <row r="158" spans="1:51" s="13" customFormat="1" ht="12">
      <c r="A158" s="13"/>
      <c r="B158" s="221"/>
      <c r="C158" s="222"/>
      <c r="D158" s="216" t="s">
        <v>134</v>
      </c>
      <c r="E158" s="223" t="s">
        <v>19</v>
      </c>
      <c r="F158" s="224" t="s">
        <v>491</v>
      </c>
      <c r="G158" s="222"/>
      <c r="H158" s="225">
        <v>233</v>
      </c>
      <c r="I158" s="226"/>
      <c r="J158" s="222"/>
      <c r="K158" s="222"/>
      <c r="L158" s="227"/>
      <c r="M158" s="228"/>
      <c r="N158" s="229"/>
      <c r="O158" s="229"/>
      <c r="P158" s="229"/>
      <c r="Q158" s="229"/>
      <c r="R158" s="229"/>
      <c r="S158" s="229"/>
      <c r="T158" s="23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1" t="s">
        <v>134</v>
      </c>
      <c r="AU158" s="231" t="s">
        <v>84</v>
      </c>
      <c r="AV158" s="13" t="s">
        <v>84</v>
      </c>
      <c r="AW158" s="13" t="s">
        <v>35</v>
      </c>
      <c r="AX158" s="13" t="s">
        <v>82</v>
      </c>
      <c r="AY158" s="231" t="s">
        <v>124</v>
      </c>
    </row>
    <row r="159" spans="1:65" s="2" customFormat="1" ht="24.15" customHeight="1">
      <c r="A159" s="37"/>
      <c r="B159" s="38"/>
      <c r="C159" s="234" t="s">
        <v>254</v>
      </c>
      <c r="D159" s="234" t="s">
        <v>345</v>
      </c>
      <c r="E159" s="235" t="s">
        <v>492</v>
      </c>
      <c r="F159" s="236" t="s">
        <v>493</v>
      </c>
      <c r="G159" s="237" t="s">
        <v>151</v>
      </c>
      <c r="H159" s="238">
        <v>39.415</v>
      </c>
      <c r="I159" s="239"/>
      <c r="J159" s="240">
        <f>ROUND(I159*H159,2)</f>
        <v>0</v>
      </c>
      <c r="K159" s="236" t="s">
        <v>19</v>
      </c>
      <c r="L159" s="241"/>
      <c r="M159" s="242" t="s">
        <v>19</v>
      </c>
      <c r="N159" s="243" t="s">
        <v>45</v>
      </c>
      <c r="O159" s="83"/>
      <c r="P159" s="212">
        <f>O159*H159</f>
        <v>0</v>
      </c>
      <c r="Q159" s="212">
        <v>0.23497</v>
      </c>
      <c r="R159" s="212">
        <f>Q159*H159</f>
        <v>9.26134255</v>
      </c>
      <c r="S159" s="212">
        <v>0</v>
      </c>
      <c r="T159" s="21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14" t="s">
        <v>172</v>
      </c>
      <c r="AT159" s="214" t="s">
        <v>345</v>
      </c>
      <c r="AU159" s="214" t="s">
        <v>84</v>
      </c>
      <c r="AY159" s="16" t="s">
        <v>124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6" t="s">
        <v>82</v>
      </c>
      <c r="BK159" s="215">
        <f>ROUND(I159*H159,2)</f>
        <v>0</v>
      </c>
      <c r="BL159" s="16" t="s">
        <v>130</v>
      </c>
      <c r="BM159" s="214" t="s">
        <v>494</v>
      </c>
    </row>
    <row r="160" spans="1:51" s="13" customFormat="1" ht="12">
      <c r="A160" s="13"/>
      <c r="B160" s="221"/>
      <c r="C160" s="222"/>
      <c r="D160" s="216" t="s">
        <v>134</v>
      </c>
      <c r="E160" s="223" t="s">
        <v>19</v>
      </c>
      <c r="F160" s="224" t="s">
        <v>495</v>
      </c>
      <c r="G160" s="222"/>
      <c r="H160" s="225">
        <v>38.833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1" t="s">
        <v>134</v>
      </c>
      <c r="AU160" s="231" t="s">
        <v>84</v>
      </c>
      <c r="AV160" s="13" t="s">
        <v>84</v>
      </c>
      <c r="AW160" s="13" t="s">
        <v>35</v>
      </c>
      <c r="AX160" s="13" t="s">
        <v>82</v>
      </c>
      <c r="AY160" s="231" t="s">
        <v>124</v>
      </c>
    </row>
    <row r="161" spans="1:51" s="13" customFormat="1" ht="12">
      <c r="A161" s="13"/>
      <c r="B161" s="221"/>
      <c r="C161" s="222"/>
      <c r="D161" s="216" t="s">
        <v>134</v>
      </c>
      <c r="E161" s="222"/>
      <c r="F161" s="224" t="s">
        <v>496</v>
      </c>
      <c r="G161" s="222"/>
      <c r="H161" s="225">
        <v>39.415</v>
      </c>
      <c r="I161" s="226"/>
      <c r="J161" s="222"/>
      <c r="K161" s="222"/>
      <c r="L161" s="227"/>
      <c r="M161" s="228"/>
      <c r="N161" s="229"/>
      <c r="O161" s="229"/>
      <c r="P161" s="229"/>
      <c r="Q161" s="229"/>
      <c r="R161" s="229"/>
      <c r="S161" s="229"/>
      <c r="T161" s="23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1" t="s">
        <v>134</v>
      </c>
      <c r="AU161" s="231" t="s">
        <v>84</v>
      </c>
      <c r="AV161" s="13" t="s">
        <v>84</v>
      </c>
      <c r="AW161" s="13" t="s">
        <v>4</v>
      </c>
      <c r="AX161" s="13" t="s">
        <v>82</v>
      </c>
      <c r="AY161" s="231" t="s">
        <v>124</v>
      </c>
    </row>
    <row r="162" spans="1:65" s="2" customFormat="1" ht="37.8" customHeight="1">
      <c r="A162" s="37"/>
      <c r="B162" s="38"/>
      <c r="C162" s="203" t="s">
        <v>262</v>
      </c>
      <c r="D162" s="203" t="s">
        <v>126</v>
      </c>
      <c r="E162" s="204" t="s">
        <v>497</v>
      </c>
      <c r="F162" s="205" t="s">
        <v>498</v>
      </c>
      <c r="G162" s="206" t="s">
        <v>151</v>
      </c>
      <c r="H162" s="207">
        <v>200</v>
      </c>
      <c r="I162" s="208"/>
      <c r="J162" s="209">
        <f>ROUND(I162*H162,2)</f>
        <v>0</v>
      </c>
      <c r="K162" s="205" t="s">
        <v>139</v>
      </c>
      <c r="L162" s="43"/>
      <c r="M162" s="210" t="s">
        <v>19</v>
      </c>
      <c r="N162" s="211" t="s">
        <v>45</v>
      </c>
      <c r="O162" s="8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14" t="s">
        <v>130</v>
      </c>
      <c r="AT162" s="214" t="s">
        <v>126</v>
      </c>
      <c r="AU162" s="214" t="s">
        <v>84</v>
      </c>
      <c r="AY162" s="16" t="s">
        <v>124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6" t="s">
        <v>82</v>
      </c>
      <c r="BK162" s="215">
        <f>ROUND(I162*H162,2)</f>
        <v>0</v>
      </c>
      <c r="BL162" s="16" t="s">
        <v>130</v>
      </c>
      <c r="BM162" s="214" t="s">
        <v>499</v>
      </c>
    </row>
    <row r="163" spans="1:47" s="2" customFormat="1" ht="12">
      <c r="A163" s="37"/>
      <c r="B163" s="38"/>
      <c r="C163" s="39"/>
      <c r="D163" s="232" t="s">
        <v>141</v>
      </c>
      <c r="E163" s="39"/>
      <c r="F163" s="233" t="s">
        <v>500</v>
      </c>
      <c r="G163" s="39"/>
      <c r="H163" s="39"/>
      <c r="I163" s="218"/>
      <c r="J163" s="39"/>
      <c r="K163" s="39"/>
      <c r="L163" s="43"/>
      <c r="M163" s="219"/>
      <c r="N163" s="220"/>
      <c r="O163" s="83"/>
      <c r="P163" s="83"/>
      <c r="Q163" s="83"/>
      <c r="R163" s="83"/>
      <c r="S163" s="83"/>
      <c r="T163" s="84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141</v>
      </c>
      <c r="AU163" s="16" t="s">
        <v>84</v>
      </c>
    </row>
    <row r="164" spans="1:51" s="13" customFormat="1" ht="12">
      <c r="A164" s="13"/>
      <c r="B164" s="221"/>
      <c r="C164" s="222"/>
      <c r="D164" s="216" t="s">
        <v>134</v>
      </c>
      <c r="E164" s="223" t="s">
        <v>19</v>
      </c>
      <c r="F164" s="224" t="s">
        <v>501</v>
      </c>
      <c r="G164" s="222"/>
      <c r="H164" s="225">
        <v>200</v>
      </c>
      <c r="I164" s="226"/>
      <c r="J164" s="222"/>
      <c r="K164" s="222"/>
      <c r="L164" s="227"/>
      <c r="M164" s="228"/>
      <c r="N164" s="229"/>
      <c r="O164" s="229"/>
      <c r="P164" s="229"/>
      <c r="Q164" s="229"/>
      <c r="R164" s="229"/>
      <c r="S164" s="229"/>
      <c r="T164" s="23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1" t="s">
        <v>134</v>
      </c>
      <c r="AU164" s="231" t="s">
        <v>84</v>
      </c>
      <c r="AV164" s="13" t="s">
        <v>84</v>
      </c>
      <c r="AW164" s="13" t="s">
        <v>35</v>
      </c>
      <c r="AX164" s="13" t="s">
        <v>82</v>
      </c>
      <c r="AY164" s="231" t="s">
        <v>124</v>
      </c>
    </row>
    <row r="165" spans="1:65" s="2" customFormat="1" ht="24.15" customHeight="1">
      <c r="A165" s="37"/>
      <c r="B165" s="38"/>
      <c r="C165" s="234" t="s">
        <v>268</v>
      </c>
      <c r="D165" s="234" t="s">
        <v>345</v>
      </c>
      <c r="E165" s="235" t="s">
        <v>502</v>
      </c>
      <c r="F165" s="236" t="s">
        <v>503</v>
      </c>
      <c r="G165" s="237" t="s">
        <v>151</v>
      </c>
      <c r="H165" s="238">
        <v>200</v>
      </c>
      <c r="I165" s="239"/>
      <c r="J165" s="240">
        <f>ROUND(I165*H165,2)</f>
        <v>0</v>
      </c>
      <c r="K165" s="236" t="s">
        <v>139</v>
      </c>
      <c r="L165" s="241"/>
      <c r="M165" s="242" t="s">
        <v>19</v>
      </c>
      <c r="N165" s="243" t="s">
        <v>45</v>
      </c>
      <c r="O165" s="83"/>
      <c r="P165" s="212">
        <f>O165*H165</f>
        <v>0</v>
      </c>
      <c r="Q165" s="212">
        <v>3E-05</v>
      </c>
      <c r="R165" s="212">
        <f>Q165*H165</f>
        <v>0.006</v>
      </c>
      <c r="S165" s="212">
        <v>0</v>
      </c>
      <c r="T165" s="21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14" t="s">
        <v>172</v>
      </c>
      <c r="AT165" s="214" t="s">
        <v>345</v>
      </c>
      <c r="AU165" s="214" t="s">
        <v>84</v>
      </c>
      <c r="AY165" s="16" t="s">
        <v>124</v>
      </c>
      <c r="BE165" s="215">
        <f>IF(N165="základní",J165,0)</f>
        <v>0</v>
      </c>
      <c r="BF165" s="215">
        <f>IF(N165="snížená",J165,0)</f>
        <v>0</v>
      </c>
      <c r="BG165" s="215">
        <f>IF(N165="zákl. přenesená",J165,0)</f>
        <v>0</v>
      </c>
      <c r="BH165" s="215">
        <f>IF(N165="sníž. přenesená",J165,0)</f>
        <v>0</v>
      </c>
      <c r="BI165" s="215">
        <f>IF(N165="nulová",J165,0)</f>
        <v>0</v>
      </c>
      <c r="BJ165" s="16" t="s">
        <v>82</v>
      </c>
      <c r="BK165" s="215">
        <f>ROUND(I165*H165,2)</f>
        <v>0</v>
      </c>
      <c r="BL165" s="16" t="s">
        <v>130</v>
      </c>
      <c r="BM165" s="214" t="s">
        <v>504</v>
      </c>
    </row>
    <row r="166" spans="1:51" s="13" customFormat="1" ht="12">
      <c r="A166" s="13"/>
      <c r="B166" s="221"/>
      <c r="C166" s="222"/>
      <c r="D166" s="216" t="s">
        <v>134</v>
      </c>
      <c r="E166" s="223" t="s">
        <v>19</v>
      </c>
      <c r="F166" s="224" t="s">
        <v>501</v>
      </c>
      <c r="G166" s="222"/>
      <c r="H166" s="225">
        <v>200</v>
      </c>
      <c r="I166" s="226"/>
      <c r="J166" s="222"/>
      <c r="K166" s="222"/>
      <c r="L166" s="227"/>
      <c r="M166" s="228"/>
      <c r="N166" s="229"/>
      <c r="O166" s="229"/>
      <c r="P166" s="229"/>
      <c r="Q166" s="229"/>
      <c r="R166" s="229"/>
      <c r="S166" s="229"/>
      <c r="T166" s="23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1" t="s">
        <v>134</v>
      </c>
      <c r="AU166" s="231" t="s">
        <v>84</v>
      </c>
      <c r="AV166" s="13" t="s">
        <v>84</v>
      </c>
      <c r="AW166" s="13" t="s">
        <v>35</v>
      </c>
      <c r="AX166" s="13" t="s">
        <v>82</v>
      </c>
      <c r="AY166" s="231" t="s">
        <v>124</v>
      </c>
    </row>
    <row r="167" spans="1:65" s="2" customFormat="1" ht="37.8" customHeight="1">
      <c r="A167" s="37"/>
      <c r="B167" s="38"/>
      <c r="C167" s="203" t="s">
        <v>274</v>
      </c>
      <c r="D167" s="203" t="s">
        <v>126</v>
      </c>
      <c r="E167" s="204" t="s">
        <v>505</v>
      </c>
      <c r="F167" s="205" t="s">
        <v>506</v>
      </c>
      <c r="G167" s="206" t="s">
        <v>151</v>
      </c>
      <c r="H167" s="207">
        <v>200</v>
      </c>
      <c r="I167" s="208"/>
      <c r="J167" s="209">
        <f>ROUND(I167*H167,2)</f>
        <v>0</v>
      </c>
      <c r="K167" s="205" t="s">
        <v>139</v>
      </c>
      <c r="L167" s="43"/>
      <c r="M167" s="210" t="s">
        <v>19</v>
      </c>
      <c r="N167" s="211" t="s">
        <v>45</v>
      </c>
      <c r="O167" s="83"/>
      <c r="P167" s="212">
        <f>O167*H167</f>
        <v>0</v>
      </c>
      <c r="Q167" s="212">
        <v>1E-05</v>
      </c>
      <c r="R167" s="212">
        <f>Q167*H167</f>
        <v>0.002</v>
      </c>
      <c r="S167" s="212">
        <v>0</v>
      </c>
      <c r="T167" s="21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14" t="s">
        <v>130</v>
      </c>
      <c r="AT167" s="214" t="s">
        <v>126</v>
      </c>
      <c r="AU167" s="214" t="s">
        <v>84</v>
      </c>
      <c r="AY167" s="16" t="s">
        <v>124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6" t="s">
        <v>82</v>
      </c>
      <c r="BK167" s="215">
        <f>ROUND(I167*H167,2)</f>
        <v>0</v>
      </c>
      <c r="BL167" s="16" t="s">
        <v>130</v>
      </c>
      <c r="BM167" s="214" t="s">
        <v>507</v>
      </c>
    </row>
    <row r="168" spans="1:47" s="2" customFormat="1" ht="12">
      <c r="A168" s="37"/>
      <c r="B168" s="38"/>
      <c r="C168" s="39"/>
      <c r="D168" s="232" t="s">
        <v>141</v>
      </c>
      <c r="E168" s="39"/>
      <c r="F168" s="233" t="s">
        <v>508</v>
      </c>
      <c r="G168" s="39"/>
      <c r="H168" s="39"/>
      <c r="I168" s="218"/>
      <c r="J168" s="39"/>
      <c r="K168" s="39"/>
      <c r="L168" s="43"/>
      <c r="M168" s="219"/>
      <c r="N168" s="220"/>
      <c r="O168" s="83"/>
      <c r="P168" s="83"/>
      <c r="Q168" s="83"/>
      <c r="R168" s="83"/>
      <c r="S168" s="83"/>
      <c r="T168" s="84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141</v>
      </c>
      <c r="AU168" s="16" t="s">
        <v>84</v>
      </c>
    </row>
    <row r="169" spans="1:51" s="13" customFormat="1" ht="12">
      <c r="A169" s="13"/>
      <c r="B169" s="221"/>
      <c r="C169" s="222"/>
      <c r="D169" s="216" t="s">
        <v>134</v>
      </c>
      <c r="E169" s="223" t="s">
        <v>19</v>
      </c>
      <c r="F169" s="224" t="s">
        <v>509</v>
      </c>
      <c r="G169" s="222"/>
      <c r="H169" s="225">
        <v>200</v>
      </c>
      <c r="I169" s="226"/>
      <c r="J169" s="222"/>
      <c r="K169" s="222"/>
      <c r="L169" s="227"/>
      <c r="M169" s="228"/>
      <c r="N169" s="229"/>
      <c r="O169" s="229"/>
      <c r="P169" s="229"/>
      <c r="Q169" s="229"/>
      <c r="R169" s="229"/>
      <c r="S169" s="229"/>
      <c r="T169" s="23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1" t="s">
        <v>134</v>
      </c>
      <c r="AU169" s="231" t="s">
        <v>84</v>
      </c>
      <c r="AV169" s="13" t="s">
        <v>84</v>
      </c>
      <c r="AW169" s="13" t="s">
        <v>35</v>
      </c>
      <c r="AX169" s="13" t="s">
        <v>82</v>
      </c>
      <c r="AY169" s="231" t="s">
        <v>124</v>
      </c>
    </row>
    <row r="170" spans="1:65" s="2" customFormat="1" ht="24.15" customHeight="1">
      <c r="A170" s="37"/>
      <c r="B170" s="38"/>
      <c r="C170" s="234" t="s">
        <v>281</v>
      </c>
      <c r="D170" s="234" t="s">
        <v>345</v>
      </c>
      <c r="E170" s="235" t="s">
        <v>510</v>
      </c>
      <c r="F170" s="236" t="s">
        <v>511</v>
      </c>
      <c r="G170" s="237" t="s">
        <v>151</v>
      </c>
      <c r="H170" s="238">
        <v>200</v>
      </c>
      <c r="I170" s="239"/>
      <c r="J170" s="240">
        <f>ROUND(I170*H170,2)</f>
        <v>0</v>
      </c>
      <c r="K170" s="236" t="s">
        <v>139</v>
      </c>
      <c r="L170" s="241"/>
      <c r="M170" s="242" t="s">
        <v>19</v>
      </c>
      <c r="N170" s="243" t="s">
        <v>45</v>
      </c>
      <c r="O170" s="83"/>
      <c r="P170" s="212">
        <f>O170*H170</f>
        <v>0</v>
      </c>
      <c r="Q170" s="212">
        <v>0.001</v>
      </c>
      <c r="R170" s="212">
        <f>Q170*H170</f>
        <v>0.2</v>
      </c>
      <c r="S170" s="212">
        <v>0</v>
      </c>
      <c r="T170" s="213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14" t="s">
        <v>172</v>
      </c>
      <c r="AT170" s="214" t="s">
        <v>345</v>
      </c>
      <c r="AU170" s="214" t="s">
        <v>84</v>
      </c>
      <c r="AY170" s="16" t="s">
        <v>124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6" t="s">
        <v>82</v>
      </c>
      <c r="BK170" s="215">
        <f>ROUND(I170*H170,2)</f>
        <v>0</v>
      </c>
      <c r="BL170" s="16" t="s">
        <v>130</v>
      </c>
      <c r="BM170" s="214" t="s">
        <v>512</v>
      </c>
    </row>
    <row r="171" spans="1:65" s="2" customFormat="1" ht="24.15" customHeight="1">
      <c r="A171" s="37"/>
      <c r="B171" s="38"/>
      <c r="C171" s="203" t="s">
        <v>288</v>
      </c>
      <c r="D171" s="203" t="s">
        <v>126</v>
      </c>
      <c r="E171" s="204" t="s">
        <v>513</v>
      </c>
      <c r="F171" s="205" t="s">
        <v>514</v>
      </c>
      <c r="G171" s="206" t="s">
        <v>151</v>
      </c>
      <c r="H171" s="207">
        <v>4</v>
      </c>
      <c r="I171" s="208"/>
      <c r="J171" s="209">
        <f>ROUND(I171*H171,2)</f>
        <v>0</v>
      </c>
      <c r="K171" s="205" t="s">
        <v>19</v>
      </c>
      <c r="L171" s="43"/>
      <c r="M171" s="210" t="s">
        <v>19</v>
      </c>
      <c r="N171" s="211" t="s">
        <v>45</v>
      </c>
      <c r="O171" s="83"/>
      <c r="P171" s="212">
        <f>O171*H171</f>
        <v>0</v>
      </c>
      <c r="Q171" s="212">
        <v>1.81352</v>
      </c>
      <c r="R171" s="212">
        <f>Q171*H171</f>
        <v>7.25408</v>
      </c>
      <c r="S171" s="212">
        <v>0</v>
      </c>
      <c r="T171" s="21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14" t="s">
        <v>130</v>
      </c>
      <c r="AT171" s="214" t="s">
        <v>126</v>
      </c>
      <c r="AU171" s="214" t="s">
        <v>84</v>
      </c>
      <c r="AY171" s="16" t="s">
        <v>124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6" t="s">
        <v>82</v>
      </c>
      <c r="BK171" s="215">
        <f>ROUND(I171*H171,2)</f>
        <v>0</v>
      </c>
      <c r="BL171" s="16" t="s">
        <v>130</v>
      </c>
      <c r="BM171" s="214" t="s">
        <v>515</v>
      </c>
    </row>
    <row r="172" spans="1:51" s="13" customFormat="1" ht="12">
      <c r="A172" s="13"/>
      <c r="B172" s="221"/>
      <c r="C172" s="222"/>
      <c r="D172" s="216" t="s">
        <v>134</v>
      </c>
      <c r="E172" s="223" t="s">
        <v>19</v>
      </c>
      <c r="F172" s="224" t="s">
        <v>516</v>
      </c>
      <c r="G172" s="222"/>
      <c r="H172" s="225">
        <v>4</v>
      </c>
      <c r="I172" s="226"/>
      <c r="J172" s="222"/>
      <c r="K172" s="222"/>
      <c r="L172" s="227"/>
      <c r="M172" s="228"/>
      <c r="N172" s="229"/>
      <c r="O172" s="229"/>
      <c r="P172" s="229"/>
      <c r="Q172" s="229"/>
      <c r="R172" s="229"/>
      <c r="S172" s="229"/>
      <c r="T172" s="23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1" t="s">
        <v>134</v>
      </c>
      <c r="AU172" s="231" t="s">
        <v>84</v>
      </c>
      <c r="AV172" s="13" t="s">
        <v>84</v>
      </c>
      <c r="AW172" s="13" t="s">
        <v>35</v>
      </c>
      <c r="AX172" s="13" t="s">
        <v>82</v>
      </c>
      <c r="AY172" s="231" t="s">
        <v>124</v>
      </c>
    </row>
    <row r="173" spans="1:65" s="2" customFormat="1" ht="21.75" customHeight="1">
      <c r="A173" s="37"/>
      <c r="B173" s="38"/>
      <c r="C173" s="234" t="s">
        <v>294</v>
      </c>
      <c r="D173" s="234" t="s">
        <v>345</v>
      </c>
      <c r="E173" s="235" t="s">
        <v>517</v>
      </c>
      <c r="F173" s="236" t="s">
        <v>518</v>
      </c>
      <c r="G173" s="237" t="s">
        <v>151</v>
      </c>
      <c r="H173" s="238">
        <v>4</v>
      </c>
      <c r="I173" s="239"/>
      <c r="J173" s="240">
        <f>ROUND(I173*H173,2)</f>
        <v>0</v>
      </c>
      <c r="K173" s="236" t="s">
        <v>19</v>
      </c>
      <c r="L173" s="241"/>
      <c r="M173" s="242" t="s">
        <v>19</v>
      </c>
      <c r="N173" s="243" t="s">
        <v>45</v>
      </c>
      <c r="O173" s="83"/>
      <c r="P173" s="212">
        <f>O173*H173</f>
        <v>0</v>
      </c>
      <c r="Q173" s="212">
        <v>0.453</v>
      </c>
      <c r="R173" s="212">
        <f>Q173*H173</f>
        <v>1.812</v>
      </c>
      <c r="S173" s="212">
        <v>0</v>
      </c>
      <c r="T173" s="21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14" t="s">
        <v>172</v>
      </c>
      <c r="AT173" s="214" t="s">
        <v>345</v>
      </c>
      <c r="AU173" s="214" t="s">
        <v>84</v>
      </c>
      <c r="AY173" s="16" t="s">
        <v>124</v>
      </c>
      <c r="BE173" s="215">
        <f>IF(N173="základní",J173,0)</f>
        <v>0</v>
      </c>
      <c r="BF173" s="215">
        <f>IF(N173="snížená",J173,0)</f>
        <v>0</v>
      </c>
      <c r="BG173" s="215">
        <f>IF(N173="zákl. přenesená",J173,0)</f>
        <v>0</v>
      </c>
      <c r="BH173" s="215">
        <f>IF(N173="sníž. přenesená",J173,0)</f>
        <v>0</v>
      </c>
      <c r="BI173" s="215">
        <f>IF(N173="nulová",J173,0)</f>
        <v>0</v>
      </c>
      <c r="BJ173" s="16" t="s">
        <v>82</v>
      </c>
      <c r="BK173" s="215">
        <f>ROUND(I173*H173,2)</f>
        <v>0</v>
      </c>
      <c r="BL173" s="16" t="s">
        <v>130</v>
      </c>
      <c r="BM173" s="214" t="s">
        <v>519</v>
      </c>
    </row>
    <row r="174" spans="1:51" s="13" customFormat="1" ht="12">
      <c r="A174" s="13"/>
      <c r="B174" s="221"/>
      <c r="C174" s="222"/>
      <c r="D174" s="216" t="s">
        <v>134</v>
      </c>
      <c r="E174" s="223" t="s">
        <v>19</v>
      </c>
      <c r="F174" s="224" t="s">
        <v>516</v>
      </c>
      <c r="G174" s="222"/>
      <c r="H174" s="225">
        <v>4</v>
      </c>
      <c r="I174" s="226"/>
      <c r="J174" s="222"/>
      <c r="K174" s="222"/>
      <c r="L174" s="227"/>
      <c r="M174" s="228"/>
      <c r="N174" s="229"/>
      <c r="O174" s="229"/>
      <c r="P174" s="229"/>
      <c r="Q174" s="229"/>
      <c r="R174" s="229"/>
      <c r="S174" s="229"/>
      <c r="T174" s="23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1" t="s">
        <v>134</v>
      </c>
      <c r="AU174" s="231" t="s">
        <v>84</v>
      </c>
      <c r="AV174" s="13" t="s">
        <v>84</v>
      </c>
      <c r="AW174" s="13" t="s">
        <v>35</v>
      </c>
      <c r="AX174" s="13" t="s">
        <v>82</v>
      </c>
      <c r="AY174" s="231" t="s">
        <v>124</v>
      </c>
    </row>
    <row r="175" spans="1:65" s="2" customFormat="1" ht="37.8" customHeight="1">
      <c r="A175" s="37"/>
      <c r="B175" s="38"/>
      <c r="C175" s="203" t="s">
        <v>302</v>
      </c>
      <c r="D175" s="203" t="s">
        <v>126</v>
      </c>
      <c r="E175" s="204" t="s">
        <v>282</v>
      </c>
      <c r="F175" s="205" t="s">
        <v>283</v>
      </c>
      <c r="G175" s="206" t="s">
        <v>151</v>
      </c>
      <c r="H175" s="207">
        <v>9</v>
      </c>
      <c r="I175" s="208"/>
      <c r="J175" s="209">
        <f>ROUND(I175*H175,2)</f>
        <v>0</v>
      </c>
      <c r="K175" s="205" t="s">
        <v>139</v>
      </c>
      <c r="L175" s="43"/>
      <c r="M175" s="210" t="s">
        <v>19</v>
      </c>
      <c r="N175" s="211" t="s">
        <v>45</v>
      </c>
      <c r="O175" s="83"/>
      <c r="P175" s="212">
        <f>O175*H175</f>
        <v>0</v>
      </c>
      <c r="Q175" s="212">
        <v>0.00136</v>
      </c>
      <c r="R175" s="212">
        <f>Q175*H175</f>
        <v>0.012240000000000001</v>
      </c>
      <c r="S175" s="212">
        <v>0</v>
      </c>
      <c r="T175" s="213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14" t="s">
        <v>130</v>
      </c>
      <c r="AT175" s="214" t="s">
        <v>126</v>
      </c>
      <c r="AU175" s="214" t="s">
        <v>84</v>
      </c>
      <c r="AY175" s="16" t="s">
        <v>124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6" t="s">
        <v>82</v>
      </c>
      <c r="BK175" s="215">
        <f>ROUND(I175*H175,2)</f>
        <v>0</v>
      </c>
      <c r="BL175" s="16" t="s">
        <v>130</v>
      </c>
      <c r="BM175" s="214" t="s">
        <v>520</v>
      </c>
    </row>
    <row r="176" spans="1:47" s="2" customFormat="1" ht="12">
      <c r="A176" s="37"/>
      <c r="B176" s="38"/>
      <c r="C176" s="39"/>
      <c r="D176" s="232" t="s">
        <v>141</v>
      </c>
      <c r="E176" s="39"/>
      <c r="F176" s="233" t="s">
        <v>285</v>
      </c>
      <c r="G176" s="39"/>
      <c r="H176" s="39"/>
      <c r="I176" s="218"/>
      <c r="J176" s="39"/>
      <c r="K176" s="39"/>
      <c r="L176" s="43"/>
      <c r="M176" s="219"/>
      <c r="N176" s="220"/>
      <c r="O176" s="83"/>
      <c r="P176" s="83"/>
      <c r="Q176" s="83"/>
      <c r="R176" s="83"/>
      <c r="S176" s="83"/>
      <c r="T176" s="84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141</v>
      </c>
      <c r="AU176" s="16" t="s">
        <v>84</v>
      </c>
    </row>
    <row r="177" spans="1:63" s="12" customFormat="1" ht="22.8" customHeight="1">
      <c r="A177" s="12"/>
      <c r="B177" s="187"/>
      <c r="C177" s="188"/>
      <c r="D177" s="189" t="s">
        <v>73</v>
      </c>
      <c r="E177" s="201" t="s">
        <v>177</v>
      </c>
      <c r="F177" s="201" t="s">
        <v>287</v>
      </c>
      <c r="G177" s="188"/>
      <c r="H177" s="188"/>
      <c r="I177" s="191"/>
      <c r="J177" s="202">
        <f>BK177</f>
        <v>0</v>
      </c>
      <c r="K177" s="188"/>
      <c r="L177" s="193"/>
      <c r="M177" s="194"/>
      <c r="N177" s="195"/>
      <c r="O177" s="195"/>
      <c r="P177" s="196">
        <f>SUM(P178:P186)</f>
        <v>0</v>
      </c>
      <c r="Q177" s="195"/>
      <c r="R177" s="196">
        <f>SUM(R178:R186)</f>
        <v>0.0764</v>
      </c>
      <c r="S177" s="195"/>
      <c r="T177" s="197">
        <f>SUM(T178:T186)</f>
        <v>9.850000000000001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8" t="s">
        <v>82</v>
      </c>
      <c r="AT177" s="199" t="s">
        <v>73</v>
      </c>
      <c r="AU177" s="199" t="s">
        <v>82</v>
      </c>
      <c r="AY177" s="198" t="s">
        <v>124</v>
      </c>
      <c r="BK177" s="200">
        <f>SUM(BK178:BK186)</f>
        <v>0</v>
      </c>
    </row>
    <row r="178" spans="1:65" s="2" customFormat="1" ht="24.15" customHeight="1">
      <c r="A178" s="37"/>
      <c r="B178" s="38"/>
      <c r="C178" s="203" t="s">
        <v>309</v>
      </c>
      <c r="D178" s="203" t="s">
        <v>126</v>
      </c>
      <c r="E178" s="204" t="s">
        <v>521</v>
      </c>
      <c r="F178" s="205" t="s">
        <v>522</v>
      </c>
      <c r="G178" s="206" t="s">
        <v>138</v>
      </c>
      <c r="H178" s="207">
        <v>60</v>
      </c>
      <c r="I178" s="208"/>
      <c r="J178" s="209">
        <f>ROUND(I178*H178,2)</f>
        <v>0</v>
      </c>
      <c r="K178" s="205" t="s">
        <v>19</v>
      </c>
      <c r="L178" s="43"/>
      <c r="M178" s="210" t="s">
        <v>19</v>
      </c>
      <c r="N178" s="211" t="s">
        <v>45</v>
      </c>
      <c r="O178" s="83"/>
      <c r="P178" s="212">
        <f>O178*H178</f>
        <v>0</v>
      </c>
      <c r="Q178" s="212">
        <v>0.00036</v>
      </c>
      <c r="R178" s="212">
        <f>Q178*H178</f>
        <v>0.0216</v>
      </c>
      <c r="S178" s="212">
        <v>0</v>
      </c>
      <c r="T178" s="213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14" t="s">
        <v>130</v>
      </c>
      <c r="AT178" s="214" t="s">
        <v>126</v>
      </c>
      <c r="AU178" s="214" t="s">
        <v>84</v>
      </c>
      <c r="AY178" s="16" t="s">
        <v>124</v>
      </c>
      <c r="BE178" s="215">
        <f>IF(N178="základní",J178,0)</f>
        <v>0</v>
      </c>
      <c r="BF178" s="215">
        <f>IF(N178="snížená",J178,0)</f>
        <v>0</v>
      </c>
      <c r="BG178" s="215">
        <f>IF(N178="zákl. přenesená",J178,0)</f>
        <v>0</v>
      </c>
      <c r="BH178" s="215">
        <f>IF(N178="sníž. přenesená",J178,0)</f>
        <v>0</v>
      </c>
      <c r="BI178" s="215">
        <f>IF(N178="nulová",J178,0)</f>
        <v>0</v>
      </c>
      <c r="BJ178" s="16" t="s">
        <v>82</v>
      </c>
      <c r="BK178" s="215">
        <f>ROUND(I178*H178,2)</f>
        <v>0</v>
      </c>
      <c r="BL178" s="16" t="s">
        <v>130</v>
      </c>
      <c r="BM178" s="214" t="s">
        <v>523</v>
      </c>
    </row>
    <row r="179" spans="1:51" s="13" customFormat="1" ht="12">
      <c r="A179" s="13"/>
      <c r="B179" s="221"/>
      <c r="C179" s="222"/>
      <c r="D179" s="216" t="s">
        <v>134</v>
      </c>
      <c r="E179" s="223" t="s">
        <v>19</v>
      </c>
      <c r="F179" s="224" t="s">
        <v>524</v>
      </c>
      <c r="G179" s="222"/>
      <c r="H179" s="225">
        <v>60</v>
      </c>
      <c r="I179" s="226"/>
      <c r="J179" s="222"/>
      <c r="K179" s="222"/>
      <c r="L179" s="227"/>
      <c r="M179" s="228"/>
      <c r="N179" s="229"/>
      <c r="O179" s="229"/>
      <c r="P179" s="229"/>
      <c r="Q179" s="229"/>
      <c r="R179" s="229"/>
      <c r="S179" s="229"/>
      <c r="T179" s="23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1" t="s">
        <v>134</v>
      </c>
      <c r="AU179" s="231" t="s">
        <v>84</v>
      </c>
      <c r="AV179" s="13" t="s">
        <v>84</v>
      </c>
      <c r="AW179" s="13" t="s">
        <v>35</v>
      </c>
      <c r="AX179" s="13" t="s">
        <v>82</v>
      </c>
      <c r="AY179" s="231" t="s">
        <v>124</v>
      </c>
    </row>
    <row r="180" spans="1:65" s="2" customFormat="1" ht="24.15" customHeight="1">
      <c r="A180" s="37"/>
      <c r="B180" s="38"/>
      <c r="C180" s="203" t="s">
        <v>315</v>
      </c>
      <c r="D180" s="203" t="s">
        <v>126</v>
      </c>
      <c r="E180" s="204" t="s">
        <v>295</v>
      </c>
      <c r="F180" s="205" t="s">
        <v>296</v>
      </c>
      <c r="G180" s="206" t="s">
        <v>190</v>
      </c>
      <c r="H180" s="207">
        <v>3.95</v>
      </c>
      <c r="I180" s="208"/>
      <c r="J180" s="209">
        <f>ROUND(I180*H180,2)</f>
        <v>0</v>
      </c>
      <c r="K180" s="205" t="s">
        <v>139</v>
      </c>
      <c r="L180" s="43"/>
      <c r="M180" s="210" t="s">
        <v>19</v>
      </c>
      <c r="N180" s="211" t="s">
        <v>45</v>
      </c>
      <c r="O180" s="83"/>
      <c r="P180" s="212">
        <f>O180*H180</f>
        <v>0</v>
      </c>
      <c r="Q180" s="212">
        <v>0</v>
      </c>
      <c r="R180" s="212">
        <f>Q180*H180</f>
        <v>0</v>
      </c>
      <c r="S180" s="212">
        <v>2.2</v>
      </c>
      <c r="T180" s="213">
        <f>S180*H180</f>
        <v>8.690000000000001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14" t="s">
        <v>130</v>
      </c>
      <c r="AT180" s="214" t="s">
        <v>126</v>
      </c>
      <c r="AU180" s="214" t="s">
        <v>84</v>
      </c>
      <c r="AY180" s="16" t="s">
        <v>124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6" t="s">
        <v>82</v>
      </c>
      <c r="BK180" s="215">
        <f>ROUND(I180*H180,2)</f>
        <v>0</v>
      </c>
      <c r="BL180" s="16" t="s">
        <v>130</v>
      </c>
      <c r="BM180" s="214" t="s">
        <v>525</v>
      </c>
    </row>
    <row r="181" spans="1:47" s="2" customFormat="1" ht="12">
      <c r="A181" s="37"/>
      <c r="B181" s="38"/>
      <c r="C181" s="39"/>
      <c r="D181" s="232" t="s">
        <v>141</v>
      </c>
      <c r="E181" s="39"/>
      <c r="F181" s="233" t="s">
        <v>298</v>
      </c>
      <c r="G181" s="39"/>
      <c r="H181" s="39"/>
      <c r="I181" s="218"/>
      <c r="J181" s="39"/>
      <c r="K181" s="39"/>
      <c r="L181" s="43"/>
      <c r="M181" s="219"/>
      <c r="N181" s="220"/>
      <c r="O181" s="83"/>
      <c r="P181" s="83"/>
      <c r="Q181" s="83"/>
      <c r="R181" s="83"/>
      <c r="S181" s="83"/>
      <c r="T181" s="84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141</v>
      </c>
      <c r="AU181" s="16" t="s">
        <v>84</v>
      </c>
    </row>
    <row r="182" spans="1:51" s="13" customFormat="1" ht="12">
      <c r="A182" s="13"/>
      <c r="B182" s="221"/>
      <c r="C182" s="222"/>
      <c r="D182" s="216" t="s">
        <v>134</v>
      </c>
      <c r="E182" s="223" t="s">
        <v>19</v>
      </c>
      <c r="F182" s="224" t="s">
        <v>526</v>
      </c>
      <c r="G182" s="222"/>
      <c r="H182" s="225">
        <v>1.74</v>
      </c>
      <c r="I182" s="226"/>
      <c r="J182" s="222"/>
      <c r="K182" s="222"/>
      <c r="L182" s="227"/>
      <c r="M182" s="228"/>
      <c r="N182" s="229"/>
      <c r="O182" s="229"/>
      <c r="P182" s="229"/>
      <c r="Q182" s="229"/>
      <c r="R182" s="229"/>
      <c r="S182" s="229"/>
      <c r="T182" s="23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1" t="s">
        <v>134</v>
      </c>
      <c r="AU182" s="231" t="s">
        <v>84</v>
      </c>
      <c r="AV182" s="13" t="s">
        <v>84</v>
      </c>
      <c r="AW182" s="13" t="s">
        <v>35</v>
      </c>
      <c r="AX182" s="13" t="s">
        <v>74</v>
      </c>
      <c r="AY182" s="231" t="s">
        <v>124</v>
      </c>
    </row>
    <row r="183" spans="1:51" s="13" customFormat="1" ht="12">
      <c r="A183" s="13"/>
      <c r="B183" s="221"/>
      <c r="C183" s="222"/>
      <c r="D183" s="216" t="s">
        <v>134</v>
      </c>
      <c r="E183" s="223" t="s">
        <v>19</v>
      </c>
      <c r="F183" s="224" t="s">
        <v>527</v>
      </c>
      <c r="G183" s="222"/>
      <c r="H183" s="225">
        <v>2.21</v>
      </c>
      <c r="I183" s="226"/>
      <c r="J183" s="222"/>
      <c r="K183" s="222"/>
      <c r="L183" s="227"/>
      <c r="M183" s="228"/>
      <c r="N183" s="229"/>
      <c r="O183" s="229"/>
      <c r="P183" s="229"/>
      <c r="Q183" s="229"/>
      <c r="R183" s="229"/>
      <c r="S183" s="229"/>
      <c r="T183" s="23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1" t="s">
        <v>134</v>
      </c>
      <c r="AU183" s="231" t="s">
        <v>84</v>
      </c>
      <c r="AV183" s="13" t="s">
        <v>84</v>
      </c>
      <c r="AW183" s="13" t="s">
        <v>35</v>
      </c>
      <c r="AX183" s="13" t="s">
        <v>74</v>
      </c>
      <c r="AY183" s="231" t="s">
        <v>124</v>
      </c>
    </row>
    <row r="184" spans="1:65" s="2" customFormat="1" ht="44.25" customHeight="1">
      <c r="A184" s="37"/>
      <c r="B184" s="38"/>
      <c r="C184" s="203" t="s">
        <v>321</v>
      </c>
      <c r="D184" s="203" t="s">
        <v>126</v>
      </c>
      <c r="E184" s="204" t="s">
        <v>528</v>
      </c>
      <c r="F184" s="205" t="s">
        <v>529</v>
      </c>
      <c r="G184" s="206" t="s">
        <v>257</v>
      </c>
      <c r="H184" s="207">
        <v>40</v>
      </c>
      <c r="I184" s="208"/>
      <c r="J184" s="209">
        <f>ROUND(I184*H184,2)</f>
        <v>0</v>
      </c>
      <c r="K184" s="205" t="s">
        <v>139</v>
      </c>
      <c r="L184" s="43"/>
      <c r="M184" s="210" t="s">
        <v>19</v>
      </c>
      <c r="N184" s="211" t="s">
        <v>45</v>
      </c>
      <c r="O184" s="83"/>
      <c r="P184" s="212">
        <f>O184*H184</f>
        <v>0</v>
      </c>
      <c r="Q184" s="212">
        <v>0.00137</v>
      </c>
      <c r="R184" s="212">
        <f>Q184*H184</f>
        <v>0.054799999999999995</v>
      </c>
      <c r="S184" s="212">
        <v>0.029</v>
      </c>
      <c r="T184" s="213">
        <f>S184*H184</f>
        <v>1.1600000000000001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14" t="s">
        <v>130</v>
      </c>
      <c r="AT184" s="214" t="s">
        <v>126</v>
      </c>
      <c r="AU184" s="214" t="s">
        <v>84</v>
      </c>
      <c r="AY184" s="16" t="s">
        <v>124</v>
      </c>
      <c r="BE184" s="215">
        <f>IF(N184="základní",J184,0)</f>
        <v>0</v>
      </c>
      <c r="BF184" s="215">
        <f>IF(N184="snížená",J184,0)</f>
        <v>0</v>
      </c>
      <c r="BG184" s="215">
        <f>IF(N184="zákl. přenesená",J184,0)</f>
        <v>0</v>
      </c>
      <c r="BH184" s="215">
        <f>IF(N184="sníž. přenesená",J184,0)</f>
        <v>0</v>
      </c>
      <c r="BI184" s="215">
        <f>IF(N184="nulová",J184,0)</f>
        <v>0</v>
      </c>
      <c r="BJ184" s="16" t="s">
        <v>82</v>
      </c>
      <c r="BK184" s="215">
        <f>ROUND(I184*H184,2)</f>
        <v>0</v>
      </c>
      <c r="BL184" s="16" t="s">
        <v>130</v>
      </c>
      <c r="BM184" s="214" t="s">
        <v>530</v>
      </c>
    </row>
    <row r="185" spans="1:47" s="2" customFormat="1" ht="12">
      <c r="A185" s="37"/>
      <c r="B185" s="38"/>
      <c r="C185" s="39"/>
      <c r="D185" s="232" t="s">
        <v>141</v>
      </c>
      <c r="E185" s="39"/>
      <c r="F185" s="233" t="s">
        <v>531</v>
      </c>
      <c r="G185" s="39"/>
      <c r="H185" s="39"/>
      <c r="I185" s="218"/>
      <c r="J185" s="39"/>
      <c r="K185" s="39"/>
      <c r="L185" s="43"/>
      <c r="M185" s="219"/>
      <c r="N185" s="220"/>
      <c r="O185" s="83"/>
      <c r="P185" s="83"/>
      <c r="Q185" s="83"/>
      <c r="R185" s="83"/>
      <c r="S185" s="83"/>
      <c r="T185" s="84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141</v>
      </c>
      <c r="AU185" s="16" t="s">
        <v>84</v>
      </c>
    </row>
    <row r="186" spans="1:51" s="13" customFormat="1" ht="12">
      <c r="A186" s="13"/>
      <c r="B186" s="221"/>
      <c r="C186" s="222"/>
      <c r="D186" s="216" t="s">
        <v>134</v>
      </c>
      <c r="E186" s="223" t="s">
        <v>19</v>
      </c>
      <c r="F186" s="224" t="s">
        <v>532</v>
      </c>
      <c r="G186" s="222"/>
      <c r="H186" s="225">
        <v>40</v>
      </c>
      <c r="I186" s="226"/>
      <c r="J186" s="222"/>
      <c r="K186" s="222"/>
      <c r="L186" s="227"/>
      <c r="M186" s="228"/>
      <c r="N186" s="229"/>
      <c r="O186" s="229"/>
      <c r="P186" s="229"/>
      <c r="Q186" s="229"/>
      <c r="R186" s="229"/>
      <c r="S186" s="229"/>
      <c r="T186" s="23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1" t="s">
        <v>134</v>
      </c>
      <c r="AU186" s="231" t="s">
        <v>84</v>
      </c>
      <c r="AV186" s="13" t="s">
        <v>84</v>
      </c>
      <c r="AW186" s="13" t="s">
        <v>35</v>
      </c>
      <c r="AX186" s="13" t="s">
        <v>82</v>
      </c>
      <c r="AY186" s="231" t="s">
        <v>124</v>
      </c>
    </row>
    <row r="187" spans="1:63" s="12" customFormat="1" ht="22.8" customHeight="1">
      <c r="A187" s="12"/>
      <c r="B187" s="187"/>
      <c r="C187" s="188"/>
      <c r="D187" s="189" t="s">
        <v>73</v>
      </c>
      <c r="E187" s="201" t="s">
        <v>300</v>
      </c>
      <c r="F187" s="201" t="s">
        <v>301</v>
      </c>
      <c r="G187" s="188"/>
      <c r="H187" s="188"/>
      <c r="I187" s="191"/>
      <c r="J187" s="202">
        <f>BK187</f>
        <v>0</v>
      </c>
      <c r="K187" s="188"/>
      <c r="L187" s="193"/>
      <c r="M187" s="194"/>
      <c r="N187" s="195"/>
      <c r="O187" s="195"/>
      <c r="P187" s="196">
        <f>SUM(P188:P196)</f>
        <v>0</v>
      </c>
      <c r="Q187" s="195"/>
      <c r="R187" s="196">
        <f>SUM(R188:R196)</f>
        <v>0</v>
      </c>
      <c r="S187" s="195"/>
      <c r="T187" s="197">
        <f>SUM(T188:T196)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198" t="s">
        <v>82</v>
      </c>
      <c r="AT187" s="199" t="s">
        <v>73</v>
      </c>
      <c r="AU187" s="199" t="s">
        <v>82</v>
      </c>
      <c r="AY187" s="198" t="s">
        <v>124</v>
      </c>
      <c r="BK187" s="200">
        <f>SUM(BK188:BK196)</f>
        <v>0</v>
      </c>
    </row>
    <row r="188" spans="1:65" s="2" customFormat="1" ht="33" customHeight="1">
      <c r="A188" s="37"/>
      <c r="B188" s="38"/>
      <c r="C188" s="203" t="s">
        <v>329</v>
      </c>
      <c r="D188" s="203" t="s">
        <v>126</v>
      </c>
      <c r="E188" s="204" t="s">
        <v>303</v>
      </c>
      <c r="F188" s="205" t="s">
        <v>304</v>
      </c>
      <c r="G188" s="206" t="s">
        <v>243</v>
      </c>
      <c r="H188" s="207">
        <v>8.69</v>
      </c>
      <c r="I188" s="208"/>
      <c r="J188" s="209">
        <f>ROUND(I188*H188,2)</f>
        <v>0</v>
      </c>
      <c r="K188" s="205" t="s">
        <v>139</v>
      </c>
      <c r="L188" s="43"/>
      <c r="M188" s="210" t="s">
        <v>19</v>
      </c>
      <c r="N188" s="211" t="s">
        <v>45</v>
      </c>
      <c r="O188" s="83"/>
      <c r="P188" s="212">
        <f>O188*H188</f>
        <v>0</v>
      </c>
      <c r="Q188" s="212">
        <v>0</v>
      </c>
      <c r="R188" s="212">
        <f>Q188*H188</f>
        <v>0</v>
      </c>
      <c r="S188" s="212">
        <v>0</v>
      </c>
      <c r="T188" s="213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14" t="s">
        <v>130</v>
      </c>
      <c r="AT188" s="214" t="s">
        <v>126</v>
      </c>
      <c r="AU188" s="214" t="s">
        <v>84</v>
      </c>
      <c r="AY188" s="16" t="s">
        <v>124</v>
      </c>
      <c r="BE188" s="215">
        <f>IF(N188="základní",J188,0)</f>
        <v>0</v>
      </c>
      <c r="BF188" s="215">
        <f>IF(N188="snížená",J188,0)</f>
        <v>0</v>
      </c>
      <c r="BG188" s="215">
        <f>IF(N188="zákl. přenesená",J188,0)</f>
        <v>0</v>
      </c>
      <c r="BH188" s="215">
        <f>IF(N188="sníž. přenesená",J188,0)</f>
        <v>0</v>
      </c>
      <c r="BI188" s="215">
        <f>IF(N188="nulová",J188,0)</f>
        <v>0</v>
      </c>
      <c r="BJ188" s="16" t="s">
        <v>82</v>
      </c>
      <c r="BK188" s="215">
        <f>ROUND(I188*H188,2)</f>
        <v>0</v>
      </c>
      <c r="BL188" s="16" t="s">
        <v>130</v>
      </c>
      <c r="BM188" s="214" t="s">
        <v>533</v>
      </c>
    </row>
    <row r="189" spans="1:47" s="2" customFormat="1" ht="12">
      <c r="A189" s="37"/>
      <c r="B189" s="38"/>
      <c r="C189" s="39"/>
      <c r="D189" s="232" t="s">
        <v>141</v>
      </c>
      <c r="E189" s="39"/>
      <c r="F189" s="233" t="s">
        <v>306</v>
      </c>
      <c r="G189" s="39"/>
      <c r="H189" s="39"/>
      <c r="I189" s="218"/>
      <c r="J189" s="39"/>
      <c r="K189" s="39"/>
      <c r="L189" s="43"/>
      <c r="M189" s="219"/>
      <c r="N189" s="220"/>
      <c r="O189" s="83"/>
      <c r="P189" s="83"/>
      <c r="Q189" s="83"/>
      <c r="R189" s="83"/>
      <c r="S189" s="83"/>
      <c r="T189" s="84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141</v>
      </c>
      <c r="AU189" s="16" t="s">
        <v>84</v>
      </c>
    </row>
    <row r="190" spans="1:51" s="13" customFormat="1" ht="12">
      <c r="A190" s="13"/>
      <c r="B190" s="221"/>
      <c r="C190" s="222"/>
      <c r="D190" s="216" t="s">
        <v>134</v>
      </c>
      <c r="E190" s="223" t="s">
        <v>19</v>
      </c>
      <c r="F190" s="224" t="s">
        <v>534</v>
      </c>
      <c r="G190" s="222"/>
      <c r="H190" s="225">
        <v>8.69</v>
      </c>
      <c r="I190" s="226"/>
      <c r="J190" s="222"/>
      <c r="K190" s="222"/>
      <c r="L190" s="227"/>
      <c r="M190" s="228"/>
      <c r="N190" s="229"/>
      <c r="O190" s="229"/>
      <c r="P190" s="229"/>
      <c r="Q190" s="229"/>
      <c r="R190" s="229"/>
      <c r="S190" s="229"/>
      <c r="T190" s="23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1" t="s">
        <v>134</v>
      </c>
      <c r="AU190" s="231" t="s">
        <v>84</v>
      </c>
      <c r="AV190" s="13" t="s">
        <v>84</v>
      </c>
      <c r="AW190" s="13" t="s">
        <v>35</v>
      </c>
      <c r="AX190" s="13" t="s">
        <v>74</v>
      </c>
      <c r="AY190" s="231" t="s">
        <v>124</v>
      </c>
    </row>
    <row r="191" spans="1:65" s="2" customFormat="1" ht="44.25" customHeight="1">
      <c r="A191" s="37"/>
      <c r="B191" s="38"/>
      <c r="C191" s="203" t="s">
        <v>338</v>
      </c>
      <c r="D191" s="203" t="s">
        <v>126</v>
      </c>
      <c r="E191" s="204" t="s">
        <v>310</v>
      </c>
      <c r="F191" s="205" t="s">
        <v>311</v>
      </c>
      <c r="G191" s="206" t="s">
        <v>243</v>
      </c>
      <c r="H191" s="207">
        <v>434.5</v>
      </c>
      <c r="I191" s="208"/>
      <c r="J191" s="209">
        <f>ROUND(I191*H191,2)</f>
        <v>0</v>
      </c>
      <c r="K191" s="205" t="s">
        <v>139</v>
      </c>
      <c r="L191" s="43"/>
      <c r="M191" s="210" t="s">
        <v>19</v>
      </c>
      <c r="N191" s="211" t="s">
        <v>45</v>
      </c>
      <c r="O191" s="83"/>
      <c r="P191" s="212">
        <f>O191*H191</f>
        <v>0</v>
      </c>
      <c r="Q191" s="212">
        <v>0</v>
      </c>
      <c r="R191" s="212">
        <f>Q191*H191</f>
        <v>0</v>
      </c>
      <c r="S191" s="212">
        <v>0</v>
      </c>
      <c r="T191" s="21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14" t="s">
        <v>130</v>
      </c>
      <c r="AT191" s="214" t="s">
        <v>126</v>
      </c>
      <c r="AU191" s="214" t="s">
        <v>84</v>
      </c>
      <c r="AY191" s="16" t="s">
        <v>124</v>
      </c>
      <c r="BE191" s="215">
        <f>IF(N191="základní",J191,0)</f>
        <v>0</v>
      </c>
      <c r="BF191" s="215">
        <f>IF(N191="snížená",J191,0)</f>
        <v>0</v>
      </c>
      <c r="BG191" s="215">
        <f>IF(N191="zákl. přenesená",J191,0)</f>
        <v>0</v>
      </c>
      <c r="BH191" s="215">
        <f>IF(N191="sníž. přenesená",J191,0)</f>
        <v>0</v>
      </c>
      <c r="BI191" s="215">
        <f>IF(N191="nulová",J191,0)</f>
        <v>0</v>
      </c>
      <c r="BJ191" s="16" t="s">
        <v>82</v>
      </c>
      <c r="BK191" s="215">
        <f>ROUND(I191*H191,2)</f>
        <v>0</v>
      </c>
      <c r="BL191" s="16" t="s">
        <v>130</v>
      </c>
      <c r="BM191" s="214" t="s">
        <v>535</v>
      </c>
    </row>
    <row r="192" spans="1:47" s="2" customFormat="1" ht="12">
      <c r="A192" s="37"/>
      <c r="B192" s="38"/>
      <c r="C192" s="39"/>
      <c r="D192" s="232" t="s">
        <v>141</v>
      </c>
      <c r="E192" s="39"/>
      <c r="F192" s="233" t="s">
        <v>313</v>
      </c>
      <c r="G192" s="39"/>
      <c r="H192" s="39"/>
      <c r="I192" s="218"/>
      <c r="J192" s="39"/>
      <c r="K192" s="39"/>
      <c r="L192" s="43"/>
      <c r="M192" s="219"/>
      <c r="N192" s="220"/>
      <c r="O192" s="83"/>
      <c r="P192" s="83"/>
      <c r="Q192" s="83"/>
      <c r="R192" s="83"/>
      <c r="S192" s="83"/>
      <c r="T192" s="84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141</v>
      </c>
      <c r="AU192" s="16" t="s">
        <v>84</v>
      </c>
    </row>
    <row r="193" spans="1:51" s="13" customFormat="1" ht="12">
      <c r="A193" s="13"/>
      <c r="B193" s="221"/>
      <c r="C193" s="222"/>
      <c r="D193" s="216" t="s">
        <v>134</v>
      </c>
      <c r="E193" s="223" t="s">
        <v>19</v>
      </c>
      <c r="F193" s="224" t="s">
        <v>536</v>
      </c>
      <c r="G193" s="222"/>
      <c r="H193" s="225">
        <v>434.5</v>
      </c>
      <c r="I193" s="226"/>
      <c r="J193" s="222"/>
      <c r="K193" s="222"/>
      <c r="L193" s="227"/>
      <c r="M193" s="228"/>
      <c r="N193" s="229"/>
      <c r="O193" s="229"/>
      <c r="P193" s="229"/>
      <c r="Q193" s="229"/>
      <c r="R193" s="229"/>
      <c r="S193" s="229"/>
      <c r="T193" s="23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1" t="s">
        <v>134</v>
      </c>
      <c r="AU193" s="231" t="s">
        <v>84</v>
      </c>
      <c r="AV193" s="13" t="s">
        <v>84</v>
      </c>
      <c r="AW193" s="13" t="s">
        <v>35</v>
      </c>
      <c r="AX193" s="13" t="s">
        <v>82</v>
      </c>
      <c r="AY193" s="231" t="s">
        <v>124</v>
      </c>
    </row>
    <row r="194" spans="1:65" s="2" customFormat="1" ht="44.25" customHeight="1">
      <c r="A194" s="37"/>
      <c r="B194" s="38"/>
      <c r="C194" s="203" t="s">
        <v>344</v>
      </c>
      <c r="D194" s="203" t="s">
        <v>126</v>
      </c>
      <c r="E194" s="204" t="s">
        <v>316</v>
      </c>
      <c r="F194" s="205" t="s">
        <v>317</v>
      </c>
      <c r="G194" s="206" t="s">
        <v>243</v>
      </c>
      <c r="H194" s="207">
        <v>8.69</v>
      </c>
      <c r="I194" s="208"/>
      <c r="J194" s="209">
        <f>ROUND(I194*H194,2)</f>
        <v>0</v>
      </c>
      <c r="K194" s="205" t="s">
        <v>139</v>
      </c>
      <c r="L194" s="43"/>
      <c r="M194" s="210" t="s">
        <v>19</v>
      </c>
      <c r="N194" s="211" t="s">
        <v>45</v>
      </c>
      <c r="O194" s="83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14" t="s">
        <v>130</v>
      </c>
      <c r="AT194" s="214" t="s">
        <v>126</v>
      </c>
      <c r="AU194" s="214" t="s">
        <v>84</v>
      </c>
      <c r="AY194" s="16" t="s">
        <v>124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16" t="s">
        <v>82</v>
      </c>
      <c r="BK194" s="215">
        <f>ROUND(I194*H194,2)</f>
        <v>0</v>
      </c>
      <c r="BL194" s="16" t="s">
        <v>130</v>
      </c>
      <c r="BM194" s="214" t="s">
        <v>537</v>
      </c>
    </row>
    <row r="195" spans="1:47" s="2" customFormat="1" ht="12">
      <c r="A195" s="37"/>
      <c r="B195" s="38"/>
      <c r="C195" s="39"/>
      <c r="D195" s="232" t="s">
        <v>141</v>
      </c>
      <c r="E195" s="39"/>
      <c r="F195" s="233" t="s">
        <v>319</v>
      </c>
      <c r="G195" s="39"/>
      <c r="H195" s="39"/>
      <c r="I195" s="218"/>
      <c r="J195" s="39"/>
      <c r="K195" s="39"/>
      <c r="L195" s="43"/>
      <c r="M195" s="219"/>
      <c r="N195" s="220"/>
      <c r="O195" s="83"/>
      <c r="P195" s="83"/>
      <c r="Q195" s="83"/>
      <c r="R195" s="83"/>
      <c r="S195" s="83"/>
      <c r="T195" s="84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141</v>
      </c>
      <c r="AU195" s="16" t="s">
        <v>84</v>
      </c>
    </row>
    <row r="196" spans="1:51" s="13" customFormat="1" ht="12">
      <c r="A196" s="13"/>
      <c r="B196" s="221"/>
      <c r="C196" s="222"/>
      <c r="D196" s="216" t="s">
        <v>134</v>
      </c>
      <c r="E196" s="223" t="s">
        <v>19</v>
      </c>
      <c r="F196" s="224" t="s">
        <v>538</v>
      </c>
      <c r="G196" s="222"/>
      <c r="H196" s="225">
        <v>8.69</v>
      </c>
      <c r="I196" s="226"/>
      <c r="J196" s="222"/>
      <c r="K196" s="222"/>
      <c r="L196" s="227"/>
      <c r="M196" s="228"/>
      <c r="N196" s="229"/>
      <c r="O196" s="229"/>
      <c r="P196" s="229"/>
      <c r="Q196" s="229"/>
      <c r="R196" s="229"/>
      <c r="S196" s="229"/>
      <c r="T196" s="23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1" t="s">
        <v>134</v>
      </c>
      <c r="AU196" s="231" t="s">
        <v>84</v>
      </c>
      <c r="AV196" s="13" t="s">
        <v>84</v>
      </c>
      <c r="AW196" s="13" t="s">
        <v>35</v>
      </c>
      <c r="AX196" s="13" t="s">
        <v>82</v>
      </c>
      <c r="AY196" s="231" t="s">
        <v>124</v>
      </c>
    </row>
    <row r="197" spans="1:63" s="12" customFormat="1" ht="22.8" customHeight="1">
      <c r="A197" s="12"/>
      <c r="B197" s="187"/>
      <c r="C197" s="188"/>
      <c r="D197" s="189" t="s">
        <v>73</v>
      </c>
      <c r="E197" s="201" t="s">
        <v>327</v>
      </c>
      <c r="F197" s="201" t="s">
        <v>328</v>
      </c>
      <c r="G197" s="188"/>
      <c r="H197" s="188"/>
      <c r="I197" s="191"/>
      <c r="J197" s="202">
        <f>BK197</f>
        <v>0</v>
      </c>
      <c r="K197" s="188"/>
      <c r="L197" s="193"/>
      <c r="M197" s="194"/>
      <c r="N197" s="195"/>
      <c r="O197" s="195"/>
      <c r="P197" s="196">
        <f>SUM(P198:P199)</f>
        <v>0</v>
      </c>
      <c r="Q197" s="195"/>
      <c r="R197" s="196">
        <f>SUM(R198:R199)</f>
        <v>0</v>
      </c>
      <c r="S197" s="195"/>
      <c r="T197" s="197">
        <f>SUM(T198:T199)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98" t="s">
        <v>82</v>
      </c>
      <c r="AT197" s="199" t="s">
        <v>73</v>
      </c>
      <c r="AU197" s="199" t="s">
        <v>82</v>
      </c>
      <c r="AY197" s="198" t="s">
        <v>124</v>
      </c>
      <c r="BK197" s="200">
        <f>SUM(BK198:BK199)</f>
        <v>0</v>
      </c>
    </row>
    <row r="198" spans="1:65" s="2" customFormat="1" ht="33" customHeight="1">
      <c r="A198" s="37"/>
      <c r="B198" s="38"/>
      <c r="C198" s="203" t="s">
        <v>350</v>
      </c>
      <c r="D198" s="203" t="s">
        <v>126</v>
      </c>
      <c r="E198" s="204" t="s">
        <v>330</v>
      </c>
      <c r="F198" s="205" t="s">
        <v>331</v>
      </c>
      <c r="G198" s="206" t="s">
        <v>243</v>
      </c>
      <c r="H198" s="207">
        <v>634.943</v>
      </c>
      <c r="I198" s="208"/>
      <c r="J198" s="209">
        <f>ROUND(I198*H198,2)</f>
        <v>0</v>
      </c>
      <c r="K198" s="205" t="s">
        <v>139</v>
      </c>
      <c r="L198" s="43"/>
      <c r="M198" s="210" t="s">
        <v>19</v>
      </c>
      <c r="N198" s="211" t="s">
        <v>45</v>
      </c>
      <c r="O198" s="83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14" t="s">
        <v>130</v>
      </c>
      <c r="AT198" s="214" t="s">
        <v>126</v>
      </c>
      <c r="AU198" s="214" t="s">
        <v>84</v>
      </c>
      <c r="AY198" s="16" t="s">
        <v>124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16" t="s">
        <v>82</v>
      </c>
      <c r="BK198" s="215">
        <f>ROUND(I198*H198,2)</f>
        <v>0</v>
      </c>
      <c r="BL198" s="16" t="s">
        <v>130</v>
      </c>
      <c r="BM198" s="214" t="s">
        <v>539</v>
      </c>
    </row>
    <row r="199" spans="1:47" s="2" customFormat="1" ht="12">
      <c r="A199" s="37"/>
      <c r="B199" s="38"/>
      <c r="C199" s="39"/>
      <c r="D199" s="232" t="s">
        <v>141</v>
      </c>
      <c r="E199" s="39"/>
      <c r="F199" s="233" t="s">
        <v>333</v>
      </c>
      <c r="G199" s="39"/>
      <c r="H199" s="39"/>
      <c r="I199" s="218"/>
      <c r="J199" s="39"/>
      <c r="K199" s="39"/>
      <c r="L199" s="43"/>
      <c r="M199" s="219"/>
      <c r="N199" s="220"/>
      <c r="O199" s="83"/>
      <c r="P199" s="83"/>
      <c r="Q199" s="83"/>
      <c r="R199" s="83"/>
      <c r="S199" s="83"/>
      <c r="T199" s="84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141</v>
      </c>
      <c r="AU199" s="16" t="s">
        <v>84</v>
      </c>
    </row>
    <row r="200" spans="1:63" s="12" customFormat="1" ht="25.9" customHeight="1">
      <c r="A200" s="12"/>
      <c r="B200" s="187"/>
      <c r="C200" s="188"/>
      <c r="D200" s="189" t="s">
        <v>73</v>
      </c>
      <c r="E200" s="190" t="s">
        <v>334</v>
      </c>
      <c r="F200" s="190" t="s">
        <v>335</v>
      </c>
      <c r="G200" s="188"/>
      <c r="H200" s="188"/>
      <c r="I200" s="191"/>
      <c r="J200" s="192">
        <f>BK200</f>
        <v>0</v>
      </c>
      <c r="K200" s="188"/>
      <c r="L200" s="193"/>
      <c r="M200" s="194"/>
      <c r="N200" s="195"/>
      <c r="O200" s="195"/>
      <c r="P200" s="196">
        <f>P201+P220</f>
        <v>0</v>
      </c>
      <c r="Q200" s="195"/>
      <c r="R200" s="196">
        <f>R201+R220</f>
        <v>0.10221391999999999</v>
      </c>
      <c r="S200" s="195"/>
      <c r="T200" s="197">
        <f>T201+T220</f>
        <v>3.728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98" t="s">
        <v>84</v>
      </c>
      <c r="AT200" s="199" t="s">
        <v>73</v>
      </c>
      <c r="AU200" s="199" t="s">
        <v>74</v>
      </c>
      <c r="AY200" s="198" t="s">
        <v>124</v>
      </c>
      <c r="BK200" s="200">
        <f>BK201+BK220</f>
        <v>0</v>
      </c>
    </row>
    <row r="201" spans="1:63" s="12" customFormat="1" ht="22.8" customHeight="1">
      <c r="A201" s="12"/>
      <c r="B201" s="187"/>
      <c r="C201" s="188"/>
      <c r="D201" s="189" t="s">
        <v>73</v>
      </c>
      <c r="E201" s="201" t="s">
        <v>336</v>
      </c>
      <c r="F201" s="201" t="s">
        <v>337</v>
      </c>
      <c r="G201" s="188"/>
      <c r="H201" s="188"/>
      <c r="I201" s="191"/>
      <c r="J201" s="202">
        <f>BK201</f>
        <v>0</v>
      </c>
      <c r="K201" s="188"/>
      <c r="L201" s="193"/>
      <c r="M201" s="194"/>
      <c r="N201" s="195"/>
      <c r="O201" s="195"/>
      <c r="P201" s="196">
        <f>SUM(P202:P219)</f>
        <v>0</v>
      </c>
      <c r="Q201" s="195"/>
      <c r="R201" s="196">
        <f>SUM(R202:R219)</f>
        <v>0.09781999999999999</v>
      </c>
      <c r="S201" s="195"/>
      <c r="T201" s="197">
        <f>SUM(T202:T219)</f>
        <v>3.728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98" t="s">
        <v>84</v>
      </c>
      <c r="AT201" s="199" t="s">
        <v>73</v>
      </c>
      <c r="AU201" s="199" t="s">
        <v>82</v>
      </c>
      <c r="AY201" s="198" t="s">
        <v>124</v>
      </c>
      <c r="BK201" s="200">
        <f>SUM(BK202:BK219)</f>
        <v>0</v>
      </c>
    </row>
    <row r="202" spans="1:65" s="2" customFormat="1" ht="33" customHeight="1">
      <c r="A202" s="37"/>
      <c r="B202" s="38"/>
      <c r="C202" s="203" t="s">
        <v>355</v>
      </c>
      <c r="D202" s="203" t="s">
        <v>126</v>
      </c>
      <c r="E202" s="204" t="s">
        <v>339</v>
      </c>
      <c r="F202" s="205" t="s">
        <v>340</v>
      </c>
      <c r="G202" s="206" t="s">
        <v>257</v>
      </c>
      <c r="H202" s="207">
        <v>12</v>
      </c>
      <c r="I202" s="208"/>
      <c r="J202" s="209">
        <f>ROUND(I202*H202,2)</f>
        <v>0</v>
      </c>
      <c r="K202" s="205" t="s">
        <v>139</v>
      </c>
      <c r="L202" s="43"/>
      <c r="M202" s="210" t="s">
        <v>19</v>
      </c>
      <c r="N202" s="211" t="s">
        <v>45</v>
      </c>
      <c r="O202" s="83"/>
      <c r="P202" s="212">
        <f>O202*H202</f>
        <v>0</v>
      </c>
      <c r="Q202" s="212">
        <v>6E-05</v>
      </c>
      <c r="R202" s="212">
        <f>Q202*H202</f>
        <v>0.00072</v>
      </c>
      <c r="S202" s="212">
        <v>0</v>
      </c>
      <c r="T202" s="213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14" t="s">
        <v>217</v>
      </c>
      <c r="AT202" s="214" t="s">
        <v>126</v>
      </c>
      <c r="AU202" s="214" t="s">
        <v>84</v>
      </c>
      <c r="AY202" s="16" t="s">
        <v>124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16" t="s">
        <v>82</v>
      </c>
      <c r="BK202" s="215">
        <f>ROUND(I202*H202,2)</f>
        <v>0</v>
      </c>
      <c r="BL202" s="16" t="s">
        <v>217</v>
      </c>
      <c r="BM202" s="214" t="s">
        <v>540</v>
      </c>
    </row>
    <row r="203" spans="1:47" s="2" customFormat="1" ht="12">
      <c r="A203" s="37"/>
      <c r="B203" s="38"/>
      <c r="C203" s="39"/>
      <c r="D203" s="232" t="s">
        <v>141</v>
      </c>
      <c r="E203" s="39"/>
      <c r="F203" s="233" t="s">
        <v>342</v>
      </c>
      <c r="G203" s="39"/>
      <c r="H203" s="39"/>
      <c r="I203" s="218"/>
      <c r="J203" s="39"/>
      <c r="K203" s="39"/>
      <c r="L203" s="43"/>
      <c r="M203" s="219"/>
      <c r="N203" s="220"/>
      <c r="O203" s="83"/>
      <c r="P203" s="83"/>
      <c r="Q203" s="83"/>
      <c r="R203" s="83"/>
      <c r="S203" s="83"/>
      <c r="T203" s="84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6" t="s">
        <v>141</v>
      </c>
      <c r="AU203" s="16" t="s">
        <v>84</v>
      </c>
    </row>
    <row r="204" spans="1:51" s="13" customFormat="1" ht="12">
      <c r="A204" s="13"/>
      <c r="B204" s="221"/>
      <c r="C204" s="222"/>
      <c r="D204" s="216" t="s">
        <v>134</v>
      </c>
      <c r="E204" s="223" t="s">
        <v>19</v>
      </c>
      <c r="F204" s="224" t="s">
        <v>541</v>
      </c>
      <c r="G204" s="222"/>
      <c r="H204" s="225">
        <v>12</v>
      </c>
      <c r="I204" s="226"/>
      <c r="J204" s="222"/>
      <c r="K204" s="222"/>
      <c r="L204" s="227"/>
      <c r="M204" s="228"/>
      <c r="N204" s="229"/>
      <c r="O204" s="229"/>
      <c r="P204" s="229"/>
      <c r="Q204" s="229"/>
      <c r="R204" s="229"/>
      <c r="S204" s="229"/>
      <c r="T204" s="23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1" t="s">
        <v>134</v>
      </c>
      <c r="AU204" s="231" t="s">
        <v>84</v>
      </c>
      <c r="AV204" s="13" t="s">
        <v>84</v>
      </c>
      <c r="AW204" s="13" t="s">
        <v>35</v>
      </c>
      <c r="AX204" s="13" t="s">
        <v>82</v>
      </c>
      <c r="AY204" s="231" t="s">
        <v>124</v>
      </c>
    </row>
    <row r="205" spans="1:65" s="2" customFormat="1" ht="24.15" customHeight="1">
      <c r="A205" s="37"/>
      <c r="B205" s="38"/>
      <c r="C205" s="234" t="s">
        <v>361</v>
      </c>
      <c r="D205" s="234" t="s">
        <v>345</v>
      </c>
      <c r="E205" s="235" t="s">
        <v>346</v>
      </c>
      <c r="F205" s="236" t="s">
        <v>347</v>
      </c>
      <c r="G205" s="237" t="s">
        <v>257</v>
      </c>
      <c r="H205" s="238">
        <v>18</v>
      </c>
      <c r="I205" s="239"/>
      <c r="J205" s="240">
        <f>ROUND(I205*H205,2)</f>
        <v>0</v>
      </c>
      <c r="K205" s="236" t="s">
        <v>139</v>
      </c>
      <c r="L205" s="241"/>
      <c r="M205" s="242" t="s">
        <v>19</v>
      </c>
      <c r="N205" s="243" t="s">
        <v>45</v>
      </c>
      <c r="O205" s="83"/>
      <c r="P205" s="212">
        <f>O205*H205</f>
        <v>0</v>
      </c>
      <c r="Q205" s="212">
        <v>0.00343</v>
      </c>
      <c r="R205" s="212">
        <f>Q205*H205</f>
        <v>0.061739999999999996</v>
      </c>
      <c r="S205" s="212">
        <v>0</v>
      </c>
      <c r="T205" s="21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14" t="s">
        <v>321</v>
      </c>
      <c r="AT205" s="214" t="s">
        <v>345</v>
      </c>
      <c r="AU205" s="214" t="s">
        <v>84</v>
      </c>
      <c r="AY205" s="16" t="s">
        <v>124</v>
      </c>
      <c r="BE205" s="215">
        <f>IF(N205="základní",J205,0)</f>
        <v>0</v>
      </c>
      <c r="BF205" s="215">
        <f>IF(N205="snížená",J205,0)</f>
        <v>0</v>
      </c>
      <c r="BG205" s="215">
        <f>IF(N205="zákl. přenesená",J205,0)</f>
        <v>0</v>
      </c>
      <c r="BH205" s="215">
        <f>IF(N205="sníž. přenesená",J205,0)</f>
        <v>0</v>
      </c>
      <c r="BI205" s="215">
        <f>IF(N205="nulová",J205,0)</f>
        <v>0</v>
      </c>
      <c r="BJ205" s="16" t="s">
        <v>82</v>
      </c>
      <c r="BK205" s="215">
        <f>ROUND(I205*H205,2)</f>
        <v>0</v>
      </c>
      <c r="BL205" s="16" t="s">
        <v>217</v>
      </c>
      <c r="BM205" s="214" t="s">
        <v>542</v>
      </c>
    </row>
    <row r="206" spans="1:51" s="13" customFormat="1" ht="12">
      <c r="A206" s="13"/>
      <c r="B206" s="221"/>
      <c r="C206" s="222"/>
      <c r="D206" s="216" t="s">
        <v>134</v>
      </c>
      <c r="E206" s="223" t="s">
        <v>19</v>
      </c>
      <c r="F206" s="224" t="s">
        <v>543</v>
      </c>
      <c r="G206" s="222"/>
      <c r="H206" s="225">
        <v>18</v>
      </c>
      <c r="I206" s="226"/>
      <c r="J206" s="222"/>
      <c r="K206" s="222"/>
      <c r="L206" s="227"/>
      <c r="M206" s="228"/>
      <c r="N206" s="229"/>
      <c r="O206" s="229"/>
      <c r="P206" s="229"/>
      <c r="Q206" s="229"/>
      <c r="R206" s="229"/>
      <c r="S206" s="229"/>
      <c r="T206" s="23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1" t="s">
        <v>134</v>
      </c>
      <c r="AU206" s="231" t="s">
        <v>84</v>
      </c>
      <c r="AV206" s="13" t="s">
        <v>84</v>
      </c>
      <c r="AW206" s="13" t="s">
        <v>35</v>
      </c>
      <c r="AX206" s="13" t="s">
        <v>82</v>
      </c>
      <c r="AY206" s="231" t="s">
        <v>124</v>
      </c>
    </row>
    <row r="207" spans="1:65" s="2" customFormat="1" ht="24.15" customHeight="1">
      <c r="A207" s="37"/>
      <c r="B207" s="38"/>
      <c r="C207" s="234" t="s">
        <v>369</v>
      </c>
      <c r="D207" s="234" t="s">
        <v>345</v>
      </c>
      <c r="E207" s="235" t="s">
        <v>351</v>
      </c>
      <c r="F207" s="236" t="s">
        <v>352</v>
      </c>
      <c r="G207" s="237" t="s">
        <v>257</v>
      </c>
      <c r="H207" s="238">
        <v>6</v>
      </c>
      <c r="I207" s="239"/>
      <c r="J207" s="240">
        <f>ROUND(I207*H207,2)</f>
        <v>0</v>
      </c>
      <c r="K207" s="236" t="s">
        <v>139</v>
      </c>
      <c r="L207" s="241"/>
      <c r="M207" s="242" t="s">
        <v>19</v>
      </c>
      <c r="N207" s="243" t="s">
        <v>45</v>
      </c>
      <c r="O207" s="83"/>
      <c r="P207" s="212">
        <f>O207*H207</f>
        <v>0</v>
      </c>
      <c r="Q207" s="212">
        <v>0.00246</v>
      </c>
      <c r="R207" s="212">
        <f>Q207*H207</f>
        <v>0.014759999999999999</v>
      </c>
      <c r="S207" s="212">
        <v>0</v>
      </c>
      <c r="T207" s="21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14" t="s">
        <v>321</v>
      </c>
      <c r="AT207" s="214" t="s">
        <v>345</v>
      </c>
      <c r="AU207" s="214" t="s">
        <v>84</v>
      </c>
      <c r="AY207" s="16" t="s">
        <v>124</v>
      </c>
      <c r="BE207" s="215">
        <f>IF(N207="základní",J207,0)</f>
        <v>0</v>
      </c>
      <c r="BF207" s="215">
        <f>IF(N207="snížená",J207,0)</f>
        <v>0</v>
      </c>
      <c r="BG207" s="215">
        <f>IF(N207="zákl. přenesená",J207,0)</f>
        <v>0</v>
      </c>
      <c r="BH207" s="215">
        <f>IF(N207="sníž. přenesená",J207,0)</f>
        <v>0</v>
      </c>
      <c r="BI207" s="215">
        <f>IF(N207="nulová",J207,0)</f>
        <v>0</v>
      </c>
      <c r="BJ207" s="16" t="s">
        <v>82</v>
      </c>
      <c r="BK207" s="215">
        <f>ROUND(I207*H207,2)</f>
        <v>0</v>
      </c>
      <c r="BL207" s="16" t="s">
        <v>217</v>
      </c>
      <c r="BM207" s="214" t="s">
        <v>544</v>
      </c>
    </row>
    <row r="208" spans="1:65" s="2" customFormat="1" ht="24.15" customHeight="1">
      <c r="A208" s="37"/>
      <c r="B208" s="38"/>
      <c r="C208" s="203" t="s">
        <v>374</v>
      </c>
      <c r="D208" s="203" t="s">
        <v>126</v>
      </c>
      <c r="E208" s="204" t="s">
        <v>356</v>
      </c>
      <c r="F208" s="205" t="s">
        <v>357</v>
      </c>
      <c r="G208" s="206" t="s">
        <v>257</v>
      </c>
      <c r="H208" s="207">
        <v>233</v>
      </c>
      <c r="I208" s="208"/>
      <c r="J208" s="209">
        <f>ROUND(I208*H208,2)</f>
        <v>0</v>
      </c>
      <c r="K208" s="205" t="s">
        <v>139</v>
      </c>
      <c r="L208" s="43"/>
      <c r="M208" s="210" t="s">
        <v>19</v>
      </c>
      <c r="N208" s="211" t="s">
        <v>45</v>
      </c>
      <c r="O208" s="83"/>
      <c r="P208" s="212">
        <f>O208*H208</f>
        <v>0</v>
      </c>
      <c r="Q208" s="212">
        <v>0</v>
      </c>
      <c r="R208" s="212">
        <f>Q208*H208</f>
        <v>0</v>
      </c>
      <c r="S208" s="212">
        <v>0.016</v>
      </c>
      <c r="T208" s="213">
        <f>S208*H208</f>
        <v>3.728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14" t="s">
        <v>217</v>
      </c>
      <c r="AT208" s="214" t="s">
        <v>126</v>
      </c>
      <c r="AU208" s="214" t="s">
        <v>84</v>
      </c>
      <c r="AY208" s="16" t="s">
        <v>124</v>
      </c>
      <c r="BE208" s="215">
        <f>IF(N208="základní",J208,0)</f>
        <v>0</v>
      </c>
      <c r="BF208" s="215">
        <f>IF(N208="snížená",J208,0)</f>
        <v>0</v>
      </c>
      <c r="BG208" s="215">
        <f>IF(N208="zákl. přenesená",J208,0)</f>
        <v>0</v>
      </c>
      <c r="BH208" s="215">
        <f>IF(N208="sníž. přenesená",J208,0)</f>
        <v>0</v>
      </c>
      <c r="BI208" s="215">
        <f>IF(N208="nulová",J208,0)</f>
        <v>0</v>
      </c>
      <c r="BJ208" s="16" t="s">
        <v>82</v>
      </c>
      <c r="BK208" s="215">
        <f>ROUND(I208*H208,2)</f>
        <v>0</v>
      </c>
      <c r="BL208" s="16" t="s">
        <v>217</v>
      </c>
      <c r="BM208" s="214" t="s">
        <v>545</v>
      </c>
    </row>
    <row r="209" spans="1:47" s="2" customFormat="1" ht="12">
      <c r="A209" s="37"/>
      <c r="B209" s="38"/>
      <c r="C209" s="39"/>
      <c r="D209" s="232" t="s">
        <v>141</v>
      </c>
      <c r="E209" s="39"/>
      <c r="F209" s="233" t="s">
        <v>359</v>
      </c>
      <c r="G209" s="39"/>
      <c r="H209" s="39"/>
      <c r="I209" s="218"/>
      <c r="J209" s="39"/>
      <c r="K209" s="39"/>
      <c r="L209" s="43"/>
      <c r="M209" s="219"/>
      <c r="N209" s="220"/>
      <c r="O209" s="83"/>
      <c r="P209" s="83"/>
      <c r="Q209" s="83"/>
      <c r="R209" s="83"/>
      <c r="S209" s="83"/>
      <c r="T209" s="84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141</v>
      </c>
      <c r="AU209" s="16" t="s">
        <v>84</v>
      </c>
    </row>
    <row r="210" spans="1:51" s="13" customFormat="1" ht="12">
      <c r="A210" s="13"/>
      <c r="B210" s="221"/>
      <c r="C210" s="222"/>
      <c r="D210" s="216" t="s">
        <v>134</v>
      </c>
      <c r="E210" s="223" t="s">
        <v>19</v>
      </c>
      <c r="F210" s="224" t="s">
        <v>546</v>
      </c>
      <c r="G210" s="222"/>
      <c r="H210" s="225">
        <v>233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1" t="s">
        <v>134</v>
      </c>
      <c r="AU210" s="231" t="s">
        <v>84</v>
      </c>
      <c r="AV210" s="13" t="s">
        <v>84</v>
      </c>
      <c r="AW210" s="13" t="s">
        <v>35</v>
      </c>
      <c r="AX210" s="13" t="s">
        <v>82</v>
      </c>
      <c r="AY210" s="231" t="s">
        <v>124</v>
      </c>
    </row>
    <row r="211" spans="1:65" s="2" customFormat="1" ht="24.15" customHeight="1">
      <c r="A211" s="37"/>
      <c r="B211" s="38"/>
      <c r="C211" s="203" t="s">
        <v>379</v>
      </c>
      <c r="D211" s="203" t="s">
        <v>126</v>
      </c>
      <c r="E211" s="204" t="s">
        <v>362</v>
      </c>
      <c r="F211" s="205" t="s">
        <v>363</v>
      </c>
      <c r="G211" s="206" t="s">
        <v>364</v>
      </c>
      <c r="H211" s="207">
        <v>10</v>
      </c>
      <c r="I211" s="208"/>
      <c r="J211" s="209">
        <f>ROUND(I211*H211,2)</f>
        <v>0</v>
      </c>
      <c r="K211" s="205" t="s">
        <v>139</v>
      </c>
      <c r="L211" s="43"/>
      <c r="M211" s="210" t="s">
        <v>19</v>
      </c>
      <c r="N211" s="211" t="s">
        <v>45</v>
      </c>
      <c r="O211" s="83"/>
      <c r="P211" s="212">
        <f>O211*H211</f>
        <v>0</v>
      </c>
      <c r="Q211" s="212">
        <v>6E-05</v>
      </c>
      <c r="R211" s="212">
        <f>Q211*H211</f>
        <v>0.0006000000000000001</v>
      </c>
      <c r="S211" s="212">
        <v>0</v>
      </c>
      <c r="T211" s="213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14" t="s">
        <v>217</v>
      </c>
      <c r="AT211" s="214" t="s">
        <v>126</v>
      </c>
      <c r="AU211" s="214" t="s">
        <v>84</v>
      </c>
      <c r="AY211" s="16" t="s">
        <v>124</v>
      </c>
      <c r="BE211" s="215">
        <f>IF(N211="základní",J211,0)</f>
        <v>0</v>
      </c>
      <c r="BF211" s="215">
        <f>IF(N211="snížená",J211,0)</f>
        <v>0</v>
      </c>
      <c r="BG211" s="215">
        <f>IF(N211="zákl. přenesená",J211,0)</f>
        <v>0</v>
      </c>
      <c r="BH211" s="215">
        <f>IF(N211="sníž. přenesená",J211,0)</f>
        <v>0</v>
      </c>
      <c r="BI211" s="215">
        <f>IF(N211="nulová",J211,0)</f>
        <v>0</v>
      </c>
      <c r="BJ211" s="16" t="s">
        <v>82</v>
      </c>
      <c r="BK211" s="215">
        <f>ROUND(I211*H211,2)</f>
        <v>0</v>
      </c>
      <c r="BL211" s="16" t="s">
        <v>217</v>
      </c>
      <c r="BM211" s="214" t="s">
        <v>547</v>
      </c>
    </row>
    <row r="212" spans="1:47" s="2" customFormat="1" ht="12">
      <c r="A212" s="37"/>
      <c r="B212" s="38"/>
      <c r="C212" s="39"/>
      <c r="D212" s="232" t="s">
        <v>141</v>
      </c>
      <c r="E212" s="39"/>
      <c r="F212" s="233" t="s">
        <v>366</v>
      </c>
      <c r="G212" s="39"/>
      <c r="H212" s="39"/>
      <c r="I212" s="218"/>
      <c r="J212" s="39"/>
      <c r="K212" s="39"/>
      <c r="L212" s="43"/>
      <c r="M212" s="219"/>
      <c r="N212" s="220"/>
      <c r="O212" s="83"/>
      <c r="P212" s="83"/>
      <c r="Q212" s="83"/>
      <c r="R212" s="83"/>
      <c r="S212" s="83"/>
      <c r="T212" s="84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141</v>
      </c>
      <c r="AU212" s="16" t="s">
        <v>84</v>
      </c>
    </row>
    <row r="213" spans="1:51" s="13" customFormat="1" ht="12">
      <c r="A213" s="13"/>
      <c r="B213" s="221"/>
      <c r="C213" s="222"/>
      <c r="D213" s="216" t="s">
        <v>134</v>
      </c>
      <c r="E213" s="223" t="s">
        <v>19</v>
      </c>
      <c r="F213" s="224" t="s">
        <v>367</v>
      </c>
      <c r="G213" s="222"/>
      <c r="H213" s="225">
        <v>10</v>
      </c>
      <c r="I213" s="226"/>
      <c r="J213" s="222"/>
      <c r="K213" s="222"/>
      <c r="L213" s="227"/>
      <c r="M213" s="228"/>
      <c r="N213" s="229"/>
      <c r="O213" s="229"/>
      <c r="P213" s="229"/>
      <c r="Q213" s="229"/>
      <c r="R213" s="229"/>
      <c r="S213" s="229"/>
      <c r="T213" s="23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1" t="s">
        <v>134</v>
      </c>
      <c r="AU213" s="231" t="s">
        <v>84</v>
      </c>
      <c r="AV213" s="13" t="s">
        <v>84</v>
      </c>
      <c r="AW213" s="13" t="s">
        <v>35</v>
      </c>
      <c r="AX213" s="13" t="s">
        <v>74</v>
      </c>
      <c r="AY213" s="231" t="s">
        <v>124</v>
      </c>
    </row>
    <row r="214" spans="1:65" s="2" customFormat="1" ht="21.75" customHeight="1">
      <c r="A214" s="37"/>
      <c r="B214" s="38"/>
      <c r="C214" s="234" t="s">
        <v>384</v>
      </c>
      <c r="D214" s="234" t="s">
        <v>345</v>
      </c>
      <c r="E214" s="235" t="s">
        <v>370</v>
      </c>
      <c r="F214" s="236" t="s">
        <v>371</v>
      </c>
      <c r="G214" s="237" t="s">
        <v>243</v>
      </c>
      <c r="H214" s="238">
        <v>0.01</v>
      </c>
      <c r="I214" s="239"/>
      <c r="J214" s="240">
        <f>ROUND(I214*H214,2)</f>
        <v>0</v>
      </c>
      <c r="K214" s="236" t="s">
        <v>139</v>
      </c>
      <c r="L214" s="241"/>
      <c r="M214" s="242" t="s">
        <v>19</v>
      </c>
      <c r="N214" s="243" t="s">
        <v>45</v>
      </c>
      <c r="O214" s="83"/>
      <c r="P214" s="212">
        <f>O214*H214</f>
        <v>0</v>
      </c>
      <c r="Q214" s="212">
        <v>1</v>
      </c>
      <c r="R214" s="212">
        <f>Q214*H214</f>
        <v>0.01</v>
      </c>
      <c r="S214" s="212">
        <v>0</v>
      </c>
      <c r="T214" s="213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14" t="s">
        <v>321</v>
      </c>
      <c r="AT214" s="214" t="s">
        <v>345</v>
      </c>
      <c r="AU214" s="214" t="s">
        <v>84</v>
      </c>
      <c r="AY214" s="16" t="s">
        <v>124</v>
      </c>
      <c r="BE214" s="215">
        <f>IF(N214="základní",J214,0)</f>
        <v>0</v>
      </c>
      <c r="BF214" s="215">
        <f>IF(N214="snížená",J214,0)</f>
        <v>0</v>
      </c>
      <c r="BG214" s="215">
        <f>IF(N214="zákl. přenesená",J214,0)</f>
        <v>0</v>
      </c>
      <c r="BH214" s="215">
        <f>IF(N214="sníž. přenesená",J214,0)</f>
        <v>0</v>
      </c>
      <c r="BI214" s="215">
        <f>IF(N214="nulová",J214,0)</f>
        <v>0</v>
      </c>
      <c r="BJ214" s="16" t="s">
        <v>82</v>
      </c>
      <c r="BK214" s="215">
        <f>ROUND(I214*H214,2)</f>
        <v>0</v>
      </c>
      <c r="BL214" s="16" t="s">
        <v>217</v>
      </c>
      <c r="BM214" s="214" t="s">
        <v>548</v>
      </c>
    </row>
    <row r="215" spans="1:51" s="13" customFormat="1" ht="12">
      <c r="A215" s="13"/>
      <c r="B215" s="221"/>
      <c r="C215" s="222"/>
      <c r="D215" s="216" t="s">
        <v>134</v>
      </c>
      <c r="E215" s="223" t="s">
        <v>19</v>
      </c>
      <c r="F215" s="224" t="s">
        <v>373</v>
      </c>
      <c r="G215" s="222"/>
      <c r="H215" s="225">
        <v>0.01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1" t="s">
        <v>134</v>
      </c>
      <c r="AU215" s="231" t="s">
        <v>84</v>
      </c>
      <c r="AV215" s="13" t="s">
        <v>84</v>
      </c>
      <c r="AW215" s="13" t="s">
        <v>35</v>
      </c>
      <c r="AX215" s="13" t="s">
        <v>82</v>
      </c>
      <c r="AY215" s="231" t="s">
        <v>124</v>
      </c>
    </row>
    <row r="216" spans="1:65" s="2" customFormat="1" ht="21.75" customHeight="1">
      <c r="A216" s="37"/>
      <c r="B216" s="38"/>
      <c r="C216" s="234" t="s">
        <v>391</v>
      </c>
      <c r="D216" s="234" t="s">
        <v>345</v>
      </c>
      <c r="E216" s="235" t="s">
        <v>375</v>
      </c>
      <c r="F216" s="236" t="s">
        <v>376</v>
      </c>
      <c r="G216" s="237" t="s">
        <v>243</v>
      </c>
      <c r="H216" s="238">
        <v>0.01</v>
      </c>
      <c r="I216" s="239"/>
      <c r="J216" s="240">
        <f>ROUND(I216*H216,2)</f>
        <v>0</v>
      </c>
      <c r="K216" s="236" t="s">
        <v>139</v>
      </c>
      <c r="L216" s="241"/>
      <c r="M216" s="242" t="s">
        <v>19</v>
      </c>
      <c r="N216" s="243" t="s">
        <v>45</v>
      </c>
      <c r="O216" s="83"/>
      <c r="P216" s="212">
        <f>O216*H216</f>
        <v>0</v>
      </c>
      <c r="Q216" s="212">
        <v>1</v>
      </c>
      <c r="R216" s="212">
        <f>Q216*H216</f>
        <v>0.01</v>
      </c>
      <c r="S216" s="212">
        <v>0</v>
      </c>
      <c r="T216" s="213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14" t="s">
        <v>321</v>
      </c>
      <c r="AT216" s="214" t="s">
        <v>345</v>
      </c>
      <c r="AU216" s="214" t="s">
        <v>84</v>
      </c>
      <c r="AY216" s="16" t="s">
        <v>124</v>
      </c>
      <c r="BE216" s="215">
        <f>IF(N216="základní",J216,0)</f>
        <v>0</v>
      </c>
      <c r="BF216" s="215">
        <f>IF(N216="snížená",J216,0)</f>
        <v>0</v>
      </c>
      <c r="BG216" s="215">
        <f>IF(N216="zákl. přenesená",J216,0)</f>
        <v>0</v>
      </c>
      <c r="BH216" s="215">
        <f>IF(N216="sníž. přenesená",J216,0)</f>
        <v>0</v>
      </c>
      <c r="BI216" s="215">
        <f>IF(N216="nulová",J216,0)</f>
        <v>0</v>
      </c>
      <c r="BJ216" s="16" t="s">
        <v>82</v>
      </c>
      <c r="BK216" s="215">
        <f>ROUND(I216*H216,2)</f>
        <v>0</v>
      </c>
      <c r="BL216" s="16" t="s">
        <v>217</v>
      </c>
      <c r="BM216" s="214" t="s">
        <v>549</v>
      </c>
    </row>
    <row r="217" spans="1:51" s="13" customFormat="1" ht="12">
      <c r="A217" s="13"/>
      <c r="B217" s="221"/>
      <c r="C217" s="222"/>
      <c r="D217" s="216" t="s">
        <v>134</v>
      </c>
      <c r="E217" s="223" t="s">
        <v>19</v>
      </c>
      <c r="F217" s="224" t="s">
        <v>378</v>
      </c>
      <c r="G217" s="222"/>
      <c r="H217" s="225">
        <v>0.01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1" t="s">
        <v>134</v>
      </c>
      <c r="AU217" s="231" t="s">
        <v>84</v>
      </c>
      <c r="AV217" s="13" t="s">
        <v>84</v>
      </c>
      <c r="AW217" s="13" t="s">
        <v>35</v>
      </c>
      <c r="AX217" s="13" t="s">
        <v>82</v>
      </c>
      <c r="AY217" s="231" t="s">
        <v>124</v>
      </c>
    </row>
    <row r="218" spans="1:65" s="2" customFormat="1" ht="24.15" customHeight="1">
      <c r="A218" s="37"/>
      <c r="B218" s="38"/>
      <c r="C218" s="203" t="s">
        <v>397</v>
      </c>
      <c r="D218" s="203" t="s">
        <v>126</v>
      </c>
      <c r="E218" s="204" t="s">
        <v>550</v>
      </c>
      <c r="F218" s="205" t="s">
        <v>551</v>
      </c>
      <c r="G218" s="206" t="s">
        <v>243</v>
      </c>
      <c r="H218" s="207">
        <v>0.098</v>
      </c>
      <c r="I218" s="208"/>
      <c r="J218" s="209">
        <f>ROUND(I218*H218,2)</f>
        <v>0</v>
      </c>
      <c r="K218" s="205" t="s">
        <v>139</v>
      </c>
      <c r="L218" s="43"/>
      <c r="M218" s="210" t="s">
        <v>19</v>
      </c>
      <c r="N218" s="211" t="s">
        <v>45</v>
      </c>
      <c r="O218" s="83"/>
      <c r="P218" s="212">
        <f>O218*H218</f>
        <v>0</v>
      </c>
      <c r="Q218" s="212">
        <v>0</v>
      </c>
      <c r="R218" s="212">
        <f>Q218*H218</f>
        <v>0</v>
      </c>
      <c r="S218" s="212">
        <v>0</v>
      </c>
      <c r="T218" s="21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14" t="s">
        <v>217</v>
      </c>
      <c r="AT218" s="214" t="s">
        <v>126</v>
      </c>
      <c r="AU218" s="214" t="s">
        <v>84</v>
      </c>
      <c r="AY218" s="16" t="s">
        <v>124</v>
      </c>
      <c r="BE218" s="215">
        <f>IF(N218="základní",J218,0)</f>
        <v>0</v>
      </c>
      <c r="BF218" s="215">
        <f>IF(N218="snížená",J218,0)</f>
        <v>0</v>
      </c>
      <c r="BG218" s="215">
        <f>IF(N218="zákl. přenesená",J218,0)</f>
        <v>0</v>
      </c>
      <c r="BH218" s="215">
        <f>IF(N218="sníž. přenesená",J218,0)</f>
        <v>0</v>
      </c>
      <c r="BI218" s="215">
        <f>IF(N218="nulová",J218,0)</f>
        <v>0</v>
      </c>
      <c r="BJ218" s="16" t="s">
        <v>82</v>
      </c>
      <c r="BK218" s="215">
        <f>ROUND(I218*H218,2)</f>
        <v>0</v>
      </c>
      <c r="BL218" s="16" t="s">
        <v>217</v>
      </c>
      <c r="BM218" s="214" t="s">
        <v>552</v>
      </c>
    </row>
    <row r="219" spans="1:47" s="2" customFormat="1" ht="12">
      <c r="A219" s="37"/>
      <c r="B219" s="38"/>
      <c r="C219" s="39"/>
      <c r="D219" s="232" t="s">
        <v>141</v>
      </c>
      <c r="E219" s="39"/>
      <c r="F219" s="233" t="s">
        <v>553</v>
      </c>
      <c r="G219" s="39"/>
      <c r="H219" s="39"/>
      <c r="I219" s="218"/>
      <c r="J219" s="39"/>
      <c r="K219" s="39"/>
      <c r="L219" s="43"/>
      <c r="M219" s="219"/>
      <c r="N219" s="220"/>
      <c r="O219" s="83"/>
      <c r="P219" s="83"/>
      <c r="Q219" s="83"/>
      <c r="R219" s="83"/>
      <c r="S219" s="83"/>
      <c r="T219" s="84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141</v>
      </c>
      <c r="AU219" s="16" t="s">
        <v>84</v>
      </c>
    </row>
    <row r="220" spans="1:63" s="12" customFormat="1" ht="22.8" customHeight="1">
      <c r="A220" s="12"/>
      <c r="B220" s="187"/>
      <c r="C220" s="188"/>
      <c r="D220" s="189" t="s">
        <v>73</v>
      </c>
      <c r="E220" s="201" t="s">
        <v>389</v>
      </c>
      <c r="F220" s="201" t="s">
        <v>390</v>
      </c>
      <c r="G220" s="188"/>
      <c r="H220" s="188"/>
      <c r="I220" s="191"/>
      <c r="J220" s="202">
        <f>BK220</f>
        <v>0</v>
      </c>
      <c r="K220" s="188"/>
      <c r="L220" s="193"/>
      <c r="M220" s="194"/>
      <c r="N220" s="195"/>
      <c r="O220" s="195"/>
      <c r="P220" s="196">
        <f>SUM(P221:P230)</f>
        <v>0</v>
      </c>
      <c r="Q220" s="195"/>
      <c r="R220" s="196">
        <f>SUM(R221:R230)</f>
        <v>0.004393920000000001</v>
      </c>
      <c r="S220" s="195"/>
      <c r="T220" s="197">
        <f>SUM(T221:T230)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98" t="s">
        <v>84</v>
      </c>
      <c r="AT220" s="199" t="s">
        <v>73</v>
      </c>
      <c r="AU220" s="199" t="s">
        <v>82</v>
      </c>
      <c r="AY220" s="198" t="s">
        <v>124</v>
      </c>
      <c r="BK220" s="200">
        <f>SUM(BK221:BK230)</f>
        <v>0</v>
      </c>
    </row>
    <row r="221" spans="1:65" s="2" customFormat="1" ht="24.15" customHeight="1">
      <c r="A221" s="37"/>
      <c r="B221" s="38"/>
      <c r="C221" s="203" t="s">
        <v>402</v>
      </c>
      <c r="D221" s="203" t="s">
        <v>126</v>
      </c>
      <c r="E221" s="204" t="s">
        <v>392</v>
      </c>
      <c r="F221" s="205" t="s">
        <v>393</v>
      </c>
      <c r="G221" s="206" t="s">
        <v>138</v>
      </c>
      <c r="H221" s="207">
        <v>3.184</v>
      </c>
      <c r="I221" s="208"/>
      <c r="J221" s="209">
        <f>ROUND(I221*H221,2)</f>
        <v>0</v>
      </c>
      <c r="K221" s="205" t="s">
        <v>139</v>
      </c>
      <c r="L221" s="43"/>
      <c r="M221" s="210" t="s">
        <v>19</v>
      </c>
      <c r="N221" s="211" t="s">
        <v>45</v>
      </c>
      <c r="O221" s="83"/>
      <c r="P221" s="212">
        <f>O221*H221</f>
        <v>0</v>
      </c>
      <c r="Q221" s="212">
        <v>0.00036</v>
      </c>
      <c r="R221" s="212">
        <f>Q221*H221</f>
        <v>0.0011462400000000002</v>
      </c>
      <c r="S221" s="212">
        <v>0</v>
      </c>
      <c r="T221" s="213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14" t="s">
        <v>217</v>
      </c>
      <c r="AT221" s="214" t="s">
        <v>126</v>
      </c>
      <c r="AU221" s="214" t="s">
        <v>84</v>
      </c>
      <c r="AY221" s="16" t="s">
        <v>124</v>
      </c>
      <c r="BE221" s="215">
        <f>IF(N221="základní",J221,0)</f>
        <v>0</v>
      </c>
      <c r="BF221" s="215">
        <f>IF(N221="snížená",J221,0)</f>
        <v>0</v>
      </c>
      <c r="BG221" s="215">
        <f>IF(N221="zákl. přenesená",J221,0)</f>
        <v>0</v>
      </c>
      <c r="BH221" s="215">
        <f>IF(N221="sníž. přenesená",J221,0)</f>
        <v>0</v>
      </c>
      <c r="BI221" s="215">
        <f>IF(N221="nulová",J221,0)</f>
        <v>0</v>
      </c>
      <c r="BJ221" s="16" t="s">
        <v>82</v>
      </c>
      <c r="BK221" s="215">
        <f>ROUND(I221*H221,2)</f>
        <v>0</v>
      </c>
      <c r="BL221" s="16" t="s">
        <v>217</v>
      </c>
      <c r="BM221" s="214" t="s">
        <v>554</v>
      </c>
    </row>
    <row r="222" spans="1:47" s="2" customFormat="1" ht="12">
      <c r="A222" s="37"/>
      <c r="B222" s="38"/>
      <c r="C222" s="39"/>
      <c r="D222" s="232" t="s">
        <v>141</v>
      </c>
      <c r="E222" s="39"/>
      <c r="F222" s="233" t="s">
        <v>395</v>
      </c>
      <c r="G222" s="39"/>
      <c r="H222" s="39"/>
      <c r="I222" s="218"/>
      <c r="J222" s="39"/>
      <c r="K222" s="39"/>
      <c r="L222" s="43"/>
      <c r="M222" s="219"/>
      <c r="N222" s="220"/>
      <c r="O222" s="83"/>
      <c r="P222" s="83"/>
      <c r="Q222" s="83"/>
      <c r="R222" s="83"/>
      <c r="S222" s="83"/>
      <c r="T222" s="84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141</v>
      </c>
      <c r="AU222" s="16" t="s">
        <v>84</v>
      </c>
    </row>
    <row r="223" spans="1:51" s="13" customFormat="1" ht="12">
      <c r="A223" s="13"/>
      <c r="B223" s="221"/>
      <c r="C223" s="222"/>
      <c r="D223" s="216" t="s">
        <v>134</v>
      </c>
      <c r="E223" s="223" t="s">
        <v>19</v>
      </c>
      <c r="F223" s="224" t="s">
        <v>555</v>
      </c>
      <c r="G223" s="222"/>
      <c r="H223" s="225">
        <v>3.184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1" t="s">
        <v>134</v>
      </c>
      <c r="AU223" s="231" t="s">
        <v>84</v>
      </c>
      <c r="AV223" s="13" t="s">
        <v>84</v>
      </c>
      <c r="AW223" s="13" t="s">
        <v>35</v>
      </c>
      <c r="AX223" s="13" t="s">
        <v>82</v>
      </c>
      <c r="AY223" s="231" t="s">
        <v>124</v>
      </c>
    </row>
    <row r="224" spans="1:65" s="2" customFormat="1" ht="24.15" customHeight="1">
      <c r="A224" s="37"/>
      <c r="B224" s="38"/>
      <c r="C224" s="203" t="s">
        <v>556</v>
      </c>
      <c r="D224" s="203" t="s">
        <v>126</v>
      </c>
      <c r="E224" s="204" t="s">
        <v>398</v>
      </c>
      <c r="F224" s="205" t="s">
        <v>399</v>
      </c>
      <c r="G224" s="206" t="s">
        <v>138</v>
      </c>
      <c r="H224" s="207">
        <v>3.184</v>
      </c>
      <c r="I224" s="208"/>
      <c r="J224" s="209">
        <f>ROUND(I224*H224,2)</f>
        <v>0</v>
      </c>
      <c r="K224" s="205" t="s">
        <v>139</v>
      </c>
      <c r="L224" s="43"/>
      <c r="M224" s="210" t="s">
        <v>19</v>
      </c>
      <c r="N224" s="211" t="s">
        <v>45</v>
      </c>
      <c r="O224" s="83"/>
      <c r="P224" s="212">
        <f>O224*H224</f>
        <v>0</v>
      </c>
      <c r="Q224" s="212">
        <v>0.00034</v>
      </c>
      <c r="R224" s="212">
        <f>Q224*H224</f>
        <v>0.0010825600000000002</v>
      </c>
      <c r="S224" s="212">
        <v>0</v>
      </c>
      <c r="T224" s="213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14" t="s">
        <v>217</v>
      </c>
      <c r="AT224" s="214" t="s">
        <v>126</v>
      </c>
      <c r="AU224" s="214" t="s">
        <v>84</v>
      </c>
      <c r="AY224" s="16" t="s">
        <v>124</v>
      </c>
      <c r="BE224" s="215">
        <f>IF(N224="základní",J224,0)</f>
        <v>0</v>
      </c>
      <c r="BF224" s="215">
        <f>IF(N224="snížená",J224,0)</f>
        <v>0</v>
      </c>
      <c r="BG224" s="215">
        <f>IF(N224="zákl. přenesená",J224,0)</f>
        <v>0</v>
      </c>
      <c r="BH224" s="215">
        <f>IF(N224="sníž. přenesená",J224,0)</f>
        <v>0</v>
      </c>
      <c r="BI224" s="215">
        <f>IF(N224="nulová",J224,0)</f>
        <v>0</v>
      </c>
      <c r="BJ224" s="16" t="s">
        <v>82</v>
      </c>
      <c r="BK224" s="215">
        <f>ROUND(I224*H224,2)</f>
        <v>0</v>
      </c>
      <c r="BL224" s="16" t="s">
        <v>217</v>
      </c>
      <c r="BM224" s="214" t="s">
        <v>557</v>
      </c>
    </row>
    <row r="225" spans="1:47" s="2" customFormat="1" ht="12">
      <c r="A225" s="37"/>
      <c r="B225" s="38"/>
      <c r="C225" s="39"/>
      <c r="D225" s="232" t="s">
        <v>141</v>
      </c>
      <c r="E225" s="39"/>
      <c r="F225" s="233" t="s">
        <v>401</v>
      </c>
      <c r="G225" s="39"/>
      <c r="H225" s="39"/>
      <c r="I225" s="218"/>
      <c r="J225" s="39"/>
      <c r="K225" s="39"/>
      <c r="L225" s="43"/>
      <c r="M225" s="219"/>
      <c r="N225" s="220"/>
      <c r="O225" s="83"/>
      <c r="P225" s="83"/>
      <c r="Q225" s="83"/>
      <c r="R225" s="83"/>
      <c r="S225" s="83"/>
      <c r="T225" s="84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141</v>
      </c>
      <c r="AU225" s="16" t="s">
        <v>84</v>
      </c>
    </row>
    <row r="226" spans="1:51" s="13" customFormat="1" ht="12">
      <c r="A226" s="13"/>
      <c r="B226" s="221"/>
      <c r="C226" s="222"/>
      <c r="D226" s="216" t="s">
        <v>134</v>
      </c>
      <c r="E226" s="223" t="s">
        <v>19</v>
      </c>
      <c r="F226" s="224" t="s">
        <v>558</v>
      </c>
      <c r="G226" s="222"/>
      <c r="H226" s="225">
        <v>3.184</v>
      </c>
      <c r="I226" s="226"/>
      <c r="J226" s="222"/>
      <c r="K226" s="222"/>
      <c r="L226" s="227"/>
      <c r="M226" s="228"/>
      <c r="N226" s="229"/>
      <c r="O226" s="229"/>
      <c r="P226" s="229"/>
      <c r="Q226" s="229"/>
      <c r="R226" s="229"/>
      <c r="S226" s="229"/>
      <c r="T226" s="23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1" t="s">
        <v>134</v>
      </c>
      <c r="AU226" s="231" t="s">
        <v>84</v>
      </c>
      <c r="AV226" s="13" t="s">
        <v>84</v>
      </c>
      <c r="AW226" s="13" t="s">
        <v>35</v>
      </c>
      <c r="AX226" s="13" t="s">
        <v>82</v>
      </c>
      <c r="AY226" s="231" t="s">
        <v>124</v>
      </c>
    </row>
    <row r="227" spans="1:65" s="2" customFormat="1" ht="24.15" customHeight="1">
      <c r="A227" s="37"/>
      <c r="B227" s="38"/>
      <c r="C227" s="203" t="s">
        <v>559</v>
      </c>
      <c r="D227" s="203" t="s">
        <v>126</v>
      </c>
      <c r="E227" s="204" t="s">
        <v>403</v>
      </c>
      <c r="F227" s="205" t="s">
        <v>404</v>
      </c>
      <c r="G227" s="206" t="s">
        <v>138</v>
      </c>
      <c r="H227" s="207">
        <v>6.368</v>
      </c>
      <c r="I227" s="208"/>
      <c r="J227" s="209">
        <f>ROUND(I227*H227,2)</f>
        <v>0</v>
      </c>
      <c r="K227" s="205" t="s">
        <v>139</v>
      </c>
      <c r="L227" s="43"/>
      <c r="M227" s="210" t="s">
        <v>19</v>
      </c>
      <c r="N227" s="211" t="s">
        <v>45</v>
      </c>
      <c r="O227" s="83"/>
      <c r="P227" s="212">
        <f>O227*H227</f>
        <v>0</v>
      </c>
      <c r="Q227" s="212">
        <v>0.00034</v>
      </c>
      <c r="R227" s="212">
        <f>Q227*H227</f>
        <v>0.0021651200000000004</v>
      </c>
      <c r="S227" s="212">
        <v>0</v>
      </c>
      <c r="T227" s="213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14" t="s">
        <v>217</v>
      </c>
      <c r="AT227" s="214" t="s">
        <v>126</v>
      </c>
      <c r="AU227" s="214" t="s">
        <v>84</v>
      </c>
      <c r="AY227" s="16" t="s">
        <v>124</v>
      </c>
      <c r="BE227" s="215">
        <f>IF(N227="základní",J227,0)</f>
        <v>0</v>
      </c>
      <c r="BF227" s="215">
        <f>IF(N227="snížená",J227,0)</f>
        <v>0</v>
      </c>
      <c r="BG227" s="215">
        <f>IF(N227="zákl. přenesená",J227,0)</f>
        <v>0</v>
      </c>
      <c r="BH227" s="215">
        <f>IF(N227="sníž. přenesená",J227,0)</f>
        <v>0</v>
      </c>
      <c r="BI227" s="215">
        <f>IF(N227="nulová",J227,0)</f>
        <v>0</v>
      </c>
      <c r="BJ227" s="16" t="s">
        <v>82</v>
      </c>
      <c r="BK227" s="215">
        <f>ROUND(I227*H227,2)</f>
        <v>0</v>
      </c>
      <c r="BL227" s="16" t="s">
        <v>217</v>
      </c>
      <c r="BM227" s="214" t="s">
        <v>560</v>
      </c>
    </row>
    <row r="228" spans="1:47" s="2" customFormat="1" ht="12">
      <c r="A228" s="37"/>
      <c r="B228" s="38"/>
      <c r="C228" s="39"/>
      <c r="D228" s="232" t="s">
        <v>141</v>
      </c>
      <c r="E228" s="39"/>
      <c r="F228" s="233" t="s">
        <v>406</v>
      </c>
      <c r="G228" s="39"/>
      <c r="H228" s="39"/>
      <c r="I228" s="218"/>
      <c r="J228" s="39"/>
      <c r="K228" s="39"/>
      <c r="L228" s="43"/>
      <c r="M228" s="219"/>
      <c r="N228" s="220"/>
      <c r="O228" s="83"/>
      <c r="P228" s="83"/>
      <c r="Q228" s="83"/>
      <c r="R228" s="83"/>
      <c r="S228" s="83"/>
      <c r="T228" s="84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141</v>
      </c>
      <c r="AU228" s="16" t="s">
        <v>84</v>
      </c>
    </row>
    <row r="229" spans="1:47" s="2" customFormat="1" ht="12">
      <c r="A229" s="37"/>
      <c r="B229" s="38"/>
      <c r="C229" s="39"/>
      <c r="D229" s="216" t="s">
        <v>132</v>
      </c>
      <c r="E229" s="39"/>
      <c r="F229" s="217" t="s">
        <v>407</v>
      </c>
      <c r="G229" s="39"/>
      <c r="H229" s="39"/>
      <c r="I229" s="218"/>
      <c r="J229" s="39"/>
      <c r="K229" s="39"/>
      <c r="L229" s="43"/>
      <c r="M229" s="219"/>
      <c r="N229" s="220"/>
      <c r="O229" s="83"/>
      <c r="P229" s="83"/>
      <c r="Q229" s="83"/>
      <c r="R229" s="83"/>
      <c r="S229" s="83"/>
      <c r="T229" s="84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6" t="s">
        <v>132</v>
      </c>
      <c r="AU229" s="16" t="s">
        <v>84</v>
      </c>
    </row>
    <row r="230" spans="1:51" s="13" customFormat="1" ht="12">
      <c r="A230" s="13"/>
      <c r="B230" s="221"/>
      <c r="C230" s="222"/>
      <c r="D230" s="216" t="s">
        <v>134</v>
      </c>
      <c r="E230" s="223" t="s">
        <v>19</v>
      </c>
      <c r="F230" s="224" t="s">
        <v>561</v>
      </c>
      <c r="G230" s="222"/>
      <c r="H230" s="225">
        <v>6.368</v>
      </c>
      <c r="I230" s="226"/>
      <c r="J230" s="222"/>
      <c r="K230" s="222"/>
      <c r="L230" s="227"/>
      <c r="M230" s="244"/>
      <c r="N230" s="245"/>
      <c r="O230" s="245"/>
      <c r="P230" s="245"/>
      <c r="Q230" s="245"/>
      <c r="R230" s="245"/>
      <c r="S230" s="245"/>
      <c r="T230" s="24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1" t="s">
        <v>134</v>
      </c>
      <c r="AU230" s="231" t="s">
        <v>84</v>
      </c>
      <c r="AV230" s="13" t="s">
        <v>84</v>
      </c>
      <c r="AW230" s="13" t="s">
        <v>35</v>
      </c>
      <c r="AX230" s="13" t="s">
        <v>82</v>
      </c>
      <c r="AY230" s="231" t="s">
        <v>124</v>
      </c>
    </row>
    <row r="231" spans="1:31" s="2" customFormat="1" ht="6.95" customHeight="1">
      <c r="A231" s="37"/>
      <c r="B231" s="58"/>
      <c r="C231" s="59"/>
      <c r="D231" s="59"/>
      <c r="E231" s="59"/>
      <c r="F231" s="59"/>
      <c r="G231" s="59"/>
      <c r="H231" s="59"/>
      <c r="I231" s="59"/>
      <c r="J231" s="59"/>
      <c r="K231" s="59"/>
      <c r="L231" s="43"/>
      <c r="M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</row>
  </sheetData>
  <sheetProtection password="CC35" sheet="1" objects="1" scenarios="1" formatColumns="0" formatRows="0" autoFilter="0"/>
  <autoFilter ref="C90:K230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2_01/111209111"/>
    <hyperlink ref="F98" r:id="rId2" display="https://podminky.urs.cz/item/CS_URS_2022_01/111211201"/>
    <hyperlink ref="F101" r:id="rId3" display="https://podminky.urs.cz/item/CS_URS_2022_01/124153101"/>
    <hyperlink ref="F104" r:id="rId4" display="https://podminky.urs.cz/item/CS_URS_2022_01/174151101"/>
    <hyperlink ref="F107" r:id="rId5" display="https://podminky.urs.cz/item/CS_URS_2022_01/175151101"/>
    <hyperlink ref="F111" r:id="rId6" display="https://podminky.urs.cz/item/CS_URS_2022_01/181351113"/>
    <hyperlink ref="F114" r:id="rId7" display="https://podminky.urs.cz/item/CS_URS_2022_01/181411121"/>
    <hyperlink ref="F120" r:id="rId8" display="https://podminky.urs.cz/item/CS_URS_2022_01/224311114"/>
    <hyperlink ref="F124" r:id="rId9" display="https://podminky.urs.cz/item/CS_URS_2022_01/321321116"/>
    <hyperlink ref="F128" r:id="rId10" display="https://podminky.urs.cz/item/CS_URS_2022_01/321366111"/>
    <hyperlink ref="F132" r:id="rId11" display="https://podminky.urs.cz/item/CS_URS_2022_01/321368211"/>
    <hyperlink ref="F137" r:id="rId12" display="https://podminky.urs.cz/item/CS_URS_2022_01/451573111"/>
    <hyperlink ref="F140" r:id="rId13" display="https://podminky.urs.cz/item/CS_URS_2022_01/452311171"/>
    <hyperlink ref="F146" r:id="rId14" display="https://podminky.urs.cz/item/CS_URS_2022_01/871265211"/>
    <hyperlink ref="F152" r:id="rId15" display="https://podminky.urs.cz/item/CS_URS_2022_01/871350410"/>
    <hyperlink ref="F157" r:id="rId16" display="https://podminky.urs.cz/item/CS_URS_2022_01/871470420"/>
    <hyperlink ref="F163" r:id="rId17" display="https://podminky.urs.cz/item/CS_URS_2022_01/877235231"/>
    <hyperlink ref="F168" r:id="rId18" display="https://podminky.urs.cz/item/CS_URS_2022_01/877315221"/>
    <hyperlink ref="F176" r:id="rId19" display="https://podminky.urs.cz/item/CS_URS_2022_01/899501221"/>
    <hyperlink ref="F181" r:id="rId20" display="https://podminky.urs.cz/item/CS_URS_2022_01/962042321"/>
    <hyperlink ref="F185" r:id="rId21" display="https://podminky.urs.cz/item/CS_URS_2022_01/977151122"/>
    <hyperlink ref="F189" r:id="rId22" display="https://podminky.urs.cz/item/CS_URS_2022_01/997013501"/>
    <hyperlink ref="F192" r:id="rId23" display="https://podminky.urs.cz/item/CS_URS_2022_01/997013509"/>
    <hyperlink ref="F195" r:id="rId24" display="https://podminky.urs.cz/item/CS_URS_2022_01/997013861"/>
    <hyperlink ref="F199" r:id="rId25" display="https://podminky.urs.cz/item/CS_URS_2022_01/998332011"/>
    <hyperlink ref="F203" r:id="rId26" display="https://podminky.urs.cz/item/CS_URS_2022_01/767161111"/>
    <hyperlink ref="F209" r:id="rId27" display="https://podminky.urs.cz/item/CS_URS_2022_01/767161813"/>
    <hyperlink ref="F212" r:id="rId28" display="https://podminky.urs.cz/item/CS_URS_2022_01/767995113"/>
    <hyperlink ref="F219" r:id="rId29" display="https://podminky.urs.cz/item/CS_URS_2022_01/998767102"/>
    <hyperlink ref="F222" r:id="rId30" display="https://podminky.urs.cz/item/CS_URS_2022_01/789327210"/>
    <hyperlink ref="F225" r:id="rId31" display="https://podminky.urs.cz/item/CS_URS_2022_01/789327216"/>
    <hyperlink ref="F228" r:id="rId32" display="https://podminky.urs.cz/item/CS_URS_2022_01/7893272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84</v>
      </c>
    </row>
    <row r="4" spans="2:46" s="1" customFormat="1" ht="24.95" customHeight="1">
      <c r="B4" s="19"/>
      <c r="D4" s="129" t="s">
        <v>91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Náhon Mlýnka - oprava náhonu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92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562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19. 7. 2021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">
        <v>27</v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">
        <v>28</v>
      </c>
      <c r="F15" s="37"/>
      <c r="G15" s="37"/>
      <c r="H15" s="37"/>
      <c r="I15" s="131" t="s">
        <v>29</v>
      </c>
      <c r="J15" s="135" t="s">
        <v>19</v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30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29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32</v>
      </c>
      <c r="E20" s="37"/>
      <c r="F20" s="37"/>
      <c r="G20" s="37"/>
      <c r="H20" s="37"/>
      <c r="I20" s="131" t="s">
        <v>26</v>
      </c>
      <c r="J20" s="135" t="s">
        <v>33</v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">
        <v>34</v>
      </c>
      <c r="F21" s="37"/>
      <c r="G21" s="37"/>
      <c r="H21" s="37"/>
      <c r="I21" s="131" t="s">
        <v>29</v>
      </c>
      <c r="J21" s="135" t="s">
        <v>19</v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36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29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38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40</v>
      </c>
      <c r="E30" s="37"/>
      <c r="F30" s="37"/>
      <c r="G30" s="37"/>
      <c r="H30" s="37"/>
      <c r="I30" s="37"/>
      <c r="J30" s="143">
        <f>ROUND(J82,2)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42</v>
      </c>
      <c r="G32" s="37"/>
      <c r="H32" s="37"/>
      <c r="I32" s="144" t="s">
        <v>41</v>
      </c>
      <c r="J32" s="144" t="s">
        <v>43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44</v>
      </c>
      <c r="E33" s="131" t="s">
        <v>45</v>
      </c>
      <c r="F33" s="146">
        <f>ROUND((SUM(BE82:BE114)),2)</f>
        <v>0</v>
      </c>
      <c r="G33" s="37"/>
      <c r="H33" s="37"/>
      <c r="I33" s="147">
        <v>0.21</v>
      </c>
      <c r="J33" s="146">
        <f>ROUND(((SUM(BE82:BE114))*I33),2)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46</v>
      </c>
      <c r="F34" s="146">
        <f>ROUND((SUM(BF82:BF114)),2)</f>
        <v>0</v>
      </c>
      <c r="G34" s="37"/>
      <c r="H34" s="37"/>
      <c r="I34" s="147">
        <v>0.15</v>
      </c>
      <c r="J34" s="146">
        <f>ROUND(((SUM(BF82:BF114))*I34),2)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47</v>
      </c>
      <c r="F35" s="146">
        <f>ROUND((SUM(BG82:BG114)),2)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48</v>
      </c>
      <c r="F36" s="146">
        <f>ROUND((SUM(BH82:BH114)),2)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49</v>
      </c>
      <c r="F37" s="146">
        <f>ROUND((SUM(BI82:BI114)),2)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50</v>
      </c>
      <c r="E39" s="150"/>
      <c r="F39" s="150"/>
      <c r="G39" s="151" t="s">
        <v>51</v>
      </c>
      <c r="H39" s="152" t="s">
        <v>52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94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Náhon Mlýnka - oprava náhonu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92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3030_ost - Ostatní náklady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Náhon Mlýnka, k.ú. Odry</v>
      </c>
      <c r="G52" s="39"/>
      <c r="H52" s="39"/>
      <c r="I52" s="31" t="s">
        <v>23</v>
      </c>
      <c r="J52" s="71" t="str">
        <f>IF(J12="","",J12)</f>
        <v>19. 7. 2021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25.65" customHeight="1">
      <c r="A54" s="37"/>
      <c r="B54" s="38"/>
      <c r="C54" s="31" t="s">
        <v>25</v>
      </c>
      <c r="D54" s="39"/>
      <c r="E54" s="39"/>
      <c r="F54" s="26" t="str">
        <f>E15</f>
        <v>Státní pozemkový úřad ČR, s.p</v>
      </c>
      <c r="G54" s="39"/>
      <c r="H54" s="39"/>
      <c r="I54" s="31" t="s">
        <v>32</v>
      </c>
      <c r="J54" s="35" t="str">
        <f>E21</f>
        <v>VODNÍ DÍLA - TBD a.s.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30</v>
      </c>
      <c r="D55" s="39"/>
      <c r="E55" s="39"/>
      <c r="F55" s="26" t="str">
        <f>IF(E18="","",E18)</f>
        <v>Vyplň údaj</v>
      </c>
      <c r="G55" s="39"/>
      <c r="H55" s="39"/>
      <c r="I55" s="31" t="s">
        <v>36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95</v>
      </c>
      <c r="D57" s="161"/>
      <c r="E57" s="161"/>
      <c r="F57" s="161"/>
      <c r="G57" s="161"/>
      <c r="H57" s="161"/>
      <c r="I57" s="161"/>
      <c r="J57" s="162" t="s">
        <v>96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72</v>
      </c>
      <c r="D59" s="39"/>
      <c r="E59" s="39"/>
      <c r="F59" s="39"/>
      <c r="G59" s="39"/>
      <c r="H59" s="39"/>
      <c r="I59" s="39"/>
      <c r="J59" s="101">
        <f>J82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97</v>
      </c>
    </row>
    <row r="60" spans="1:31" s="9" customFormat="1" ht="24.95" customHeight="1">
      <c r="A60" s="9"/>
      <c r="B60" s="164"/>
      <c r="C60" s="165"/>
      <c r="D60" s="166" t="s">
        <v>563</v>
      </c>
      <c r="E60" s="167"/>
      <c r="F60" s="167"/>
      <c r="G60" s="167"/>
      <c r="H60" s="167"/>
      <c r="I60" s="167"/>
      <c r="J60" s="168">
        <f>J83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564</v>
      </c>
      <c r="E61" s="173"/>
      <c r="F61" s="173"/>
      <c r="G61" s="173"/>
      <c r="H61" s="173"/>
      <c r="I61" s="173"/>
      <c r="J61" s="174">
        <f>J84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565</v>
      </c>
      <c r="E62" s="173"/>
      <c r="F62" s="173"/>
      <c r="G62" s="173"/>
      <c r="H62" s="173"/>
      <c r="I62" s="173"/>
      <c r="J62" s="174">
        <f>J106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13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6.95" customHeight="1">
      <c r="A64" s="37"/>
      <c r="B64" s="58"/>
      <c r="C64" s="59"/>
      <c r="D64" s="59"/>
      <c r="E64" s="59"/>
      <c r="F64" s="59"/>
      <c r="G64" s="59"/>
      <c r="H64" s="59"/>
      <c r="I64" s="59"/>
      <c r="J64" s="59"/>
      <c r="K64" s="59"/>
      <c r="L64" s="13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8" spans="1:31" s="2" customFormat="1" ht="6.95" customHeight="1">
      <c r="A68" s="37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24.95" customHeight="1">
      <c r="A69" s="37"/>
      <c r="B69" s="38"/>
      <c r="C69" s="22" t="s">
        <v>109</v>
      </c>
      <c r="D69" s="39"/>
      <c r="E69" s="39"/>
      <c r="F69" s="39"/>
      <c r="G69" s="39"/>
      <c r="H69" s="39"/>
      <c r="I69" s="39"/>
      <c r="J69" s="39"/>
      <c r="K69" s="39"/>
      <c r="L69" s="13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2" customHeight="1">
      <c r="A71" s="37"/>
      <c r="B71" s="38"/>
      <c r="C71" s="31" t="s">
        <v>16</v>
      </c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6.5" customHeight="1">
      <c r="A72" s="37"/>
      <c r="B72" s="38"/>
      <c r="C72" s="39"/>
      <c r="D72" s="39"/>
      <c r="E72" s="159" t="str">
        <f>E7</f>
        <v>Náhon Mlýnka - oprava náhonu</v>
      </c>
      <c r="F72" s="31"/>
      <c r="G72" s="31"/>
      <c r="H72" s="31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92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68" t="str">
        <f>E9</f>
        <v>3030_ost - Ostatní náklady</v>
      </c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21</v>
      </c>
      <c r="D76" s="39"/>
      <c r="E76" s="39"/>
      <c r="F76" s="26" t="str">
        <f>F12</f>
        <v>Náhon Mlýnka, k.ú. Odry</v>
      </c>
      <c r="G76" s="39"/>
      <c r="H76" s="39"/>
      <c r="I76" s="31" t="s">
        <v>23</v>
      </c>
      <c r="J76" s="71" t="str">
        <f>IF(J12="","",J12)</f>
        <v>19. 7. 2021</v>
      </c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5.65" customHeight="1">
      <c r="A78" s="37"/>
      <c r="B78" s="38"/>
      <c r="C78" s="31" t="s">
        <v>25</v>
      </c>
      <c r="D78" s="39"/>
      <c r="E78" s="39"/>
      <c r="F78" s="26" t="str">
        <f>E15</f>
        <v>Státní pozemkový úřad ČR, s.p</v>
      </c>
      <c r="G78" s="39"/>
      <c r="H78" s="39"/>
      <c r="I78" s="31" t="s">
        <v>32</v>
      </c>
      <c r="J78" s="35" t="str">
        <f>E21</f>
        <v>VODNÍ DÍLA - TBD a.s.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30</v>
      </c>
      <c r="D79" s="39"/>
      <c r="E79" s="39"/>
      <c r="F79" s="26" t="str">
        <f>IF(E18="","",E18)</f>
        <v>Vyplň údaj</v>
      </c>
      <c r="G79" s="39"/>
      <c r="H79" s="39"/>
      <c r="I79" s="31" t="s">
        <v>36</v>
      </c>
      <c r="J79" s="35" t="str">
        <f>E24</f>
        <v xml:space="preserve"> </v>
      </c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0.3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11" customFormat="1" ht="29.25" customHeight="1">
      <c r="A81" s="176"/>
      <c r="B81" s="177"/>
      <c r="C81" s="178" t="s">
        <v>110</v>
      </c>
      <c r="D81" s="179" t="s">
        <v>59</v>
      </c>
      <c r="E81" s="179" t="s">
        <v>55</v>
      </c>
      <c r="F81" s="179" t="s">
        <v>56</v>
      </c>
      <c r="G81" s="179" t="s">
        <v>111</v>
      </c>
      <c r="H81" s="179" t="s">
        <v>112</v>
      </c>
      <c r="I81" s="179" t="s">
        <v>113</v>
      </c>
      <c r="J81" s="179" t="s">
        <v>96</v>
      </c>
      <c r="K81" s="180" t="s">
        <v>114</v>
      </c>
      <c r="L81" s="181"/>
      <c r="M81" s="91" t="s">
        <v>19</v>
      </c>
      <c r="N81" s="92" t="s">
        <v>44</v>
      </c>
      <c r="O81" s="92" t="s">
        <v>115</v>
      </c>
      <c r="P81" s="92" t="s">
        <v>116</v>
      </c>
      <c r="Q81" s="92" t="s">
        <v>117</v>
      </c>
      <c r="R81" s="92" t="s">
        <v>118</v>
      </c>
      <c r="S81" s="92" t="s">
        <v>119</v>
      </c>
      <c r="T81" s="93" t="s">
        <v>120</v>
      </c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</row>
    <row r="82" spans="1:63" s="2" customFormat="1" ht="22.8" customHeight="1">
      <c r="A82" s="37"/>
      <c r="B82" s="38"/>
      <c r="C82" s="98" t="s">
        <v>121</v>
      </c>
      <c r="D82" s="39"/>
      <c r="E82" s="39"/>
      <c r="F82" s="39"/>
      <c r="G82" s="39"/>
      <c r="H82" s="39"/>
      <c r="I82" s="39"/>
      <c r="J82" s="182">
        <f>BK82</f>
        <v>0</v>
      </c>
      <c r="K82" s="39"/>
      <c r="L82" s="43"/>
      <c r="M82" s="94"/>
      <c r="N82" s="183"/>
      <c r="O82" s="95"/>
      <c r="P82" s="184">
        <f>P83</f>
        <v>0</v>
      </c>
      <c r="Q82" s="95"/>
      <c r="R82" s="184">
        <f>R83</f>
        <v>0</v>
      </c>
      <c r="S82" s="95"/>
      <c r="T82" s="185">
        <f>T83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T82" s="16" t="s">
        <v>73</v>
      </c>
      <c r="AU82" s="16" t="s">
        <v>97</v>
      </c>
      <c r="BK82" s="186">
        <f>BK83</f>
        <v>0</v>
      </c>
    </row>
    <row r="83" spans="1:63" s="12" customFormat="1" ht="25.9" customHeight="1">
      <c r="A83" s="12"/>
      <c r="B83" s="187"/>
      <c r="C83" s="188"/>
      <c r="D83" s="189" t="s">
        <v>73</v>
      </c>
      <c r="E83" s="190" t="s">
        <v>566</v>
      </c>
      <c r="F83" s="190" t="s">
        <v>567</v>
      </c>
      <c r="G83" s="188"/>
      <c r="H83" s="188"/>
      <c r="I83" s="191"/>
      <c r="J83" s="192">
        <f>BK83</f>
        <v>0</v>
      </c>
      <c r="K83" s="188"/>
      <c r="L83" s="193"/>
      <c r="M83" s="194"/>
      <c r="N83" s="195"/>
      <c r="O83" s="195"/>
      <c r="P83" s="196">
        <f>P84+P106</f>
        <v>0</v>
      </c>
      <c r="Q83" s="195"/>
      <c r="R83" s="196">
        <f>R84+R106</f>
        <v>0</v>
      </c>
      <c r="S83" s="195"/>
      <c r="T83" s="197">
        <f>T84+T106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8" t="s">
        <v>155</v>
      </c>
      <c r="AT83" s="199" t="s">
        <v>73</v>
      </c>
      <c r="AU83" s="199" t="s">
        <v>74</v>
      </c>
      <c r="AY83" s="198" t="s">
        <v>124</v>
      </c>
      <c r="BK83" s="200">
        <f>BK84+BK106</f>
        <v>0</v>
      </c>
    </row>
    <row r="84" spans="1:63" s="12" customFormat="1" ht="22.8" customHeight="1">
      <c r="A84" s="12"/>
      <c r="B84" s="187"/>
      <c r="C84" s="188"/>
      <c r="D84" s="189" t="s">
        <v>73</v>
      </c>
      <c r="E84" s="201" t="s">
        <v>568</v>
      </c>
      <c r="F84" s="201" t="s">
        <v>569</v>
      </c>
      <c r="G84" s="188"/>
      <c r="H84" s="188"/>
      <c r="I84" s="191"/>
      <c r="J84" s="202">
        <f>BK84</f>
        <v>0</v>
      </c>
      <c r="K84" s="188"/>
      <c r="L84" s="193"/>
      <c r="M84" s="194"/>
      <c r="N84" s="195"/>
      <c r="O84" s="195"/>
      <c r="P84" s="196">
        <f>SUM(P85:P105)</f>
        <v>0</v>
      </c>
      <c r="Q84" s="195"/>
      <c r="R84" s="196">
        <f>SUM(R85:R105)</f>
        <v>0</v>
      </c>
      <c r="S84" s="195"/>
      <c r="T84" s="197">
        <f>SUM(T85:T105)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8" t="s">
        <v>155</v>
      </c>
      <c r="AT84" s="199" t="s">
        <v>73</v>
      </c>
      <c r="AU84" s="199" t="s">
        <v>82</v>
      </c>
      <c r="AY84" s="198" t="s">
        <v>124</v>
      </c>
      <c r="BK84" s="200">
        <f>SUM(BK85:BK105)</f>
        <v>0</v>
      </c>
    </row>
    <row r="85" spans="1:65" s="2" customFormat="1" ht="16.5" customHeight="1">
      <c r="A85" s="37"/>
      <c r="B85" s="38"/>
      <c r="C85" s="203" t="s">
        <v>82</v>
      </c>
      <c r="D85" s="203" t="s">
        <v>126</v>
      </c>
      <c r="E85" s="204" t="s">
        <v>570</v>
      </c>
      <c r="F85" s="205" t="s">
        <v>571</v>
      </c>
      <c r="G85" s="206" t="s">
        <v>129</v>
      </c>
      <c r="H85" s="207">
        <v>1</v>
      </c>
      <c r="I85" s="208"/>
      <c r="J85" s="209">
        <f>ROUND(I85*H85,2)</f>
        <v>0</v>
      </c>
      <c r="K85" s="205" t="s">
        <v>139</v>
      </c>
      <c r="L85" s="43"/>
      <c r="M85" s="210" t="s">
        <v>19</v>
      </c>
      <c r="N85" s="211" t="s">
        <v>45</v>
      </c>
      <c r="O85" s="83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R85" s="214" t="s">
        <v>572</v>
      </c>
      <c r="AT85" s="214" t="s">
        <v>126</v>
      </c>
      <c r="AU85" s="214" t="s">
        <v>84</v>
      </c>
      <c r="AY85" s="16" t="s">
        <v>124</v>
      </c>
      <c r="BE85" s="215">
        <f>IF(N85="základní",J85,0)</f>
        <v>0</v>
      </c>
      <c r="BF85" s="215">
        <f>IF(N85="snížená",J85,0)</f>
        <v>0</v>
      </c>
      <c r="BG85" s="215">
        <f>IF(N85="zákl. přenesená",J85,0)</f>
        <v>0</v>
      </c>
      <c r="BH85" s="215">
        <f>IF(N85="sníž. přenesená",J85,0)</f>
        <v>0</v>
      </c>
      <c r="BI85" s="215">
        <f>IF(N85="nulová",J85,0)</f>
        <v>0</v>
      </c>
      <c r="BJ85" s="16" t="s">
        <v>82</v>
      </c>
      <c r="BK85" s="215">
        <f>ROUND(I85*H85,2)</f>
        <v>0</v>
      </c>
      <c r="BL85" s="16" t="s">
        <v>572</v>
      </c>
      <c r="BM85" s="214" t="s">
        <v>573</v>
      </c>
    </row>
    <row r="86" spans="1:47" s="2" customFormat="1" ht="12">
      <c r="A86" s="37"/>
      <c r="B86" s="38"/>
      <c r="C86" s="39"/>
      <c r="D86" s="232" t="s">
        <v>141</v>
      </c>
      <c r="E86" s="39"/>
      <c r="F86" s="233" t="s">
        <v>574</v>
      </c>
      <c r="G86" s="39"/>
      <c r="H86" s="39"/>
      <c r="I86" s="218"/>
      <c r="J86" s="39"/>
      <c r="K86" s="39"/>
      <c r="L86" s="43"/>
      <c r="M86" s="219"/>
      <c r="N86" s="220"/>
      <c r="O86" s="83"/>
      <c r="P86" s="83"/>
      <c r="Q86" s="83"/>
      <c r="R86" s="83"/>
      <c r="S86" s="83"/>
      <c r="T86" s="84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141</v>
      </c>
      <c r="AU86" s="16" t="s">
        <v>84</v>
      </c>
    </row>
    <row r="87" spans="1:47" s="2" customFormat="1" ht="12">
      <c r="A87" s="37"/>
      <c r="B87" s="38"/>
      <c r="C87" s="39"/>
      <c r="D87" s="216" t="s">
        <v>132</v>
      </c>
      <c r="E87" s="39"/>
      <c r="F87" s="217" t="s">
        <v>575</v>
      </c>
      <c r="G87" s="39"/>
      <c r="H87" s="39"/>
      <c r="I87" s="218"/>
      <c r="J87" s="39"/>
      <c r="K87" s="39"/>
      <c r="L87" s="43"/>
      <c r="M87" s="219"/>
      <c r="N87" s="220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132</v>
      </c>
      <c r="AU87" s="16" t="s">
        <v>84</v>
      </c>
    </row>
    <row r="88" spans="1:65" s="2" customFormat="1" ht="16.5" customHeight="1">
      <c r="A88" s="37"/>
      <c r="B88" s="38"/>
      <c r="C88" s="203" t="s">
        <v>84</v>
      </c>
      <c r="D88" s="203" t="s">
        <v>126</v>
      </c>
      <c r="E88" s="204" t="s">
        <v>576</v>
      </c>
      <c r="F88" s="205" t="s">
        <v>577</v>
      </c>
      <c r="G88" s="206" t="s">
        <v>129</v>
      </c>
      <c r="H88" s="207">
        <v>1</v>
      </c>
      <c r="I88" s="208"/>
      <c r="J88" s="209">
        <f>ROUND(I88*H88,2)</f>
        <v>0</v>
      </c>
      <c r="K88" s="205" t="s">
        <v>139</v>
      </c>
      <c r="L88" s="43"/>
      <c r="M88" s="210" t="s">
        <v>19</v>
      </c>
      <c r="N88" s="211" t="s">
        <v>45</v>
      </c>
      <c r="O88" s="8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214" t="s">
        <v>572</v>
      </c>
      <c r="AT88" s="214" t="s">
        <v>126</v>
      </c>
      <c r="AU88" s="214" t="s">
        <v>84</v>
      </c>
      <c r="AY88" s="16" t="s">
        <v>124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6" t="s">
        <v>82</v>
      </c>
      <c r="BK88" s="215">
        <f>ROUND(I88*H88,2)</f>
        <v>0</v>
      </c>
      <c r="BL88" s="16" t="s">
        <v>572</v>
      </c>
      <c r="BM88" s="214" t="s">
        <v>578</v>
      </c>
    </row>
    <row r="89" spans="1:47" s="2" customFormat="1" ht="12">
      <c r="A89" s="37"/>
      <c r="B89" s="38"/>
      <c r="C89" s="39"/>
      <c r="D89" s="232" t="s">
        <v>141</v>
      </c>
      <c r="E89" s="39"/>
      <c r="F89" s="233" t="s">
        <v>579</v>
      </c>
      <c r="G89" s="39"/>
      <c r="H89" s="39"/>
      <c r="I89" s="218"/>
      <c r="J89" s="39"/>
      <c r="K89" s="39"/>
      <c r="L89" s="43"/>
      <c r="M89" s="219"/>
      <c r="N89" s="220"/>
      <c r="O89" s="83"/>
      <c r="P89" s="83"/>
      <c r="Q89" s="83"/>
      <c r="R89" s="83"/>
      <c r="S89" s="83"/>
      <c r="T89" s="84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6" t="s">
        <v>141</v>
      </c>
      <c r="AU89" s="16" t="s">
        <v>84</v>
      </c>
    </row>
    <row r="90" spans="1:65" s="2" customFormat="1" ht="16.5" customHeight="1">
      <c r="A90" s="37"/>
      <c r="B90" s="38"/>
      <c r="C90" s="203" t="s">
        <v>144</v>
      </c>
      <c r="D90" s="203" t="s">
        <v>126</v>
      </c>
      <c r="E90" s="204" t="s">
        <v>580</v>
      </c>
      <c r="F90" s="205" t="s">
        <v>581</v>
      </c>
      <c r="G90" s="206" t="s">
        <v>129</v>
      </c>
      <c r="H90" s="207">
        <v>1</v>
      </c>
      <c r="I90" s="208"/>
      <c r="J90" s="209">
        <f>ROUND(I90*H90,2)</f>
        <v>0</v>
      </c>
      <c r="K90" s="205" t="s">
        <v>139</v>
      </c>
      <c r="L90" s="43"/>
      <c r="M90" s="210" t="s">
        <v>19</v>
      </c>
      <c r="N90" s="211" t="s">
        <v>45</v>
      </c>
      <c r="O90" s="8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4" t="s">
        <v>572</v>
      </c>
      <c r="AT90" s="214" t="s">
        <v>126</v>
      </c>
      <c r="AU90" s="214" t="s">
        <v>84</v>
      </c>
      <c r="AY90" s="16" t="s">
        <v>124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82</v>
      </c>
      <c r="BK90" s="215">
        <f>ROUND(I90*H90,2)</f>
        <v>0</v>
      </c>
      <c r="BL90" s="16" t="s">
        <v>572</v>
      </c>
      <c r="BM90" s="214" t="s">
        <v>582</v>
      </c>
    </row>
    <row r="91" spans="1:47" s="2" customFormat="1" ht="12">
      <c r="A91" s="37"/>
      <c r="B91" s="38"/>
      <c r="C91" s="39"/>
      <c r="D91" s="232" t="s">
        <v>141</v>
      </c>
      <c r="E91" s="39"/>
      <c r="F91" s="233" t="s">
        <v>583</v>
      </c>
      <c r="G91" s="39"/>
      <c r="H91" s="39"/>
      <c r="I91" s="218"/>
      <c r="J91" s="39"/>
      <c r="K91" s="39"/>
      <c r="L91" s="43"/>
      <c r="M91" s="219"/>
      <c r="N91" s="220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141</v>
      </c>
      <c r="AU91" s="16" t="s">
        <v>84</v>
      </c>
    </row>
    <row r="92" spans="1:47" s="2" customFormat="1" ht="12">
      <c r="A92" s="37"/>
      <c r="B92" s="38"/>
      <c r="C92" s="39"/>
      <c r="D92" s="216" t="s">
        <v>132</v>
      </c>
      <c r="E92" s="39"/>
      <c r="F92" s="217" t="s">
        <v>584</v>
      </c>
      <c r="G92" s="39"/>
      <c r="H92" s="39"/>
      <c r="I92" s="218"/>
      <c r="J92" s="39"/>
      <c r="K92" s="39"/>
      <c r="L92" s="43"/>
      <c r="M92" s="219"/>
      <c r="N92" s="220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132</v>
      </c>
      <c r="AU92" s="16" t="s">
        <v>84</v>
      </c>
    </row>
    <row r="93" spans="1:65" s="2" customFormat="1" ht="24.15" customHeight="1">
      <c r="A93" s="37"/>
      <c r="B93" s="38"/>
      <c r="C93" s="203" t="s">
        <v>130</v>
      </c>
      <c r="D93" s="203" t="s">
        <v>126</v>
      </c>
      <c r="E93" s="204" t="s">
        <v>585</v>
      </c>
      <c r="F93" s="205" t="s">
        <v>586</v>
      </c>
      <c r="G93" s="206" t="s">
        <v>129</v>
      </c>
      <c r="H93" s="207">
        <v>1</v>
      </c>
      <c r="I93" s="208"/>
      <c r="J93" s="209">
        <f>ROUND(I93*H93,2)</f>
        <v>0</v>
      </c>
      <c r="K93" s="205" t="s">
        <v>19</v>
      </c>
      <c r="L93" s="43"/>
      <c r="M93" s="210" t="s">
        <v>19</v>
      </c>
      <c r="N93" s="211" t="s">
        <v>45</v>
      </c>
      <c r="O93" s="8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4" t="s">
        <v>572</v>
      </c>
      <c r="AT93" s="214" t="s">
        <v>126</v>
      </c>
      <c r="AU93" s="214" t="s">
        <v>84</v>
      </c>
      <c r="AY93" s="16" t="s">
        <v>124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6" t="s">
        <v>82</v>
      </c>
      <c r="BK93" s="215">
        <f>ROUND(I93*H93,2)</f>
        <v>0</v>
      </c>
      <c r="BL93" s="16" t="s">
        <v>572</v>
      </c>
      <c r="BM93" s="214" t="s">
        <v>587</v>
      </c>
    </row>
    <row r="94" spans="1:47" s="2" customFormat="1" ht="12">
      <c r="A94" s="37"/>
      <c r="B94" s="38"/>
      <c r="C94" s="39"/>
      <c r="D94" s="216" t="s">
        <v>132</v>
      </c>
      <c r="E94" s="39"/>
      <c r="F94" s="217" t="s">
        <v>588</v>
      </c>
      <c r="G94" s="39"/>
      <c r="H94" s="39"/>
      <c r="I94" s="218"/>
      <c r="J94" s="39"/>
      <c r="K94" s="39"/>
      <c r="L94" s="43"/>
      <c r="M94" s="219"/>
      <c r="N94" s="220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132</v>
      </c>
      <c r="AU94" s="16" t="s">
        <v>84</v>
      </c>
    </row>
    <row r="95" spans="1:65" s="2" customFormat="1" ht="24.15" customHeight="1">
      <c r="A95" s="37"/>
      <c r="B95" s="38"/>
      <c r="C95" s="203" t="s">
        <v>155</v>
      </c>
      <c r="D95" s="203" t="s">
        <v>126</v>
      </c>
      <c r="E95" s="204" t="s">
        <v>589</v>
      </c>
      <c r="F95" s="205" t="s">
        <v>590</v>
      </c>
      <c r="G95" s="206" t="s">
        <v>129</v>
      </c>
      <c r="H95" s="207">
        <v>1</v>
      </c>
      <c r="I95" s="208"/>
      <c r="J95" s="209">
        <f>ROUND(I95*H95,2)</f>
        <v>0</v>
      </c>
      <c r="K95" s="205" t="s">
        <v>19</v>
      </c>
      <c r="L95" s="43"/>
      <c r="M95" s="210" t="s">
        <v>19</v>
      </c>
      <c r="N95" s="211" t="s">
        <v>45</v>
      </c>
      <c r="O95" s="8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4" t="s">
        <v>572</v>
      </c>
      <c r="AT95" s="214" t="s">
        <v>126</v>
      </c>
      <c r="AU95" s="214" t="s">
        <v>84</v>
      </c>
      <c r="AY95" s="16" t="s">
        <v>124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6" t="s">
        <v>82</v>
      </c>
      <c r="BK95" s="215">
        <f>ROUND(I95*H95,2)</f>
        <v>0</v>
      </c>
      <c r="BL95" s="16" t="s">
        <v>572</v>
      </c>
      <c r="BM95" s="214" t="s">
        <v>591</v>
      </c>
    </row>
    <row r="96" spans="1:65" s="2" customFormat="1" ht="21.75" customHeight="1">
      <c r="A96" s="37"/>
      <c r="B96" s="38"/>
      <c r="C96" s="203" t="s">
        <v>161</v>
      </c>
      <c r="D96" s="203" t="s">
        <v>126</v>
      </c>
      <c r="E96" s="204" t="s">
        <v>592</v>
      </c>
      <c r="F96" s="205" t="s">
        <v>593</v>
      </c>
      <c r="G96" s="206" t="s">
        <v>129</v>
      </c>
      <c r="H96" s="207">
        <v>1</v>
      </c>
      <c r="I96" s="208"/>
      <c r="J96" s="209">
        <f>ROUND(I96*H96,2)</f>
        <v>0</v>
      </c>
      <c r="K96" s="205" t="s">
        <v>19</v>
      </c>
      <c r="L96" s="43"/>
      <c r="M96" s="210" t="s">
        <v>19</v>
      </c>
      <c r="N96" s="211" t="s">
        <v>45</v>
      </c>
      <c r="O96" s="8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4" t="s">
        <v>572</v>
      </c>
      <c r="AT96" s="214" t="s">
        <v>126</v>
      </c>
      <c r="AU96" s="214" t="s">
        <v>84</v>
      </c>
      <c r="AY96" s="16" t="s">
        <v>124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82</v>
      </c>
      <c r="BK96" s="215">
        <f>ROUND(I96*H96,2)</f>
        <v>0</v>
      </c>
      <c r="BL96" s="16" t="s">
        <v>572</v>
      </c>
      <c r="BM96" s="214" t="s">
        <v>594</v>
      </c>
    </row>
    <row r="97" spans="1:47" s="2" customFormat="1" ht="12">
      <c r="A97" s="37"/>
      <c r="B97" s="38"/>
      <c r="C97" s="39"/>
      <c r="D97" s="216" t="s">
        <v>132</v>
      </c>
      <c r="E97" s="39"/>
      <c r="F97" s="217" t="s">
        <v>595</v>
      </c>
      <c r="G97" s="39"/>
      <c r="H97" s="39"/>
      <c r="I97" s="218"/>
      <c r="J97" s="39"/>
      <c r="K97" s="39"/>
      <c r="L97" s="43"/>
      <c r="M97" s="219"/>
      <c r="N97" s="220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132</v>
      </c>
      <c r="AU97" s="16" t="s">
        <v>84</v>
      </c>
    </row>
    <row r="98" spans="1:65" s="2" customFormat="1" ht="24.15" customHeight="1">
      <c r="A98" s="37"/>
      <c r="B98" s="38"/>
      <c r="C98" s="203" t="s">
        <v>167</v>
      </c>
      <c r="D98" s="203" t="s">
        <v>126</v>
      </c>
      <c r="E98" s="204" t="s">
        <v>596</v>
      </c>
      <c r="F98" s="205" t="s">
        <v>597</v>
      </c>
      <c r="G98" s="206" t="s">
        <v>129</v>
      </c>
      <c r="H98" s="207">
        <v>1</v>
      </c>
      <c r="I98" s="208"/>
      <c r="J98" s="209">
        <f>ROUND(I98*H98,2)</f>
        <v>0</v>
      </c>
      <c r="K98" s="205" t="s">
        <v>19</v>
      </c>
      <c r="L98" s="43"/>
      <c r="M98" s="210" t="s">
        <v>19</v>
      </c>
      <c r="N98" s="211" t="s">
        <v>45</v>
      </c>
      <c r="O98" s="8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4" t="s">
        <v>572</v>
      </c>
      <c r="AT98" s="214" t="s">
        <v>126</v>
      </c>
      <c r="AU98" s="214" t="s">
        <v>84</v>
      </c>
      <c r="AY98" s="16" t="s">
        <v>124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82</v>
      </c>
      <c r="BK98" s="215">
        <f>ROUND(I98*H98,2)</f>
        <v>0</v>
      </c>
      <c r="BL98" s="16" t="s">
        <v>572</v>
      </c>
      <c r="BM98" s="214" t="s">
        <v>598</v>
      </c>
    </row>
    <row r="99" spans="1:47" s="2" customFormat="1" ht="12">
      <c r="A99" s="37"/>
      <c r="B99" s="38"/>
      <c r="C99" s="39"/>
      <c r="D99" s="216" t="s">
        <v>132</v>
      </c>
      <c r="E99" s="39"/>
      <c r="F99" s="217" t="s">
        <v>599</v>
      </c>
      <c r="G99" s="39"/>
      <c r="H99" s="39"/>
      <c r="I99" s="218"/>
      <c r="J99" s="39"/>
      <c r="K99" s="39"/>
      <c r="L99" s="43"/>
      <c r="M99" s="219"/>
      <c r="N99" s="220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132</v>
      </c>
      <c r="AU99" s="16" t="s">
        <v>84</v>
      </c>
    </row>
    <row r="100" spans="1:65" s="2" customFormat="1" ht="24.15" customHeight="1">
      <c r="A100" s="37"/>
      <c r="B100" s="38"/>
      <c r="C100" s="203" t="s">
        <v>172</v>
      </c>
      <c r="D100" s="203" t="s">
        <v>126</v>
      </c>
      <c r="E100" s="204" t="s">
        <v>600</v>
      </c>
      <c r="F100" s="205" t="s">
        <v>601</v>
      </c>
      <c r="G100" s="206" t="s">
        <v>129</v>
      </c>
      <c r="H100" s="207">
        <v>1</v>
      </c>
      <c r="I100" s="208"/>
      <c r="J100" s="209">
        <f>ROUND(I100*H100,2)</f>
        <v>0</v>
      </c>
      <c r="K100" s="205" t="s">
        <v>19</v>
      </c>
      <c r="L100" s="43"/>
      <c r="M100" s="210" t="s">
        <v>19</v>
      </c>
      <c r="N100" s="211" t="s">
        <v>45</v>
      </c>
      <c r="O100" s="8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4" t="s">
        <v>572</v>
      </c>
      <c r="AT100" s="214" t="s">
        <v>126</v>
      </c>
      <c r="AU100" s="214" t="s">
        <v>84</v>
      </c>
      <c r="AY100" s="16" t="s">
        <v>124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82</v>
      </c>
      <c r="BK100" s="215">
        <f>ROUND(I100*H100,2)</f>
        <v>0</v>
      </c>
      <c r="BL100" s="16" t="s">
        <v>572</v>
      </c>
      <c r="BM100" s="214" t="s">
        <v>602</v>
      </c>
    </row>
    <row r="101" spans="1:47" s="2" customFormat="1" ht="12">
      <c r="A101" s="37"/>
      <c r="B101" s="38"/>
      <c r="C101" s="39"/>
      <c r="D101" s="216" t="s">
        <v>132</v>
      </c>
      <c r="E101" s="39"/>
      <c r="F101" s="217" t="s">
        <v>603</v>
      </c>
      <c r="G101" s="39"/>
      <c r="H101" s="39"/>
      <c r="I101" s="218"/>
      <c r="J101" s="39"/>
      <c r="K101" s="39"/>
      <c r="L101" s="43"/>
      <c r="M101" s="219"/>
      <c r="N101" s="220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132</v>
      </c>
      <c r="AU101" s="16" t="s">
        <v>84</v>
      </c>
    </row>
    <row r="102" spans="1:65" s="2" customFormat="1" ht="24.15" customHeight="1">
      <c r="A102" s="37"/>
      <c r="B102" s="38"/>
      <c r="C102" s="203" t="s">
        <v>177</v>
      </c>
      <c r="D102" s="203" t="s">
        <v>126</v>
      </c>
      <c r="E102" s="204" t="s">
        <v>604</v>
      </c>
      <c r="F102" s="205" t="s">
        <v>605</v>
      </c>
      <c r="G102" s="206" t="s">
        <v>129</v>
      </c>
      <c r="H102" s="207">
        <v>1</v>
      </c>
      <c r="I102" s="208"/>
      <c r="J102" s="209">
        <f>ROUND(I102*H102,2)</f>
        <v>0</v>
      </c>
      <c r="K102" s="205" t="s">
        <v>19</v>
      </c>
      <c r="L102" s="43"/>
      <c r="M102" s="210" t="s">
        <v>19</v>
      </c>
      <c r="N102" s="211" t="s">
        <v>45</v>
      </c>
      <c r="O102" s="8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4" t="s">
        <v>572</v>
      </c>
      <c r="AT102" s="214" t="s">
        <v>126</v>
      </c>
      <c r="AU102" s="214" t="s">
        <v>84</v>
      </c>
      <c r="AY102" s="16" t="s">
        <v>124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82</v>
      </c>
      <c r="BK102" s="215">
        <f>ROUND(I102*H102,2)</f>
        <v>0</v>
      </c>
      <c r="BL102" s="16" t="s">
        <v>572</v>
      </c>
      <c r="BM102" s="214" t="s">
        <v>606</v>
      </c>
    </row>
    <row r="103" spans="1:47" s="2" customFormat="1" ht="12">
      <c r="A103" s="37"/>
      <c r="B103" s="38"/>
      <c r="C103" s="39"/>
      <c r="D103" s="216" t="s">
        <v>132</v>
      </c>
      <c r="E103" s="39"/>
      <c r="F103" s="217" t="s">
        <v>603</v>
      </c>
      <c r="G103" s="39"/>
      <c r="H103" s="39"/>
      <c r="I103" s="218"/>
      <c r="J103" s="39"/>
      <c r="K103" s="39"/>
      <c r="L103" s="43"/>
      <c r="M103" s="219"/>
      <c r="N103" s="220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132</v>
      </c>
      <c r="AU103" s="16" t="s">
        <v>84</v>
      </c>
    </row>
    <row r="104" spans="1:65" s="2" customFormat="1" ht="24.15" customHeight="1">
      <c r="A104" s="37"/>
      <c r="B104" s="38"/>
      <c r="C104" s="203" t="s">
        <v>182</v>
      </c>
      <c r="D104" s="203" t="s">
        <v>126</v>
      </c>
      <c r="E104" s="204" t="s">
        <v>607</v>
      </c>
      <c r="F104" s="205" t="s">
        <v>608</v>
      </c>
      <c r="G104" s="206" t="s">
        <v>129</v>
      </c>
      <c r="H104" s="207">
        <v>1</v>
      </c>
      <c r="I104" s="208"/>
      <c r="J104" s="209">
        <f>ROUND(I104*H104,2)</f>
        <v>0</v>
      </c>
      <c r="K104" s="205" t="s">
        <v>19</v>
      </c>
      <c r="L104" s="43"/>
      <c r="M104" s="210" t="s">
        <v>19</v>
      </c>
      <c r="N104" s="211" t="s">
        <v>45</v>
      </c>
      <c r="O104" s="8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4" t="s">
        <v>572</v>
      </c>
      <c r="AT104" s="214" t="s">
        <v>126</v>
      </c>
      <c r="AU104" s="214" t="s">
        <v>84</v>
      </c>
      <c r="AY104" s="16" t="s">
        <v>124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82</v>
      </c>
      <c r="BK104" s="215">
        <f>ROUND(I104*H104,2)</f>
        <v>0</v>
      </c>
      <c r="BL104" s="16" t="s">
        <v>572</v>
      </c>
      <c r="BM104" s="214" t="s">
        <v>609</v>
      </c>
    </row>
    <row r="105" spans="1:47" s="2" customFormat="1" ht="12">
      <c r="A105" s="37"/>
      <c r="B105" s="38"/>
      <c r="C105" s="39"/>
      <c r="D105" s="216" t="s">
        <v>132</v>
      </c>
      <c r="E105" s="39"/>
      <c r="F105" s="217" t="s">
        <v>610</v>
      </c>
      <c r="G105" s="39"/>
      <c r="H105" s="39"/>
      <c r="I105" s="218"/>
      <c r="J105" s="39"/>
      <c r="K105" s="39"/>
      <c r="L105" s="43"/>
      <c r="M105" s="219"/>
      <c r="N105" s="220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132</v>
      </c>
      <c r="AU105" s="16" t="s">
        <v>84</v>
      </c>
    </row>
    <row r="106" spans="1:63" s="12" customFormat="1" ht="22.8" customHeight="1">
      <c r="A106" s="12"/>
      <c r="B106" s="187"/>
      <c r="C106" s="188"/>
      <c r="D106" s="189" t="s">
        <v>73</v>
      </c>
      <c r="E106" s="201" t="s">
        <v>611</v>
      </c>
      <c r="F106" s="201" t="s">
        <v>612</v>
      </c>
      <c r="G106" s="188"/>
      <c r="H106" s="188"/>
      <c r="I106" s="191"/>
      <c r="J106" s="202">
        <f>BK106</f>
        <v>0</v>
      </c>
      <c r="K106" s="188"/>
      <c r="L106" s="193"/>
      <c r="M106" s="194"/>
      <c r="N106" s="195"/>
      <c r="O106" s="195"/>
      <c r="P106" s="196">
        <f>SUM(P107:P114)</f>
        <v>0</v>
      </c>
      <c r="Q106" s="195"/>
      <c r="R106" s="196">
        <f>SUM(R107:R114)</f>
        <v>0</v>
      </c>
      <c r="S106" s="195"/>
      <c r="T106" s="197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98" t="s">
        <v>155</v>
      </c>
      <c r="AT106" s="199" t="s">
        <v>73</v>
      </c>
      <c r="AU106" s="199" t="s">
        <v>82</v>
      </c>
      <c r="AY106" s="198" t="s">
        <v>124</v>
      </c>
      <c r="BK106" s="200">
        <f>SUM(BK107:BK114)</f>
        <v>0</v>
      </c>
    </row>
    <row r="107" spans="1:65" s="2" customFormat="1" ht="16.5" customHeight="1">
      <c r="A107" s="37"/>
      <c r="B107" s="38"/>
      <c r="C107" s="203" t="s">
        <v>187</v>
      </c>
      <c r="D107" s="203" t="s">
        <v>126</v>
      </c>
      <c r="E107" s="204" t="s">
        <v>613</v>
      </c>
      <c r="F107" s="205" t="s">
        <v>612</v>
      </c>
      <c r="G107" s="206" t="s">
        <v>129</v>
      </c>
      <c r="H107" s="207">
        <v>1</v>
      </c>
      <c r="I107" s="208"/>
      <c r="J107" s="209">
        <f>ROUND(I107*H107,2)</f>
        <v>0</v>
      </c>
      <c r="K107" s="205" t="s">
        <v>139</v>
      </c>
      <c r="L107" s="43"/>
      <c r="M107" s="210" t="s">
        <v>19</v>
      </c>
      <c r="N107" s="211" t="s">
        <v>45</v>
      </c>
      <c r="O107" s="8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4" t="s">
        <v>572</v>
      </c>
      <c r="AT107" s="214" t="s">
        <v>126</v>
      </c>
      <c r="AU107" s="214" t="s">
        <v>84</v>
      </c>
      <c r="AY107" s="16" t="s">
        <v>124</v>
      </c>
      <c r="BE107" s="215">
        <f>IF(N107="základní",J107,0)</f>
        <v>0</v>
      </c>
      <c r="BF107" s="215">
        <f>IF(N107="snížená",J107,0)</f>
        <v>0</v>
      </c>
      <c r="BG107" s="215">
        <f>IF(N107="zákl. přenesená",J107,0)</f>
        <v>0</v>
      </c>
      <c r="BH107" s="215">
        <f>IF(N107="sníž. přenesená",J107,0)</f>
        <v>0</v>
      </c>
      <c r="BI107" s="215">
        <f>IF(N107="nulová",J107,0)</f>
        <v>0</v>
      </c>
      <c r="BJ107" s="16" t="s">
        <v>82</v>
      </c>
      <c r="BK107" s="215">
        <f>ROUND(I107*H107,2)</f>
        <v>0</v>
      </c>
      <c r="BL107" s="16" t="s">
        <v>572</v>
      </c>
      <c r="BM107" s="214" t="s">
        <v>614</v>
      </c>
    </row>
    <row r="108" spans="1:47" s="2" customFormat="1" ht="12">
      <c r="A108" s="37"/>
      <c r="B108" s="38"/>
      <c r="C108" s="39"/>
      <c r="D108" s="232" t="s">
        <v>141</v>
      </c>
      <c r="E108" s="39"/>
      <c r="F108" s="233" t="s">
        <v>615</v>
      </c>
      <c r="G108" s="39"/>
      <c r="H108" s="39"/>
      <c r="I108" s="218"/>
      <c r="J108" s="39"/>
      <c r="K108" s="39"/>
      <c r="L108" s="43"/>
      <c r="M108" s="219"/>
      <c r="N108" s="220"/>
      <c r="O108" s="83"/>
      <c r="P108" s="83"/>
      <c r="Q108" s="83"/>
      <c r="R108" s="83"/>
      <c r="S108" s="83"/>
      <c r="T108" s="84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141</v>
      </c>
      <c r="AU108" s="16" t="s">
        <v>84</v>
      </c>
    </row>
    <row r="109" spans="1:65" s="2" customFormat="1" ht="16.5" customHeight="1">
      <c r="A109" s="37"/>
      <c r="B109" s="38"/>
      <c r="C109" s="203" t="s">
        <v>194</v>
      </c>
      <c r="D109" s="203" t="s">
        <v>126</v>
      </c>
      <c r="E109" s="204" t="s">
        <v>616</v>
      </c>
      <c r="F109" s="205" t="s">
        <v>617</v>
      </c>
      <c r="G109" s="206" t="s">
        <v>129</v>
      </c>
      <c r="H109" s="207">
        <v>1</v>
      </c>
      <c r="I109" s="208"/>
      <c r="J109" s="209">
        <f>ROUND(I109*H109,2)</f>
        <v>0</v>
      </c>
      <c r="K109" s="205" t="s">
        <v>139</v>
      </c>
      <c r="L109" s="43"/>
      <c r="M109" s="210" t="s">
        <v>19</v>
      </c>
      <c r="N109" s="211" t="s">
        <v>45</v>
      </c>
      <c r="O109" s="8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14" t="s">
        <v>572</v>
      </c>
      <c r="AT109" s="214" t="s">
        <v>126</v>
      </c>
      <c r="AU109" s="214" t="s">
        <v>84</v>
      </c>
      <c r="AY109" s="16" t="s">
        <v>124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6" t="s">
        <v>82</v>
      </c>
      <c r="BK109" s="215">
        <f>ROUND(I109*H109,2)</f>
        <v>0</v>
      </c>
      <c r="BL109" s="16" t="s">
        <v>572</v>
      </c>
      <c r="BM109" s="214" t="s">
        <v>618</v>
      </c>
    </row>
    <row r="110" spans="1:47" s="2" customFormat="1" ht="12">
      <c r="A110" s="37"/>
      <c r="B110" s="38"/>
      <c r="C110" s="39"/>
      <c r="D110" s="232" t="s">
        <v>141</v>
      </c>
      <c r="E110" s="39"/>
      <c r="F110" s="233" t="s">
        <v>619</v>
      </c>
      <c r="G110" s="39"/>
      <c r="H110" s="39"/>
      <c r="I110" s="218"/>
      <c r="J110" s="39"/>
      <c r="K110" s="39"/>
      <c r="L110" s="43"/>
      <c r="M110" s="219"/>
      <c r="N110" s="220"/>
      <c r="O110" s="83"/>
      <c r="P110" s="83"/>
      <c r="Q110" s="83"/>
      <c r="R110" s="83"/>
      <c r="S110" s="83"/>
      <c r="T110" s="84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16" t="s">
        <v>141</v>
      </c>
      <c r="AU110" s="16" t="s">
        <v>84</v>
      </c>
    </row>
    <row r="111" spans="1:65" s="2" customFormat="1" ht="16.5" customHeight="1">
      <c r="A111" s="37"/>
      <c r="B111" s="38"/>
      <c r="C111" s="203" t="s">
        <v>201</v>
      </c>
      <c r="D111" s="203" t="s">
        <v>126</v>
      </c>
      <c r="E111" s="204" t="s">
        <v>620</v>
      </c>
      <c r="F111" s="205" t="s">
        <v>621</v>
      </c>
      <c r="G111" s="206" t="s">
        <v>129</v>
      </c>
      <c r="H111" s="207">
        <v>1</v>
      </c>
      <c r="I111" s="208"/>
      <c r="J111" s="209">
        <f>ROUND(I111*H111,2)</f>
        <v>0</v>
      </c>
      <c r="K111" s="205" t="s">
        <v>139</v>
      </c>
      <c r="L111" s="43"/>
      <c r="M111" s="210" t="s">
        <v>19</v>
      </c>
      <c r="N111" s="211" t="s">
        <v>45</v>
      </c>
      <c r="O111" s="8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14" t="s">
        <v>572</v>
      </c>
      <c r="AT111" s="214" t="s">
        <v>126</v>
      </c>
      <c r="AU111" s="214" t="s">
        <v>84</v>
      </c>
      <c r="AY111" s="16" t="s">
        <v>124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6" t="s">
        <v>82</v>
      </c>
      <c r="BK111" s="215">
        <f>ROUND(I111*H111,2)</f>
        <v>0</v>
      </c>
      <c r="BL111" s="16" t="s">
        <v>572</v>
      </c>
      <c r="BM111" s="214" t="s">
        <v>622</v>
      </c>
    </row>
    <row r="112" spans="1:47" s="2" customFormat="1" ht="12">
      <c r="A112" s="37"/>
      <c r="B112" s="38"/>
      <c r="C112" s="39"/>
      <c r="D112" s="232" t="s">
        <v>141</v>
      </c>
      <c r="E112" s="39"/>
      <c r="F112" s="233" t="s">
        <v>623</v>
      </c>
      <c r="G112" s="39"/>
      <c r="H112" s="39"/>
      <c r="I112" s="218"/>
      <c r="J112" s="39"/>
      <c r="K112" s="39"/>
      <c r="L112" s="43"/>
      <c r="M112" s="219"/>
      <c r="N112" s="220"/>
      <c r="O112" s="83"/>
      <c r="P112" s="83"/>
      <c r="Q112" s="83"/>
      <c r="R112" s="83"/>
      <c r="S112" s="83"/>
      <c r="T112" s="84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T112" s="16" t="s">
        <v>141</v>
      </c>
      <c r="AU112" s="16" t="s">
        <v>84</v>
      </c>
    </row>
    <row r="113" spans="1:65" s="2" customFormat="1" ht="16.5" customHeight="1">
      <c r="A113" s="37"/>
      <c r="B113" s="38"/>
      <c r="C113" s="203" t="s">
        <v>207</v>
      </c>
      <c r="D113" s="203" t="s">
        <v>126</v>
      </c>
      <c r="E113" s="204" t="s">
        <v>624</v>
      </c>
      <c r="F113" s="205" t="s">
        <v>625</v>
      </c>
      <c r="G113" s="206" t="s">
        <v>129</v>
      </c>
      <c r="H113" s="207">
        <v>1</v>
      </c>
      <c r="I113" s="208"/>
      <c r="J113" s="209">
        <f>ROUND(I113*H113,2)</f>
        <v>0</v>
      </c>
      <c r="K113" s="205" t="s">
        <v>139</v>
      </c>
      <c r="L113" s="43"/>
      <c r="M113" s="210" t="s">
        <v>19</v>
      </c>
      <c r="N113" s="211" t="s">
        <v>45</v>
      </c>
      <c r="O113" s="8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4" t="s">
        <v>572</v>
      </c>
      <c r="AT113" s="214" t="s">
        <v>126</v>
      </c>
      <c r="AU113" s="214" t="s">
        <v>84</v>
      </c>
      <c r="AY113" s="16" t="s">
        <v>124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6" t="s">
        <v>82</v>
      </c>
      <c r="BK113" s="215">
        <f>ROUND(I113*H113,2)</f>
        <v>0</v>
      </c>
      <c r="BL113" s="16" t="s">
        <v>572</v>
      </c>
      <c r="BM113" s="214" t="s">
        <v>626</v>
      </c>
    </row>
    <row r="114" spans="1:47" s="2" customFormat="1" ht="12">
      <c r="A114" s="37"/>
      <c r="B114" s="38"/>
      <c r="C114" s="39"/>
      <c r="D114" s="232" t="s">
        <v>141</v>
      </c>
      <c r="E114" s="39"/>
      <c r="F114" s="233" t="s">
        <v>627</v>
      </c>
      <c r="G114" s="39"/>
      <c r="H114" s="39"/>
      <c r="I114" s="218"/>
      <c r="J114" s="39"/>
      <c r="K114" s="39"/>
      <c r="L114" s="43"/>
      <c r="M114" s="247"/>
      <c r="N114" s="248"/>
      <c r="O114" s="249"/>
      <c r="P114" s="249"/>
      <c r="Q114" s="249"/>
      <c r="R114" s="249"/>
      <c r="S114" s="249"/>
      <c r="T114" s="250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16" t="s">
        <v>141</v>
      </c>
      <c r="AU114" s="16" t="s">
        <v>84</v>
      </c>
    </row>
    <row r="115" spans="1:31" s="2" customFormat="1" ht="6.95" customHeight="1">
      <c r="A115" s="37"/>
      <c r="B115" s="58"/>
      <c r="C115" s="59"/>
      <c r="D115" s="59"/>
      <c r="E115" s="59"/>
      <c r="F115" s="59"/>
      <c r="G115" s="59"/>
      <c r="H115" s="59"/>
      <c r="I115" s="59"/>
      <c r="J115" s="59"/>
      <c r="K115" s="59"/>
      <c r="L115" s="43"/>
      <c r="M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</sheetData>
  <sheetProtection password="CC35" sheet="1" objects="1" scenarios="1" formatColumns="0" formatRows="0" autoFilter="0"/>
  <autoFilter ref="C81:K114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2_01/012103000"/>
    <hyperlink ref="F89" r:id="rId2" display="https://podminky.urs.cz/item/CS_URS_2022_01/012203000"/>
    <hyperlink ref="F91" r:id="rId3" display="https://podminky.urs.cz/item/CS_URS_2022_01/013254000"/>
    <hyperlink ref="F108" r:id="rId4" display="https://podminky.urs.cz/item/CS_URS_2022_01/030001000"/>
    <hyperlink ref="F110" r:id="rId5" display="https://podminky.urs.cz/item/CS_URS_2022_01/033002000"/>
    <hyperlink ref="F112" r:id="rId6" display="https://podminky.urs.cz/item/CS_URS_2022_01/034002000"/>
    <hyperlink ref="F114" r:id="rId7" display="https://podminky.urs.cz/item/CS_URS_2022_01/039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1" customWidth="1"/>
    <col min="2" max="2" width="1.7109375" style="251" customWidth="1"/>
    <col min="3" max="4" width="5.00390625" style="251" customWidth="1"/>
    <col min="5" max="5" width="11.7109375" style="251" customWidth="1"/>
    <col min="6" max="6" width="9.140625" style="251" customWidth="1"/>
    <col min="7" max="7" width="5.00390625" style="251" customWidth="1"/>
    <col min="8" max="8" width="77.8515625" style="251" customWidth="1"/>
    <col min="9" max="10" width="20.00390625" style="251" customWidth="1"/>
    <col min="11" max="11" width="1.7109375" style="251" customWidth="1"/>
  </cols>
  <sheetData>
    <row r="1" s="1" customFormat="1" ht="37.5" customHeight="1"/>
    <row r="2" spans="2:11" s="1" customFormat="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4" customFormat="1" ht="45" customHeight="1">
      <c r="B3" s="255"/>
      <c r="C3" s="256" t="s">
        <v>628</v>
      </c>
      <c r="D3" s="256"/>
      <c r="E3" s="256"/>
      <c r="F3" s="256"/>
      <c r="G3" s="256"/>
      <c r="H3" s="256"/>
      <c r="I3" s="256"/>
      <c r="J3" s="256"/>
      <c r="K3" s="257"/>
    </row>
    <row r="4" spans="2:11" s="1" customFormat="1" ht="25.5" customHeight="1">
      <c r="B4" s="258"/>
      <c r="C4" s="259" t="s">
        <v>629</v>
      </c>
      <c r="D4" s="259"/>
      <c r="E4" s="259"/>
      <c r="F4" s="259"/>
      <c r="G4" s="259"/>
      <c r="H4" s="259"/>
      <c r="I4" s="259"/>
      <c r="J4" s="259"/>
      <c r="K4" s="260"/>
    </row>
    <row r="5" spans="2:11" s="1" customFormat="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s="1" customFormat="1" ht="15" customHeight="1">
      <c r="B6" s="258"/>
      <c r="C6" s="262" t="s">
        <v>630</v>
      </c>
      <c r="D6" s="262"/>
      <c r="E6" s="262"/>
      <c r="F6" s="262"/>
      <c r="G6" s="262"/>
      <c r="H6" s="262"/>
      <c r="I6" s="262"/>
      <c r="J6" s="262"/>
      <c r="K6" s="260"/>
    </row>
    <row r="7" spans="2:11" s="1" customFormat="1" ht="15" customHeight="1">
      <c r="B7" s="263"/>
      <c r="C7" s="262" t="s">
        <v>631</v>
      </c>
      <c r="D7" s="262"/>
      <c r="E7" s="262"/>
      <c r="F7" s="262"/>
      <c r="G7" s="262"/>
      <c r="H7" s="262"/>
      <c r="I7" s="262"/>
      <c r="J7" s="262"/>
      <c r="K7" s="260"/>
    </row>
    <row r="8" spans="2:11" s="1" customFormat="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s="1" customFormat="1" ht="15" customHeight="1">
      <c r="B9" s="263"/>
      <c r="C9" s="262" t="s">
        <v>632</v>
      </c>
      <c r="D9" s="262"/>
      <c r="E9" s="262"/>
      <c r="F9" s="262"/>
      <c r="G9" s="262"/>
      <c r="H9" s="262"/>
      <c r="I9" s="262"/>
      <c r="J9" s="262"/>
      <c r="K9" s="260"/>
    </row>
    <row r="10" spans="2:11" s="1" customFormat="1" ht="15" customHeight="1">
      <c r="B10" s="263"/>
      <c r="C10" s="262"/>
      <c r="D10" s="262" t="s">
        <v>633</v>
      </c>
      <c r="E10" s="262"/>
      <c r="F10" s="262"/>
      <c r="G10" s="262"/>
      <c r="H10" s="262"/>
      <c r="I10" s="262"/>
      <c r="J10" s="262"/>
      <c r="K10" s="260"/>
    </row>
    <row r="11" spans="2:11" s="1" customFormat="1" ht="15" customHeight="1">
      <c r="B11" s="263"/>
      <c r="C11" s="264"/>
      <c r="D11" s="262" t="s">
        <v>634</v>
      </c>
      <c r="E11" s="262"/>
      <c r="F11" s="262"/>
      <c r="G11" s="262"/>
      <c r="H11" s="262"/>
      <c r="I11" s="262"/>
      <c r="J11" s="262"/>
      <c r="K11" s="260"/>
    </row>
    <row r="12" spans="2:11" s="1" customFormat="1" ht="15" customHeight="1">
      <c r="B12" s="263"/>
      <c r="C12" s="264"/>
      <c r="D12" s="262"/>
      <c r="E12" s="262"/>
      <c r="F12" s="262"/>
      <c r="G12" s="262"/>
      <c r="H12" s="262"/>
      <c r="I12" s="262"/>
      <c r="J12" s="262"/>
      <c r="K12" s="260"/>
    </row>
    <row r="13" spans="2:11" s="1" customFormat="1" ht="15" customHeight="1">
      <c r="B13" s="263"/>
      <c r="C13" s="264"/>
      <c r="D13" s="265" t="s">
        <v>635</v>
      </c>
      <c r="E13" s="262"/>
      <c r="F13" s="262"/>
      <c r="G13" s="262"/>
      <c r="H13" s="262"/>
      <c r="I13" s="262"/>
      <c r="J13" s="262"/>
      <c r="K13" s="260"/>
    </row>
    <row r="14" spans="2:11" s="1" customFormat="1" ht="12.75" customHeight="1">
      <c r="B14" s="263"/>
      <c r="C14" s="264"/>
      <c r="D14" s="264"/>
      <c r="E14" s="264"/>
      <c r="F14" s="264"/>
      <c r="G14" s="264"/>
      <c r="H14" s="264"/>
      <c r="I14" s="264"/>
      <c r="J14" s="264"/>
      <c r="K14" s="260"/>
    </row>
    <row r="15" spans="2:11" s="1" customFormat="1" ht="15" customHeight="1">
      <c r="B15" s="263"/>
      <c r="C15" s="264"/>
      <c r="D15" s="262" t="s">
        <v>636</v>
      </c>
      <c r="E15" s="262"/>
      <c r="F15" s="262"/>
      <c r="G15" s="262"/>
      <c r="H15" s="262"/>
      <c r="I15" s="262"/>
      <c r="J15" s="262"/>
      <c r="K15" s="260"/>
    </row>
    <row r="16" spans="2:11" s="1" customFormat="1" ht="15" customHeight="1">
      <c r="B16" s="263"/>
      <c r="C16" s="264"/>
      <c r="D16" s="262" t="s">
        <v>637</v>
      </c>
      <c r="E16" s="262"/>
      <c r="F16" s="262"/>
      <c r="G16" s="262"/>
      <c r="H16" s="262"/>
      <c r="I16" s="262"/>
      <c r="J16" s="262"/>
      <c r="K16" s="260"/>
    </row>
    <row r="17" spans="2:11" s="1" customFormat="1" ht="15" customHeight="1">
      <c r="B17" s="263"/>
      <c r="C17" s="264"/>
      <c r="D17" s="262" t="s">
        <v>638</v>
      </c>
      <c r="E17" s="262"/>
      <c r="F17" s="262"/>
      <c r="G17" s="262"/>
      <c r="H17" s="262"/>
      <c r="I17" s="262"/>
      <c r="J17" s="262"/>
      <c r="K17" s="260"/>
    </row>
    <row r="18" spans="2:11" s="1" customFormat="1" ht="15" customHeight="1">
      <c r="B18" s="263"/>
      <c r="C18" s="264"/>
      <c r="D18" s="264"/>
      <c r="E18" s="266" t="s">
        <v>81</v>
      </c>
      <c r="F18" s="262" t="s">
        <v>639</v>
      </c>
      <c r="G18" s="262"/>
      <c r="H18" s="262"/>
      <c r="I18" s="262"/>
      <c r="J18" s="262"/>
      <c r="K18" s="260"/>
    </row>
    <row r="19" spans="2:11" s="1" customFormat="1" ht="15" customHeight="1">
      <c r="B19" s="263"/>
      <c r="C19" s="264"/>
      <c r="D19" s="264"/>
      <c r="E19" s="266" t="s">
        <v>640</v>
      </c>
      <c r="F19" s="262" t="s">
        <v>641</v>
      </c>
      <c r="G19" s="262"/>
      <c r="H19" s="262"/>
      <c r="I19" s="262"/>
      <c r="J19" s="262"/>
      <c r="K19" s="260"/>
    </row>
    <row r="20" spans="2:11" s="1" customFormat="1" ht="15" customHeight="1">
      <c r="B20" s="263"/>
      <c r="C20" s="264"/>
      <c r="D20" s="264"/>
      <c r="E20" s="266" t="s">
        <v>642</v>
      </c>
      <c r="F20" s="262" t="s">
        <v>643</v>
      </c>
      <c r="G20" s="262"/>
      <c r="H20" s="262"/>
      <c r="I20" s="262"/>
      <c r="J20" s="262"/>
      <c r="K20" s="260"/>
    </row>
    <row r="21" spans="2:11" s="1" customFormat="1" ht="15" customHeight="1">
      <c r="B21" s="263"/>
      <c r="C21" s="264"/>
      <c r="D21" s="264"/>
      <c r="E21" s="266" t="s">
        <v>644</v>
      </c>
      <c r="F21" s="262" t="s">
        <v>645</v>
      </c>
      <c r="G21" s="262"/>
      <c r="H21" s="262"/>
      <c r="I21" s="262"/>
      <c r="J21" s="262"/>
      <c r="K21" s="260"/>
    </row>
    <row r="22" spans="2:11" s="1" customFormat="1" ht="15" customHeight="1">
      <c r="B22" s="263"/>
      <c r="C22" s="264"/>
      <c r="D22" s="264"/>
      <c r="E22" s="266" t="s">
        <v>646</v>
      </c>
      <c r="F22" s="262" t="s">
        <v>647</v>
      </c>
      <c r="G22" s="262"/>
      <c r="H22" s="262"/>
      <c r="I22" s="262"/>
      <c r="J22" s="262"/>
      <c r="K22" s="260"/>
    </row>
    <row r="23" spans="2:11" s="1" customFormat="1" ht="15" customHeight="1">
      <c r="B23" s="263"/>
      <c r="C23" s="264"/>
      <c r="D23" s="264"/>
      <c r="E23" s="266" t="s">
        <v>648</v>
      </c>
      <c r="F23" s="262" t="s">
        <v>649</v>
      </c>
      <c r="G23" s="262"/>
      <c r="H23" s="262"/>
      <c r="I23" s="262"/>
      <c r="J23" s="262"/>
      <c r="K23" s="260"/>
    </row>
    <row r="24" spans="2:11" s="1" customFormat="1" ht="12.75" customHeight="1">
      <c r="B24" s="263"/>
      <c r="C24" s="264"/>
      <c r="D24" s="264"/>
      <c r="E24" s="264"/>
      <c r="F24" s="264"/>
      <c r="G24" s="264"/>
      <c r="H24" s="264"/>
      <c r="I24" s="264"/>
      <c r="J24" s="264"/>
      <c r="K24" s="260"/>
    </row>
    <row r="25" spans="2:11" s="1" customFormat="1" ht="15" customHeight="1">
      <c r="B25" s="263"/>
      <c r="C25" s="262" t="s">
        <v>650</v>
      </c>
      <c r="D25" s="262"/>
      <c r="E25" s="262"/>
      <c r="F25" s="262"/>
      <c r="G25" s="262"/>
      <c r="H25" s="262"/>
      <c r="I25" s="262"/>
      <c r="J25" s="262"/>
      <c r="K25" s="260"/>
    </row>
    <row r="26" spans="2:11" s="1" customFormat="1" ht="15" customHeight="1">
      <c r="B26" s="263"/>
      <c r="C26" s="262" t="s">
        <v>651</v>
      </c>
      <c r="D26" s="262"/>
      <c r="E26" s="262"/>
      <c r="F26" s="262"/>
      <c r="G26" s="262"/>
      <c r="H26" s="262"/>
      <c r="I26" s="262"/>
      <c r="J26" s="262"/>
      <c r="K26" s="260"/>
    </row>
    <row r="27" spans="2:11" s="1" customFormat="1" ht="15" customHeight="1">
      <c r="B27" s="263"/>
      <c r="C27" s="262"/>
      <c r="D27" s="262" t="s">
        <v>652</v>
      </c>
      <c r="E27" s="262"/>
      <c r="F27" s="262"/>
      <c r="G27" s="262"/>
      <c r="H27" s="262"/>
      <c r="I27" s="262"/>
      <c r="J27" s="262"/>
      <c r="K27" s="260"/>
    </row>
    <row r="28" spans="2:11" s="1" customFormat="1" ht="15" customHeight="1">
      <c r="B28" s="263"/>
      <c r="C28" s="264"/>
      <c r="D28" s="262" t="s">
        <v>653</v>
      </c>
      <c r="E28" s="262"/>
      <c r="F28" s="262"/>
      <c r="G28" s="262"/>
      <c r="H28" s="262"/>
      <c r="I28" s="262"/>
      <c r="J28" s="262"/>
      <c r="K28" s="260"/>
    </row>
    <row r="29" spans="2:11" s="1" customFormat="1" ht="12.75" customHeight="1">
      <c r="B29" s="263"/>
      <c r="C29" s="264"/>
      <c r="D29" s="264"/>
      <c r="E29" s="264"/>
      <c r="F29" s="264"/>
      <c r="G29" s="264"/>
      <c r="H29" s="264"/>
      <c r="I29" s="264"/>
      <c r="J29" s="264"/>
      <c r="K29" s="260"/>
    </row>
    <row r="30" spans="2:11" s="1" customFormat="1" ht="15" customHeight="1">
      <c r="B30" s="263"/>
      <c r="C30" s="264"/>
      <c r="D30" s="262" t="s">
        <v>654</v>
      </c>
      <c r="E30" s="262"/>
      <c r="F30" s="262"/>
      <c r="G30" s="262"/>
      <c r="H30" s="262"/>
      <c r="I30" s="262"/>
      <c r="J30" s="262"/>
      <c r="K30" s="260"/>
    </row>
    <row r="31" spans="2:11" s="1" customFormat="1" ht="15" customHeight="1">
      <c r="B31" s="263"/>
      <c r="C31" s="264"/>
      <c r="D31" s="262" t="s">
        <v>655</v>
      </c>
      <c r="E31" s="262"/>
      <c r="F31" s="262"/>
      <c r="G31" s="262"/>
      <c r="H31" s="262"/>
      <c r="I31" s="262"/>
      <c r="J31" s="262"/>
      <c r="K31" s="260"/>
    </row>
    <row r="32" spans="2:11" s="1" customFormat="1" ht="12.75" customHeight="1">
      <c r="B32" s="263"/>
      <c r="C32" s="264"/>
      <c r="D32" s="264"/>
      <c r="E32" s="264"/>
      <c r="F32" s="264"/>
      <c r="G32" s="264"/>
      <c r="H32" s="264"/>
      <c r="I32" s="264"/>
      <c r="J32" s="264"/>
      <c r="K32" s="260"/>
    </row>
    <row r="33" spans="2:11" s="1" customFormat="1" ht="15" customHeight="1">
      <c r="B33" s="263"/>
      <c r="C33" s="264"/>
      <c r="D33" s="262" t="s">
        <v>656</v>
      </c>
      <c r="E33" s="262"/>
      <c r="F33" s="262"/>
      <c r="G33" s="262"/>
      <c r="H33" s="262"/>
      <c r="I33" s="262"/>
      <c r="J33" s="262"/>
      <c r="K33" s="260"/>
    </row>
    <row r="34" spans="2:11" s="1" customFormat="1" ht="15" customHeight="1">
      <c r="B34" s="263"/>
      <c r="C34" s="264"/>
      <c r="D34" s="262" t="s">
        <v>657</v>
      </c>
      <c r="E34" s="262"/>
      <c r="F34" s="262"/>
      <c r="G34" s="262"/>
      <c r="H34" s="262"/>
      <c r="I34" s="262"/>
      <c r="J34" s="262"/>
      <c r="K34" s="260"/>
    </row>
    <row r="35" spans="2:11" s="1" customFormat="1" ht="15" customHeight="1">
      <c r="B35" s="263"/>
      <c r="C35" s="264"/>
      <c r="D35" s="262" t="s">
        <v>658</v>
      </c>
      <c r="E35" s="262"/>
      <c r="F35" s="262"/>
      <c r="G35" s="262"/>
      <c r="H35" s="262"/>
      <c r="I35" s="262"/>
      <c r="J35" s="262"/>
      <c r="K35" s="260"/>
    </row>
    <row r="36" spans="2:11" s="1" customFormat="1" ht="15" customHeight="1">
      <c r="B36" s="263"/>
      <c r="C36" s="264"/>
      <c r="D36" s="262"/>
      <c r="E36" s="265" t="s">
        <v>110</v>
      </c>
      <c r="F36" s="262"/>
      <c r="G36" s="262" t="s">
        <v>659</v>
      </c>
      <c r="H36" s="262"/>
      <c r="I36" s="262"/>
      <c r="J36" s="262"/>
      <c r="K36" s="260"/>
    </row>
    <row r="37" spans="2:11" s="1" customFormat="1" ht="30.75" customHeight="1">
      <c r="B37" s="263"/>
      <c r="C37" s="264"/>
      <c r="D37" s="262"/>
      <c r="E37" s="265" t="s">
        <v>660</v>
      </c>
      <c r="F37" s="262"/>
      <c r="G37" s="262" t="s">
        <v>661</v>
      </c>
      <c r="H37" s="262"/>
      <c r="I37" s="262"/>
      <c r="J37" s="262"/>
      <c r="K37" s="260"/>
    </row>
    <row r="38" spans="2:11" s="1" customFormat="1" ht="15" customHeight="1">
      <c r="B38" s="263"/>
      <c r="C38" s="264"/>
      <c r="D38" s="262"/>
      <c r="E38" s="265" t="s">
        <v>55</v>
      </c>
      <c r="F38" s="262"/>
      <c r="G38" s="262" t="s">
        <v>662</v>
      </c>
      <c r="H38" s="262"/>
      <c r="I38" s="262"/>
      <c r="J38" s="262"/>
      <c r="K38" s="260"/>
    </row>
    <row r="39" spans="2:11" s="1" customFormat="1" ht="15" customHeight="1">
      <c r="B39" s="263"/>
      <c r="C39" s="264"/>
      <c r="D39" s="262"/>
      <c r="E39" s="265" t="s">
        <v>56</v>
      </c>
      <c r="F39" s="262"/>
      <c r="G39" s="262" t="s">
        <v>663</v>
      </c>
      <c r="H39" s="262"/>
      <c r="I39" s="262"/>
      <c r="J39" s="262"/>
      <c r="K39" s="260"/>
    </row>
    <row r="40" spans="2:11" s="1" customFormat="1" ht="15" customHeight="1">
      <c r="B40" s="263"/>
      <c r="C40" s="264"/>
      <c r="D40" s="262"/>
      <c r="E40" s="265" t="s">
        <v>111</v>
      </c>
      <c r="F40" s="262"/>
      <c r="G40" s="262" t="s">
        <v>664</v>
      </c>
      <c r="H40" s="262"/>
      <c r="I40" s="262"/>
      <c r="J40" s="262"/>
      <c r="K40" s="260"/>
    </row>
    <row r="41" spans="2:11" s="1" customFormat="1" ht="15" customHeight="1">
      <c r="B41" s="263"/>
      <c r="C41" s="264"/>
      <c r="D41" s="262"/>
      <c r="E41" s="265" t="s">
        <v>112</v>
      </c>
      <c r="F41" s="262"/>
      <c r="G41" s="262" t="s">
        <v>665</v>
      </c>
      <c r="H41" s="262"/>
      <c r="I41" s="262"/>
      <c r="J41" s="262"/>
      <c r="K41" s="260"/>
    </row>
    <row r="42" spans="2:11" s="1" customFormat="1" ht="15" customHeight="1">
      <c r="B42" s="263"/>
      <c r="C42" s="264"/>
      <c r="D42" s="262"/>
      <c r="E42" s="265" t="s">
        <v>666</v>
      </c>
      <c r="F42" s="262"/>
      <c r="G42" s="262" t="s">
        <v>667</v>
      </c>
      <c r="H42" s="262"/>
      <c r="I42" s="262"/>
      <c r="J42" s="262"/>
      <c r="K42" s="260"/>
    </row>
    <row r="43" spans="2:11" s="1" customFormat="1" ht="15" customHeight="1">
      <c r="B43" s="263"/>
      <c r="C43" s="264"/>
      <c r="D43" s="262"/>
      <c r="E43" s="265"/>
      <c r="F43" s="262"/>
      <c r="G43" s="262" t="s">
        <v>668</v>
      </c>
      <c r="H43" s="262"/>
      <c r="I43" s="262"/>
      <c r="J43" s="262"/>
      <c r="K43" s="260"/>
    </row>
    <row r="44" spans="2:11" s="1" customFormat="1" ht="15" customHeight="1">
      <c r="B44" s="263"/>
      <c r="C44" s="264"/>
      <c r="D44" s="262"/>
      <c r="E44" s="265" t="s">
        <v>669</v>
      </c>
      <c r="F44" s="262"/>
      <c r="G44" s="262" t="s">
        <v>670</v>
      </c>
      <c r="H44" s="262"/>
      <c r="I44" s="262"/>
      <c r="J44" s="262"/>
      <c r="K44" s="260"/>
    </row>
    <row r="45" spans="2:11" s="1" customFormat="1" ht="15" customHeight="1">
      <c r="B45" s="263"/>
      <c r="C45" s="264"/>
      <c r="D45" s="262"/>
      <c r="E45" s="265" t="s">
        <v>114</v>
      </c>
      <c r="F45" s="262"/>
      <c r="G45" s="262" t="s">
        <v>671</v>
      </c>
      <c r="H45" s="262"/>
      <c r="I45" s="262"/>
      <c r="J45" s="262"/>
      <c r="K45" s="260"/>
    </row>
    <row r="46" spans="2:11" s="1" customFormat="1" ht="12.75" customHeight="1">
      <c r="B46" s="263"/>
      <c r="C46" s="264"/>
      <c r="D46" s="262"/>
      <c r="E46" s="262"/>
      <c r="F46" s="262"/>
      <c r="G46" s="262"/>
      <c r="H46" s="262"/>
      <c r="I46" s="262"/>
      <c r="J46" s="262"/>
      <c r="K46" s="260"/>
    </row>
    <row r="47" spans="2:11" s="1" customFormat="1" ht="15" customHeight="1">
      <c r="B47" s="263"/>
      <c r="C47" s="264"/>
      <c r="D47" s="262" t="s">
        <v>672</v>
      </c>
      <c r="E47" s="262"/>
      <c r="F47" s="262"/>
      <c r="G47" s="262"/>
      <c r="H47" s="262"/>
      <c r="I47" s="262"/>
      <c r="J47" s="262"/>
      <c r="K47" s="260"/>
    </row>
    <row r="48" spans="2:11" s="1" customFormat="1" ht="15" customHeight="1">
      <c r="B48" s="263"/>
      <c r="C48" s="264"/>
      <c r="D48" s="264"/>
      <c r="E48" s="262" t="s">
        <v>673</v>
      </c>
      <c r="F48" s="262"/>
      <c r="G48" s="262"/>
      <c r="H48" s="262"/>
      <c r="I48" s="262"/>
      <c r="J48" s="262"/>
      <c r="K48" s="260"/>
    </row>
    <row r="49" spans="2:11" s="1" customFormat="1" ht="15" customHeight="1">
      <c r="B49" s="263"/>
      <c r="C49" s="264"/>
      <c r="D49" s="264"/>
      <c r="E49" s="262" t="s">
        <v>674</v>
      </c>
      <c r="F49" s="262"/>
      <c r="G49" s="262"/>
      <c r="H49" s="262"/>
      <c r="I49" s="262"/>
      <c r="J49" s="262"/>
      <c r="K49" s="260"/>
    </row>
    <row r="50" spans="2:11" s="1" customFormat="1" ht="15" customHeight="1">
      <c r="B50" s="263"/>
      <c r="C50" s="264"/>
      <c r="D50" s="264"/>
      <c r="E50" s="262" t="s">
        <v>675</v>
      </c>
      <c r="F50" s="262"/>
      <c r="G50" s="262"/>
      <c r="H50" s="262"/>
      <c r="I50" s="262"/>
      <c r="J50" s="262"/>
      <c r="K50" s="260"/>
    </row>
    <row r="51" spans="2:11" s="1" customFormat="1" ht="15" customHeight="1">
      <c r="B51" s="263"/>
      <c r="C51" s="264"/>
      <c r="D51" s="262" t="s">
        <v>676</v>
      </c>
      <c r="E51" s="262"/>
      <c r="F51" s="262"/>
      <c r="G51" s="262"/>
      <c r="H51" s="262"/>
      <c r="I51" s="262"/>
      <c r="J51" s="262"/>
      <c r="K51" s="260"/>
    </row>
    <row r="52" spans="2:11" s="1" customFormat="1" ht="25.5" customHeight="1">
      <c r="B52" s="258"/>
      <c r="C52" s="259" t="s">
        <v>677</v>
      </c>
      <c r="D52" s="259"/>
      <c r="E52" s="259"/>
      <c r="F52" s="259"/>
      <c r="G52" s="259"/>
      <c r="H52" s="259"/>
      <c r="I52" s="259"/>
      <c r="J52" s="259"/>
      <c r="K52" s="260"/>
    </row>
    <row r="53" spans="2:11" s="1" customFormat="1" ht="5.25" customHeight="1">
      <c r="B53" s="258"/>
      <c r="C53" s="261"/>
      <c r="D53" s="261"/>
      <c r="E53" s="261"/>
      <c r="F53" s="261"/>
      <c r="G53" s="261"/>
      <c r="H53" s="261"/>
      <c r="I53" s="261"/>
      <c r="J53" s="261"/>
      <c r="K53" s="260"/>
    </row>
    <row r="54" spans="2:11" s="1" customFormat="1" ht="15" customHeight="1">
      <c r="B54" s="258"/>
      <c r="C54" s="262" t="s">
        <v>678</v>
      </c>
      <c r="D54" s="262"/>
      <c r="E54" s="262"/>
      <c r="F54" s="262"/>
      <c r="G54" s="262"/>
      <c r="H54" s="262"/>
      <c r="I54" s="262"/>
      <c r="J54" s="262"/>
      <c r="K54" s="260"/>
    </row>
    <row r="55" spans="2:11" s="1" customFormat="1" ht="15" customHeight="1">
      <c r="B55" s="258"/>
      <c r="C55" s="262" t="s">
        <v>679</v>
      </c>
      <c r="D55" s="262"/>
      <c r="E55" s="262"/>
      <c r="F55" s="262"/>
      <c r="G55" s="262"/>
      <c r="H55" s="262"/>
      <c r="I55" s="262"/>
      <c r="J55" s="262"/>
      <c r="K55" s="260"/>
    </row>
    <row r="56" spans="2:11" s="1" customFormat="1" ht="12.75" customHeight="1">
      <c r="B56" s="258"/>
      <c r="C56" s="262"/>
      <c r="D56" s="262"/>
      <c r="E56" s="262"/>
      <c r="F56" s="262"/>
      <c r="G56" s="262"/>
      <c r="H56" s="262"/>
      <c r="I56" s="262"/>
      <c r="J56" s="262"/>
      <c r="K56" s="260"/>
    </row>
    <row r="57" spans="2:11" s="1" customFormat="1" ht="15" customHeight="1">
      <c r="B57" s="258"/>
      <c r="C57" s="262" t="s">
        <v>680</v>
      </c>
      <c r="D57" s="262"/>
      <c r="E57" s="262"/>
      <c r="F57" s="262"/>
      <c r="G57" s="262"/>
      <c r="H57" s="262"/>
      <c r="I57" s="262"/>
      <c r="J57" s="262"/>
      <c r="K57" s="260"/>
    </row>
    <row r="58" spans="2:11" s="1" customFormat="1" ht="15" customHeight="1">
      <c r="B58" s="258"/>
      <c r="C58" s="264"/>
      <c r="D58" s="262" t="s">
        <v>681</v>
      </c>
      <c r="E58" s="262"/>
      <c r="F58" s="262"/>
      <c r="G58" s="262"/>
      <c r="H58" s="262"/>
      <c r="I58" s="262"/>
      <c r="J58" s="262"/>
      <c r="K58" s="260"/>
    </row>
    <row r="59" spans="2:11" s="1" customFormat="1" ht="15" customHeight="1">
      <c r="B59" s="258"/>
      <c r="C59" s="264"/>
      <c r="D59" s="262" t="s">
        <v>682</v>
      </c>
      <c r="E59" s="262"/>
      <c r="F59" s="262"/>
      <c r="G59" s="262"/>
      <c r="H59" s="262"/>
      <c r="I59" s="262"/>
      <c r="J59" s="262"/>
      <c r="K59" s="260"/>
    </row>
    <row r="60" spans="2:11" s="1" customFormat="1" ht="15" customHeight="1">
      <c r="B60" s="258"/>
      <c r="C60" s="264"/>
      <c r="D60" s="262" t="s">
        <v>683</v>
      </c>
      <c r="E60" s="262"/>
      <c r="F60" s="262"/>
      <c r="G60" s="262"/>
      <c r="H60" s="262"/>
      <c r="I60" s="262"/>
      <c r="J60" s="262"/>
      <c r="K60" s="260"/>
    </row>
    <row r="61" spans="2:11" s="1" customFormat="1" ht="15" customHeight="1">
      <c r="B61" s="258"/>
      <c r="C61" s="264"/>
      <c r="D61" s="262" t="s">
        <v>684</v>
      </c>
      <c r="E61" s="262"/>
      <c r="F61" s="262"/>
      <c r="G61" s="262"/>
      <c r="H61" s="262"/>
      <c r="I61" s="262"/>
      <c r="J61" s="262"/>
      <c r="K61" s="260"/>
    </row>
    <row r="62" spans="2:11" s="1" customFormat="1" ht="15" customHeight="1">
      <c r="B62" s="258"/>
      <c r="C62" s="264"/>
      <c r="D62" s="267" t="s">
        <v>685</v>
      </c>
      <c r="E62" s="267"/>
      <c r="F62" s="267"/>
      <c r="G62" s="267"/>
      <c r="H62" s="267"/>
      <c r="I62" s="267"/>
      <c r="J62" s="267"/>
      <c r="K62" s="260"/>
    </row>
    <row r="63" spans="2:11" s="1" customFormat="1" ht="15" customHeight="1">
      <c r="B63" s="258"/>
      <c r="C63" s="264"/>
      <c r="D63" s="262" t="s">
        <v>686</v>
      </c>
      <c r="E63" s="262"/>
      <c r="F63" s="262"/>
      <c r="G63" s="262"/>
      <c r="H63" s="262"/>
      <c r="I63" s="262"/>
      <c r="J63" s="262"/>
      <c r="K63" s="260"/>
    </row>
    <row r="64" spans="2:11" s="1" customFormat="1" ht="12.75" customHeight="1">
      <c r="B64" s="258"/>
      <c r="C64" s="264"/>
      <c r="D64" s="264"/>
      <c r="E64" s="268"/>
      <c r="F64" s="264"/>
      <c r="G64" s="264"/>
      <c r="H64" s="264"/>
      <c r="I64" s="264"/>
      <c r="J64" s="264"/>
      <c r="K64" s="260"/>
    </row>
    <row r="65" spans="2:11" s="1" customFormat="1" ht="15" customHeight="1">
      <c r="B65" s="258"/>
      <c r="C65" s="264"/>
      <c r="D65" s="262" t="s">
        <v>687</v>
      </c>
      <c r="E65" s="262"/>
      <c r="F65" s="262"/>
      <c r="G65" s="262"/>
      <c r="H65" s="262"/>
      <c r="I65" s="262"/>
      <c r="J65" s="262"/>
      <c r="K65" s="260"/>
    </row>
    <row r="66" spans="2:11" s="1" customFormat="1" ht="15" customHeight="1">
      <c r="B66" s="258"/>
      <c r="C66" s="264"/>
      <c r="D66" s="267" t="s">
        <v>688</v>
      </c>
      <c r="E66" s="267"/>
      <c r="F66" s="267"/>
      <c r="G66" s="267"/>
      <c r="H66" s="267"/>
      <c r="I66" s="267"/>
      <c r="J66" s="267"/>
      <c r="K66" s="260"/>
    </row>
    <row r="67" spans="2:11" s="1" customFormat="1" ht="15" customHeight="1">
      <c r="B67" s="258"/>
      <c r="C67" s="264"/>
      <c r="D67" s="262" t="s">
        <v>689</v>
      </c>
      <c r="E67" s="262"/>
      <c r="F67" s="262"/>
      <c r="G67" s="262"/>
      <c r="H67" s="262"/>
      <c r="I67" s="262"/>
      <c r="J67" s="262"/>
      <c r="K67" s="260"/>
    </row>
    <row r="68" spans="2:11" s="1" customFormat="1" ht="15" customHeight="1">
      <c r="B68" s="258"/>
      <c r="C68" s="264"/>
      <c r="D68" s="262" t="s">
        <v>690</v>
      </c>
      <c r="E68" s="262"/>
      <c r="F68" s="262"/>
      <c r="G68" s="262"/>
      <c r="H68" s="262"/>
      <c r="I68" s="262"/>
      <c r="J68" s="262"/>
      <c r="K68" s="260"/>
    </row>
    <row r="69" spans="2:11" s="1" customFormat="1" ht="15" customHeight="1">
      <c r="B69" s="258"/>
      <c r="C69" s="264"/>
      <c r="D69" s="262" t="s">
        <v>691</v>
      </c>
      <c r="E69" s="262"/>
      <c r="F69" s="262"/>
      <c r="G69" s="262"/>
      <c r="H69" s="262"/>
      <c r="I69" s="262"/>
      <c r="J69" s="262"/>
      <c r="K69" s="260"/>
    </row>
    <row r="70" spans="2:11" s="1" customFormat="1" ht="15" customHeight="1">
      <c r="B70" s="258"/>
      <c r="C70" s="264"/>
      <c r="D70" s="262" t="s">
        <v>692</v>
      </c>
      <c r="E70" s="262"/>
      <c r="F70" s="262"/>
      <c r="G70" s="262"/>
      <c r="H70" s="262"/>
      <c r="I70" s="262"/>
      <c r="J70" s="262"/>
      <c r="K70" s="260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278" t="s">
        <v>693</v>
      </c>
      <c r="D75" s="278"/>
      <c r="E75" s="278"/>
      <c r="F75" s="278"/>
      <c r="G75" s="278"/>
      <c r="H75" s="278"/>
      <c r="I75" s="278"/>
      <c r="J75" s="278"/>
      <c r="K75" s="279"/>
    </row>
    <row r="76" spans="2:11" s="1" customFormat="1" ht="17.25" customHeight="1">
      <c r="B76" s="277"/>
      <c r="C76" s="280" t="s">
        <v>694</v>
      </c>
      <c r="D76" s="280"/>
      <c r="E76" s="280"/>
      <c r="F76" s="280" t="s">
        <v>695</v>
      </c>
      <c r="G76" s="281"/>
      <c r="H76" s="280" t="s">
        <v>56</v>
      </c>
      <c r="I76" s="280" t="s">
        <v>59</v>
      </c>
      <c r="J76" s="280" t="s">
        <v>696</v>
      </c>
      <c r="K76" s="279"/>
    </row>
    <row r="77" spans="2:11" s="1" customFormat="1" ht="17.25" customHeight="1">
      <c r="B77" s="277"/>
      <c r="C77" s="282" t="s">
        <v>697</v>
      </c>
      <c r="D77" s="282"/>
      <c r="E77" s="282"/>
      <c r="F77" s="283" t="s">
        <v>698</v>
      </c>
      <c r="G77" s="284"/>
      <c r="H77" s="282"/>
      <c r="I77" s="282"/>
      <c r="J77" s="282" t="s">
        <v>699</v>
      </c>
      <c r="K77" s="279"/>
    </row>
    <row r="78" spans="2:11" s="1" customFormat="1" ht="5.25" customHeight="1">
      <c r="B78" s="277"/>
      <c r="C78" s="285"/>
      <c r="D78" s="285"/>
      <c r="E78" s="285"/>
      <c r="F78" s="285"/>
      <c r="G78" s="286"/>
      <c r="H78" s="285"/>
      <c r="I78" s="285"/>
      <c r="J78" s="285"/>
      <c r="K78" s="279"/>
    </row>
    <row r="79" spans="2:11" s="1" customFormat="1" ht="15" customHeight="1">
      <c r="B79" s="277"/>
      <c r="C79" s="265" t="s">
        <v>55</v>
      </c>
      <c r="D79" s="287"/>
      <c r="E79" s="287"/>
      <c r="F79" s="288" t="s">
        <v>700</v>
      </c>
      <c r="G79" s="289"/>
      <c r="H79" s="265" t="s">
        <v>701</v>
      </c>
      <c r="I79" s="265" t="s">
        <v>702</v>
      </c>
      <c r="J79" s="265">
        <v>20</v>
      </c>
      <c r="K79" s="279"/>
    </row>
    <row r="80" spans="2:11" s="1" customFormat="1" ht="15" customHeight="1">
      <c r="B80" s="277"/>
      <c r="C80" s="265" t="s">
        <v>703</v>
      </c>
      <c r="D80" s="265"/>
      <c r="E80" s="265"/>
      <c r="F80" s="288" t="s">
        <v>700</v>
      </c>
      <c r="G80" s="289"/>
      <c r="H80" s="265" t="s">
        <v>704</v>
      </c>
      <c r="I80" s="265" t="s">
        <v>702</v>
      </c>
      <c r="J80" s="265">
        <v>120</v>
      </c>
      <c r="K80" s="279"/>
    </row>
    <row r="81" spans="2:11" s="1" customFormat="1" ht="15" customHeight="1">
      <c r="B81" s="290"/>
      <c r="C81" s="265" t="s">
        <v>705</v>
      </c>
      <c r="D81" s="265"/>
      <c r="E81" s="265"/>
      <c r="F81" s="288" t="s">
        <v>706</v>
      </c>
      <c r="G81" s="289"/>
      <c r="H81" s="265" t="s">
        <v>707</v>
      </c>
      <c r="I81" s="265" t="s">
        <v>702</v>
      </c>
      <c r="J81" s="265">
        <v>50</v>
      </c>
      <c r="K81" s="279"/>
    </row>
    <row r="82" spans="2:11" s="1" customFormat="1" ht="15" customHeight="1">
      <c r="B82" s="290"/>
      <c r="C82" s="265" t="s">
        <v>708</v>
      </c>
      <c r="D82" s="265"/>
      <c r="E82" s="265"/>
      <c r="F82" s="288" t="s">
        <v>700</v>
      </c>
      <c r="G82" s="289"/>
      <c r="H82" s="265" t="s">
        <v>709</v>
      </c>
      <c r="I82" s="265" t="s">
        <v>710</v>
      </c>
      <c r="J82" s="265"/>
      <c r="K82" s="279"/>
    </row>
    <row r="83" spans="2:11" s="1" customFormat="1" ht="15" customHeight="1">
      <c r="B83" s="290"/>
      <c r="C83" s="291" t="s">
        <v>711</v>
      </c>
      <c r="D83" s="291"/>
      <c r="E83" s="291"/>
      <c r="F83" s="292" t="s">
        <v>706</v>
      </c>
      <c r="G83" s="291"/>
      <c r="H83" s="291" t="s">
        <v>712</v>
      </c>
      <c r="I83" s="291" t="s">
        <v>702</v>
      </c>
      <c r="J83" s="291">
        <v>15</v>
      </c>
      <c r="K83" s="279"/>
    </row>
    <row r="84" spans="2:11" s="1" customFormat="1" ht="15" customHeight="1">
      <c r="B84" s="290"/>
      <c r="C84" s="291" t="s">
        <v>713</v>
      </c>
      <c r="D84" s="291"/>
      <c r="E84" s="291"/>
      <c r="F84" s="292" t="s">
        <v>706</v>
      </c>
      <c r="G84" s="291"/>
      <c r="H84" s="291" t="s">
        <v>714</v>
      </c>
      <c r="I84" s="291" t="s">
        <v>702</v>
      </c>
      <c r="J84" s="291">
        <v>15</v>
      </c>
      <c r="K84" s="279"/>
    </row>
    <row r="85" spans="2:11" s="1" customFormat="1" ht="15" customHeight="1">
      <c r="B85" s="290"/>
      <c r="C85" s="291" t="s">
        <v>715</v>
      </c>
      <c r="D85" s="291"/>
      <c r="E85" s="291"/>
      <c r="F85" s="292" t="s">
        <v>706</v>
      </c>
      <c r="G85" s="291"/>
      <c r="H85" s="291" t="s">
        <v>716</v>
      </c>
      <c r="I85" s="291" t="s">
        <v>702</v>
      </c>
      <c r="J85" s="291">
        <v>20</v>
      </c>
      <c r="K85" s="279"/>
    </row>
    <row r="86" spans="2:11" s="1" customFormat="1" ht="15" customHeight="1">
      <c r="B86" s="290"/>
      <c r="C86" s="291" t="s">
        <v>717</v>
      </c>
      <c r="D86" s="291"/>
      <c r="E86" s="291"/>
      <c r="F86" s="292" t="s">
        <v>706</v>
      </c>
      <c r="G86" s="291"/>
      <c r="H86" s="291" t="s">
        <v>718</v>
      </c>
      <c r="I86" s="291" t="s">
        <v>702</v>
      </c>
      <c r="J86" s="291">
        <v>20</v>
      </c>
      <c r="K86" s="279"/>
    </row>
    <row r="87" spans="2:11" s="1" customFormat="1" ht="15" customHeight="1">
      <c r="B87" s="290"/>
      <c r="C87" s="265" t="s">
        <v>719</v>
      </c>
      <c r="D87" s="265"/>
      <c r="E87" s="265"/>
      <c r="F87" s="288" t="s">
        <v>706</v>
      </c>
      <c r="G87" s="289"/>
      <c r="H87" s="265" t="s">
        <v>720</v>
      </c>
      <c r="I87" s="265" t="s">
        <v>702</v>
      </c>
      <c r="J87" s="265">
        <v>50</v>
      </c>
      <c r="K87" s="279"/>
    </row>
    <row r="88" spans="2:11" s="1" customFormat="1" ht="15" customHeight="1">
      <c r="B88" s="290"/>
      <c r="C88" s="265" t="s">
        <v>721</v>
      </c>
      <c r="D88" s="265"/>
      <c r="E88" s="265"/>
      <c r="F88" s="288" t="s">
        <v>706</v>
      </c>
      <c r="G88" s="289"/>
      <c r="H88" s="265" t="s">
        <v>722</v>
      </c>
      <c r="I88" s="265" t="s">
        <v>702</v>
      </c>
      <c r="J88" s="265">
        <v>20</v>
      </c>
      <c r="K88" s="279"/>
    </row>
    <row r="89" spans="2:11" s="1" customFormat="1" ht="15" customHeight="1">
      <c r="B89" s="290"/>
      <c r="C89" s="265" t="s">
        <v>723</v>
      </c>
      <c r="D89" s="265"/>
      <c r="E89" s="265"/>
      <c r="F89" s="288" t="s">
        <v>706</v>
      </c>
      <c r="G89" s="289"/>
      <c r="H89" s="265" t="s">
        <v>724</v>
      </c>
      <c r="I89" s="265" t="s">
        <v>702</v>
      </c>
      <c r="J89" s="265">
        <v>20</v>
      </c>
      <c r="K89" s="279"/>
    </row>
    <row r="90" spans="2:11" s="1" customFormat="1" ht="15" customHeight="1">
      <c r="B90" s="290"/>
      <c r="C90" s="265" t="s">
        <v>725</v>
      </c>
      <c r="D90" s="265"/>
      <c r="E90" s="265"/>
      <c r="F90" s="288" t="s">
        <v>706</v>
      </c>
      <c r="G90" s="289"/>
      <c r="H90" s="265" t="s">
        <v>726</v>
      </c>
      <c r="I90" s="265" t="s">
        <v>702</v>
      </c>
      <c r="J90" s="265">
        <v>50</v>
      </c>
      <c r="K90" s="279"/>
    </row>
    <row r="91" spans="2:11" s="1" customFormat="1" ht="15" customHeight="1">
      <c r="B91" s="290"/>
      <c r="C91" s="265" t="s">
        <v>727</v>
      </c>
      <c r="D91" s="265"/>
      <c r="E91" s="265"/>
      <c r="F91" s="288" t="s">
        <v>706</v>
      </c>
      <c r="G91" s="289"/>
      <c r="H91" s="265" t="s">
        <v>727</v>
      </c>
      <c r="I91" s="265" t="s">
        <v>702</v>
      </c>
      <c r="J91" s="265">
        <v>50</v>
      </c>
      <c r="K91" s="279"/>
    </row>
    <row r="92" spans="2:11" s="1" customFormat="1" ht="15" customHeight="1">
      <c r="B92" s="290"/>
      <c r="C92" s="265" t="s">
        <v>728</v>
      </c>
      <c r="D92" s="265"/>
      <c r="E92" s="265"/>
      <c r="F92" s="288" t="s">
        <v>706</v>
      </c>
      <c r="G92" s="289"/>
      <c r="H92" s="265" t="s">
        <v>729</v>
      </c>
      <c r="I92" s="265" t="s">
        <v>702</v>
      </c>
      <c r="J92" s="265">
        <v>255</v>
      </c>
      <c r="K92" s="279"/>
    </row>
    <row r="93" spans="2:11" s="1" customFormat="1" ht="15" customHeight="1">
      <c r="B93" s="290"/>
      <c r="C93" s="265" t="s">
        <v>730</v>
      </c>
      <c r="D93" s="265"/>
      <c r="E93" s="265"/>
      <c r="F93" s="288" t="s">
        <v>700</v>
      </c>
      <c r="G93" s="289"/>
      <c r="H93" s="265" t="s">
        <v>731</v>
      </c>
      <c r="I93" s="265" t="s">
        <v>732</v>
      </c>
      <c r="J93" s="265"/>
      <c r="K93" s="279"/>
    </row>
    <row r="94" spans="2:11" s="1" customFormat="1" ht="15" customHeight="1">
      <c r="B94" s="290"/>
      <c r="C94" s="265" t="s">
        <v>733</v>
      </c>
      <c r="D94" s="265"/>
      <c r="E94" s="265"/>
      <c r="F94" s="288" t="s">
        <v>700</v>
      </c>
      <c r="G94" s="289"/>
      <c r="H94" s="265" t="s">
        <v>734</v>
      </c>
      <c r="I94" s="265" t="s">
        <v>735</v>
      </c>
      <c r="J94" s="265"/>
      <c r="K94" s="279"/>
    </row>
    <row r="95" spans="2:11" s="1" customFormat="1" ht="15" customHeight="1">
      <c r="B95" s="290"/>
      <c r="C95" s="265" t="s">
        <v>736</v>
      </c>
      <c r="D95" s="265"/>
      <c r="E95" s="265"/>
      <c r="F95" s="288" t="s">
        <v>700</v>
      </c>
      <c r="G95" s="289"/>
      <c r="H95" s="265" t="s">
        <v>736</v>
      </c>
      <c r="I95" s="265" t="s">
        <v>735</v>
      </c>
      <c r="J95" s="265"/>
      <c r="K95" s="279"/>
    </row>
    <row r="96" spans="2:11" s="1" customFormat="1" ht="15" customHeight="1">
      <c r="B96" s="290"/>
      <c r="C96" s="265" t="s">
        <v>40</v>
      </c>
      <c r="D96" s="265"/>
      <c r="E96" s="265"/>
      <c r="F96" s="288" t="s">
        <v>700</v>
      </c>
      <c r="G96" s="289"/>
      <c r="H96" s="265" t="s">
        <v>737</v>
      </c>
      <c r="I96" s="265" t="s">
        <v>735</v>
      </c>
      <c r="J96" s="265"/>
      <c r="K96" s="279"/>
    </row>
    <row r="97" spans="2:11" s="1" customFormat="1" ht="15" customHeight="1">
      <c r="B97" s="290"/>
      <c r="C97" s="265" t="s">
        <v>50</v>
      </c>
      <c r="D97" s="265"/>
      <c r="E97" s="265"/>
      <c r="F97" s="288" t="s">
        <v>700</v>
      </c>
      <c r="G97" s="289"/>
      <c r="H97" s="265" t="s">
        <v>738</v>
      </c>
      <c r="I97" s="265" t="s">
        <v>735</v>
      </c>
      <c r="J97" s="265"/>
      <c r="K97" s="279"/>
    </row>
    <row r="98" spans="2:11" s="1" customFormat="1" ht="15" customHeight="1">
      <c r="B98" s="293"/>
      <c r="C98" s="294"/>
      <c r="D98" s="294"/>
      <c r="E98" s="294"/>
      <c r="F98" s="294"/>
      <c r="G98" s="294"/>
      <c r="H98" s="294"/>
      <c r="I98" s="294"/>
      <c r="J98" s="294"/>
      <c r="K98" s="295"/>
    </row>
    <row r="99" spans="2:11" s="1" customFormat="1" ht="18.75" customHeight="1">
      <c r="B99" s="296"/>
      <c r="C99" s="297"/>
      <c r="D99" s="297"/>
      <c r="E99" s="297"/>
      <c r="F99" s="297"/>
      <c r="G99" s="297"/>
      <c r="H99" s="297"/>
      <c r="I99" s="297"/>
      <c r="J99" s="297"/>
      <c r="K99" s="296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278" t="s">
        <v>739</v>
      </c>
      <c r="D102" s="278"/>
      <c r="E102" s="278"/>
      <c r="F102" s="278"/>
      <c r="G102" s="278"/>
      <c r="H102" s="278"/>
      <c r="I102" s="278"/>
      <c r="J102" s="278"/>
      <c r="K102" s="279"/>
    </row>
    <row r="103" spans="2:11" s="1" customFormat="1" ht="17.25" customHeight="1">
      <c r="B103" s="277"/>
      <c r="C103" s="280" t="s">
        <v>694</v>
      </c>
      <c r="D103" s="280"/>
      <c r="E103" s="280"/>
      <c r="F103" s="280" t="s">
        <v>695</v>
      </c>
      <c r="G103" s="281"/>
      <c r="H103" s="280" t="s">
        <v>56</v>
      </c>
      <c r="I103" s="280" t="s">
        <v>59</v>
      </c>
      <c r="J103" s="280" t="s">
        <v>696</v>
      </c>
      <c r="K103" s="279"/>
    </row>
    <row r="104" spans="2:11" s="1" customFormat="1" ht="17.25" customHeight="1">
      <c r="B104" s="277"/>
      <c r="C104" s="282" t="s">
        <v>697</v>
      </c>
      <c r="D104" s="282"/>
      <c r="E104" s="282"/>
      <c r="F104" s="283" t="s">
        <v>698</v>
      </c>
      <c r="G104" s="284"/>
      <c r="H104" s="282"/>
      <c r="I104" s="282"/>
      <c r="J104" s="282" t="s">
        <v>699</v>
      </c>
      <c r="K104" s="279"/>
    </row>
    <row r="105" spans="2:11" s="1" customFormat="1" ht="5.25" customHeight="1">
      <c r="B105" s="277"/>
      <c r="C105" s="280"/>
      <c r="D105" s="280"/>
      <c r="E105" s="280"/>
      <c r="F105" s="280"/>
      <c r="G105" s="298"/>
      <c r="H105" s="280"/>
      <c r="I105" s="280"/>
      <c r="J105" s="280"/>
      <c r="K105" s="279"/>
    </row>
    <row r="106" spans="2:11" s="1" customFormat="1" ht="15" customHeight="1">
      <c r="B106" s="277"/>
      <c r="C106" s="265" t="s">
        <v>55</v>
      </c>
      <c r="D106" s="287"/>
      <c r="E106" s="287"/>
      <c r="F106" s="288" t="s">
        <v>700</v>
      </c>
      <c r="G106" s="265"/>
      <c r="H106" s="265" t="s">
        <v>740</v>
      </c>
      <c r="I106" s="265" t="s">
        <v>702</v>
      </c>
      <c r="J106" s="265">
        <v>20</v>
      </c>
      <c r="K106" s="279"/>
    </row>
    <row r="107" spans="2:11" s="1" customFormat="1" ht="15" customHeight="1">
      <c r="B107" s="277"/>
      <c r="C107" s="265" t="s">
        <v>703</v>
      </c>
      <c r="D107" s="265"/>
      <c r="E107" s="265"/>
      <c r="F107" s="288" t="s">
        <v>700</v>
      </c>
      <c r="G107" s="265"/>
      <c r="H107" s="265" t="s">
        <v>740</v>
      </c>
      <c r="I107" s="265" t="s">
        <v>702</v>
      </c>
      <c r="J107" s="265">
        <v>120</v>
      </c>
      <c r="K107" s="279"/>
    </row>
    <row r="108" spans="2:11" s="1" customFormat="1" ht="15" customHeight="1">
      <c r="B108" s="290"/>
      <c r="C108" s="265" t="s">
        <v>705</v>
      </c>
      <c r="D108" s="265"/>
      <c r="E108" s="265"/>
      <c r="F108" s="288" t="s">
        <v>706</v>
      </c>
      <c r="G108" s="265"/>
      <c r="H108" s="265" t="s">
        <v>740</v>
      </c>
      <c r="I108" s="265" t="s">
        <v>702</v>
      </c>
      <c r="J108" s="265">
        <v>50</v>
      </c>
      <c r="K108" s="279"/>
    </row>
    <row r="109" spans="2:11" s="1" customFormat="1" ht="15" customHeight="1">
      <c r="B109" s="290"/>
      <c r="C109" s="265" t="s">
        <v>708</v>
      </c>
      <c r="D109" s="265"/>
      <c r="E109" s="265"/>
      <c r="F109" s="288" t="s">
        <v>700</v>
      </c>
      <c r="G109" s="265"/>
      <c r="H109" s="265" t="s">
        <v>740</v>
      </c>
      <c r="I109" s="265" t="s">
        <v>710</v>
      </c>
      <c r="J109" s="265"/>
      <c r="K109" s="279"/>
    </row>
    <row r="110" spans="2:11" s="1" customFormat="1" ht="15" customHeight="1">
      <c r="B110" s="290"/>
      <c r="C110" s="265" t="s">
        <v>719</v>
      </c>
      <c r="D110" s="265"/>
      <c r="E110" s="265"/>
      <c r="F110" s="288" t="s">
        <v>706</v>
      </c>
      <c r="G110" s="265"/>
      <c r="H110" s="265" t="s">
        <v>740</v>
      </c>
      <c r="I110" s="265" t="s">
        <v>702</v>
      </c>
      <c r="J110" s="265">
        <v>50</v>
      </c>
      <c r="K110" s="279"/>
    </row>
    <row r="111" spans="2:11" s="1" customFormat="1" ht="15" customHeight="1">
      <c r="B111" s="290"/>
      <c r="C111" s="265" t="s">
        <v>727</v>
      </c>
      <c r="D111" s="265"/>
      <c r="E111" s="265"/>
      <c r="F111" s="288" t="s">
        <v>706</v>
      </c>
      <c r="G111" s="265"/>
      <c r="H111" s="265" t="s">
        <v>740</v>
      </c>
      <c r="I111" s="265" t="s">
        <v>702</v>
      </c>
      <c r="J111" s="265">
        <v>50</v>
      </c>
      <c r="K111" s="279"/>
    </row>
    <row r="112" spans="2:11" s="1" customFormat="1" ht="15" customHeight="1">
      <c r="B112" s="290"/>
      <c r="C112" s="265" t="s">
        <v>725</v>
      </c>
      <c r="D112" s="265"/>
      <c r="E112" s="265"/>
      <c r="F112" s="288" t="s">
        <v>706</v>
      </c>
      <c r="G112" s="265"/>
      <c r="H112" s="265" t="s">
        <v>740</v>
      </c>
      <c r="I112" s="265" t="s">
        <v>702</v>
      </c>
      <c r="J112" s="265">
        <v>50</v>
      </c>
      <c r="K112" s="279"/>
    </row>
    <row r="113" spans="2:11" s="1" customFormat="1" ht="15" customHeight="1">
      <c r="B113" s="290"/>
      <c r="C113" s="265" t="s">
        <v>55</v>
      </c>
      <c r="D113" s="265"/>
      <c r="E113" s="265"/>
      <c r="F113" s="288" t="s">
        <v>700</v>
      </c>
      <c r="G113" s="265"/>
      <c r="H113" s="265" t="s">
        <v>741</v>
      </c>
      <c r="I113" s="265" t="s">
        <v>702</v>
      </c>
      <c r="J113" s="265">
        <v>20</v>
      </c>
      <c r="K113" s="279"/>
    </row>
    <row r="114" spans="2:11" s="1" customFormat="1" ht="15" customHeight="1">
      <c r="B114" s="290"/>
      <c r="C114" s="265" t="s">
        <v>742</v>
      </c>
      <c r="D114" s="265"/>
      <c r="E114" s="265"/>
      <c r="F114" s="288" t="s">
        <v>700</v>
      </c>
      <c r="G114" s="265"/>
      <c r="H114" s="265" t="s">
        <v>743</v>
      </c>
      <c r="I114" s="265" t="s">
        <v>702</v>
      </c>
      <c r="J114" s="265">
        <v>120</v>
      </c>
      <c r="K114" s="279"/>
    </row>
    <row r="115" spans="2:11" s="1" customFormat="1" ht="15" customHeight="1">
      <c r="B115" s="290"/>
      <c r="C115" s="265" t="s">
        <v>40</v>
      </c>
      <c r="D115" s="265"/>
      <c r="E115" s="265"/>
      <c r="F115" s="288" t="s">
        <v>700</v>
      </c>
      <c r="G115" s="265"/>
      <c r="H115" s="265" t="s">
        <v>744</v>
      </c>
      <c r="I115" s="265" t="s">
        <v>735</v>
      </c>
      <c r="J115" s="265"/>
      <c r="K115" s="279"/>
    </row>
    <row r="116" spans="2:11" s="1" customFormat="1" ht="15" customHeight="1">
      <c r="B116" s="290"/>
      <c r="C116" s="265" t="s">
        <v>50</v>
      </c>
      <c r="D116" s="265"/>
      <c r="E116" s="265"/>
      <c r="F116" s="288" t="s">
        <v>700</v>
      </c>
      <c r="G116" s="265"/>
      <c r="H116" s="265" t="s">
        <v>745</v>
      </c>
      <c r="I116" s="265" t="s">
        <v>735</v>
      </c>
      <c r="J116" s="265"/>
      <c r="K116" s="279"/>
    </row>
    <row r="117" spans="2:11" s="1" customFormat="1" ht="15" customHeight="1">
      <c r="B117" s="290"/>
      <c r="C117" s="265" t="s">
        <v>59</v>
      </c>
      <c r="D117" s="265"/>
      <c r="E117" s="265"/>
      <c r="F117" s="288" t="s">
        <v>700</v>
      </c>
      <c r="G117" s="265"/>
      <c r="H117" s="265" t="s">
        <v>746</v>
      </c>
      <c r="I117" s="265" t="s">
        <v>747</v>
      </c>
      <c r="J117" s="265"/>
      <c r="K117" s="279"/>
    </row>
    <row r="118" spans="2:11" s="1" customFormat="1" ht="15" customHeight="1">
      <c r="B118" s="293"/>
      <c r="C118" s="299"/>
      <c r="D118" s="299"/>
      <c r="E118" s="299"/>
      <c r="F118" s="299"/>
      <c r="G118" s="299"/>
      <c r="H118" s="299"/>
      <c r="I118" s="299"/>
      <c r="J118" s="299"/>
      <c r="K118" s="295"/>
    </row>
    <row r="119" spans="2:11" s="1" customFormat="1" ht="18.75" customHeight="1">
      <c r="B119" s="300"/>
      <c r="C119" s="301"/>
      <c r="D119" s="301"/>
      <c r="E119" s="301"/>
      <c r="F119" s="302"/>
      <c r="G119" s="301"/>
      <c r="H119" s="301"/>
      <c r="I119" s="301"/>
      <c r="J119" s="301"/>
      <c r="K119" s="300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3"/>
      <c r="C121" s="304"/>
      <c r="D121" s="304"/>
      <c r="E121" s="304"/>
      <c r="F121" s="304"/>
      <c r="G121" s="304"/>
      <c r="H121" s="304"/>
      <c r="I121" s="304"/>
      <c r="J121" s="304"/>
      <c r="K121" s="305"/>
    </row>
    <row r="122" spans="2:11" s="1" customFormat="1" ht="45" customHeight="1">
      <c r="B122" s="306"/>
      <c r="C122" s="256" t="s">
        <v>748</v>
      </c>
      <c r="D122" s="256"/>
      <c r="E122" s="256"/>
      <c r="F122" s="256"/>
      <c r="G122" s="256"/>
      <c r="H122" s="256"/>
      <c r="I122" s="256"/>
      <c r="J122" s="256"/>
      <c r="K122" s="307"/>
    </row>
    <row r="123" spans="2:11" s="1" customFormat="1" ht="17.25" customHeight="1">
      <c r="B123" s="308"/>
      <c r="C123" s="280" t="s">
        <v>694</v>
      </c>
      <c r="D123" s="280"/>
      <c r="E123" s="280"/>
      <c r="F123" s="280" t="s">
        <v>695</v>
      </c>
      <c r="G123" s="281"/>
      <c r="H123" s="280" t="s">
        <v>56</v>
      </c>
      <c r="I123" s="280" t="s">
        <v>59</v>
      </c>
      <c r="J123" s="280" t="s">
        <v>696</v>
      </c>
      <c r="K123" s="309"/>
    </row>
    <row r="124" spans="2:11" s="1" customFormat="1" ht="17.25" customHeight="1">
      <c r="B124" s="308"/>
      <c r="C124" s="282" t="s">
        <v>697</v>
      </c>
      <c r="D124" s="282"/>
      <c r="E124" s="282"/>
      <c r="F124" s="283" t="s">
        <v>698</v>
      </c>
      <c r="G124" s="284"/>
      <c r="H124" s="282"/>
      <c r="I124" s="282"/>
      <c r="J124" s="282" t="s">
        <v>699</v>
      </c>
      <c r="K124" s="309"/>
    </row>
    <row r="125" spans="2:11" s="1" customFormat="1" ht="5.25" customHeight="1">
      <c r="B125" s="310"/>
      <c r="C125" s="285"/>
      <c r="D125" s="285"/>
      <c r="E125" s="285"/>
      <c r="F125" s="285"/>
      <c r="G125" s="311"/>
      <c r="H125" s="285"/>
      <c r="I125" s="285"/>
      <c r="J125" s="285"/>
      <c r="K125" s="312"/>
    </row>
    <row r="126" spans="2:11" s="1" customFormat="1" ht="15" customHeight="1">
      <c r="B126" s="310"/>
      <c r="C126" s="265" t="s">
        <v>703</v>
      </c>
      <c r="D126" s="287"/>
      <c r="E126" s="287"/>
      <c r="F126" s="288" t="s">
        <v>700</v>
      </c>
      <c r="G126" s="265"/>
      <c r="H126" s="265" t="s">
        <v>740</v>
      </c>
      <c r="I126" s="265" t="s">
        <v>702</v>
      </c>
      <c r="J126" s="265">
        <v>120</v>
      </c>
      <c r="K126" s="313"/>
    </row>
    <row r="127" spans="2:11" s="1" customFormat="1" ht="15" customHeight="1">
      <c r="B127" s="310"/>
      <c r="C127" s="265" t="s">
        <v>749</v>
      </c>
      <c r="D127" s="265"/>
      <c r="E127" s="265"/>
      <c r="F127" s="288" t="s">
        <v>700</v>
      </c>
      <c r="G127" s="265"/>
      <c r="H127" s="265" t="s">
        <v>750</v>
      </c>
      <c r="I127" s="265" t="s">
        <v>702</v>
      </c>
      <c r="J127" s="265" t="s">
        <v>751</v>
      </c>
      <c r="K127" s="313"/>
    </row>
    <row r="128" spans="2:11" s="1" customFormat="1" ht="15" customHeight="1">
      <c r="B128" s="310"/>
      <c r="C128" s="265" t="s">
        <v>648</v>
      </c>
      <c r="D128" s="265"/>
      <c r="E128" s="265"/>
      <c r="F128" s="288" t="s">
        <v>700</v>
      </c>
      <c r="G128" s="265"/>
      <c r="H128" s="265" t="s">
        <v>752</v>
      </c>
      <c r="I128" s="265" t="s">
        <v>702</v>
      </c>
      <c r="J128" s="265" t="s">
        <v>751</v>
      </c>
      <c r="K128" s="313"/>
    </row>
    <row r="129" spans="2:11" s="1" customFormat="1" ht="15" customHeight="1">
      <c r="B129" s="310"/>
      <c r="C129" s="265" t="s">
        <v>711</v>
      </c>
      <c r="D129" s="265"/>
      <c r="E129" s="265"/>
      <c r="F129" s="288" t="s">
        <v>706</v>
      </c>
      <c r="G129" s="265"/>
      <c r="H129" s="265" t="s">
        <v>712</v>
      </c>
      <c r="I129" s="265" t="s">
        <v>702</v>
      </c>
      <c r="J129" s="265">
        <v>15</v>
      </c>
      <c r="K129" s="313"/>
    </row>
    <row r="130" spans="2:11" s="1" customFormat="1" ht="15" customHeight="1">
      <c r="B130" s="310"/>
      <c r="C130" s="291" t="s">
        <v>713</v>
      </c>
      <c r="D130" s="291"/>
      <c r="E130" s="291"/>
      <c r="F130" s="292" t="s">
        <v>706</v>
      </c>
      <c r="G130" s="291"/>
      <c r="H130" s="291" t="s">
        <v>714</v>
      </c>
      <c r="I130" s="291" t="s">
        <v>702</v>
      </c>
      <c r="J130" s="291">
        <v>15</v>
      </c>
      <c r="K130" s="313"/>
    </row>
    <row r="131" spans="2:11" s="1" customFormat="1" ht="15" customHeight="1">
      <c r="B131" s="310"/>
      <c r="C131" s="291" t="s">
        <v>715</v>
      </c>
      <c r="D131" s="291"/>
      <c r="E131" s="291"/>
      <c r="F131" s="292" t="s">
        <v>706</v>
      </c>
      <c r="G131" s="291"/>
      <c r="H131" s="291" t="s">
        <v>716</v>
      </c>
      <c r="I131" s="291" t="s">
        <v>702</v>
      </c>
      <c r="J131" s="291">
        <v>20</v>
      </c>
      <c r="K131" s="313"/>
    </row>
    <row r="132" spans="2:11" s="1" customFormat="1" ht="15" customHeight="1">
      <c r="B132" s="310"/>
      <c r="C132" s="291" t="s">
        <v>717</v>
      </c>
      <c r="D132" s="291"/>
      <c r="E132" s="291"/>
      <c r="F132" s="292" t="s">
        <v>706</v>
      </c>
      <c r="G132" s="291"/>
      <c r="H132" s="291" t="s">
        <v>718</v>
      </c>
      <c r="I132" s="291" t="s">
        <v>702</v>
      </c>
      <c r="J132" s="291">
        <v>20</v>
      </c>
      <c r="K132" s="313"/>
    </row>
    <row r="133" spans="2:11" s="1" customFormat="1" ht="15" customHeight="1">
      <c r="B133" s="310"/>
      <c r="C133" s="265" t="s">
        <v>705</v>
      </c>
      <c r="D133" s="265"/>
      <c r="E133" s="265"/>
      <c r="F133" s="288" t="s">
        <v>706</v>
      </c>
      <c r="G133" s="265"/>
      <c r="H133" s="265" t="s">
        <v>740</v>
      </c>
      <c r="I133" s="265" t="s">
        <v>702</v>
      </c>
      <c r="J133" s="265">
        <v>50</v>
      </c>
      <c r="K133" s="313"/>
    </row>
    <row r="134" spans="2:11" s="1" customFormat="1" ht="15" customHeight="1">
      <c r="B134" s="310"/>
      <c r="C134" s="265" t="s">
        <v>719</v>
      </c>
      <c r="D134" s="265"/>
      <c r="E134" s="265"/>
      <c r="F134" s="288" t="s">
        <v>706</v>
      </c>
      <c r="G134" s="265"/>
      <c r="H134" s="265" t="s">
        <v>740</v>
      </c>
      <c r="I134" s="265" t="s">
        <v>702</v>
      </c>
      <c r="J134" s="265">
        <v>50</v>
      </c>
      <c r="K134" s="313"/>
    </row>
    <row r="135" spans="2:11" s="1" customFormat="1" ht="15" customHeight="1">
      <c r="B135" s="310"/>
      <c r="C135" s="265" t="s">
        <v>725</v>
      </c>
      <c r="D135" s="265"/>
      <c r="E135" s="265"/>
      <c r="F135" s="288" t="s">
        <v>706</v>
      </c>
      <c r="G135" s="265"/>
      <c r="H135" s="265" t="s">
        <v>740</v>
      </c>
      <c r="I135" s="265" t="s">
        <v>702</v>
      </c>
      <c r="J135" s="265">
        <v>50</v>
      </c>
      <c r="K135" s="313"/>
    </row>
    <row r="136" spans="2:11" s="1" customFormat="1" ht="15" customHeight="1">
      <c r="B136" s="310"/>
      <c r="C136" s="265" t="s">
        <v>727</v>
      </c>
      <c r="D136" s="265"/>
      <c r="E136" s="265"/>
      <c r="F136" s="288" t="s">
        <v>706</v>
      </c>
      <c r="G136" s="265"/>
      <c r="H136" s="265" t="s">
        <v>740</v>
      </c>
      <c r="I136" s="265" t="s">
        <v>702</v>
      </c>
      <c r="J136" s="265">
        <v>50</v>
      </c>
      <c r="K136" s="313"/>
    </row>
    <row r="137" spans="2:11" s="1" customFormat="1" ht="15" customHeight="1">
      <c r="B137" s="310"/>
      <c r="C137" s="265" t="s">
        <v>728</v>
      </c>
      <c r="D137" s="265"/>
      <c r="E137" s="265"/>
      <c r="F137" s="288" t="s">
        <v>706</v>
      </c>
      <c r="G137" s="265"/>
      <c r="H137" s="265" t="s">
        <v>753</v>
      </c>
      <c r="I137" s="265" t="s">
        <v>702</v>
      </c>
      <c r="J137" s="265">
        <v>255</v>
      </c>
      <c r="K137" s="313"/>
    </row>
    <row r="138" spans="2:11" s="1" customFormat="1" ht="15" customHeight="1">
      <c r="B138" s="310"/>
      <c r="C138" s="265" t="s">
        <v>730</v>
      </c>
      <c r="D138" s="265"/>
      <c r="E138" s="265"/>
      <c r="F138" s="288" t="s">
        <v>700</v>
      </c>
      <c r="G138" s="265"/>
      <c r="H138" s="265" t="s">
        <v>754</v>
      </c>
      <c r="I138" s="265" t="s">
        <v>732</v>
      </c>
      <c r="J138" s="265"/>
      <c r="K138" s="313"/>
    </row>
    <row r="139" spans="2:11" s="1" customFormat="1" ht="15" customHeight="1">
      <c r="B139" s="310"/>
      <c r="C139" s="265" t="s">
        <v>733</v>
      </c>
      <c r="D139" s="265"/>
      <c r="E139" s="265"/>
      <c r="F139" s="288" t="s">
        <v>700</v>
      </c>
      <c r="G139" s="265"/>
      <c r="H139" s="265" t="s">
        <v>755</v>
      </c>
      <c r="I139" s="265" t="s">
        <v>735</v>
      </c>
      <c r="J139" s="265"/>
      <c r="K139" s="313"/>
    </row>
    <row r="140" spans="2:11" s="1" customFormat="1" ht="15" customHeight="1">
      <c r="B140" s="310"/>
      <c r="C140" s="265" t="s">
        <v>736</v>
      </c>
      <c r="D140" s="265"/>
      <c r="E140" s="265"/>
      <c r="F140" s="288" t="s">
        <v>700</v>
      </c>
      <c r="G140" s="265"/>
      <c r="H140" s="265" t="s">
        <v>736</v>
      </c>
      <c r="I140" s="265" t="s">
        <v>735</v>
      </c>
      <c r="J140" s="265"/>
      <c r="K140" s="313"/>
    </row>
    <row r="141" spans="2:11" s="1" customFormat="1" ht="15" customHeight="1">
      <c r="B141" s="310"/>
      <c r="C141" s="265" t="s">
        <v>40</v>
      </c>
      <c r="D141" s="265"/>
      <c r="E141" s="265"/>
      <c r="F141" s="288" t="s">
        <v>700</v>
      </c>
      <c r="G141" s="265"/>
      <c r="H141" s="265" t="s">
        <v>756</v>
      </c>
      <c r="I141" s="265" t="s">
        <v>735</v>
      </c>
      <c r="J141" s="265"/>
      <c r="K141" s="313"/>
    </row>
    <row r="142" spans="2:11" s="1" customFormat="1" ht="15" customHeight="1">
      <c r="B142" s="310"/>
      <c r="C142" s="265" t="s">
        <v>757</v>
      </c>
      <c r="D142" s="265"/>
      <c r="E142" s="265"/>
      <c r="F142" s="288" t="s">
        <v>700</v>
      </c>
      <c r="G142" s="265"/>
      <c r="H142" s="265" t="s">
        <v>758</v>
      </c>
      <c r="I142" s="265" t="s">
        <v>735</v>
      </c>
      <c r="J142" s="265"/>
      <c r="K142" s="313"/>
    </row>
    <row r="143" spans="2:11" s="1" customFormat="1" ht="15" customHeight="1">
      <c r="B143" s="314"/>
      <c r="C143" s="315"/>
      <c r="D143" s="315"/>
      <c r="E143" s="315"/>
      <c r="F143" s="315"/>
      <c r="G143" s="315"/>
      <c r="H143" s="315"/>
      <c r="I143" s="315"/>
      <c r="J143" s="315"/>
      <c r="K143" s="316"/>
    </row>
    <row r="144" spans="2:11" s="1" customFormat="1" ht="18.75" customHeight="1">
      <c r="B144" s="301"/>
      <c r="C144" s="301"/>
      <c r="D144" s="301"/>
      <c r="E144" s="301"/>
      <c r="F144" s="302"/>
      <c r="G144" s="301"/>
      <c r="H144" s="301"/>
      <c r="I144" s="301"/>
      <c r="J144" s="301"/>
      <c r="K144" s="301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278" t="s">
        <v>759</v>
      </c>
      <c r="D147" s="278"/>
      <c r="E147" s="278"/>
      <c r="F147" s="278"/>
      <c r="G147" s="278"/>
      <c r="H147" s="278"/>
      <c r="I147" s="278"/>
      <c r="J147" s="278"/>
      <c r="K147" s="279"/>
    </row>
    <row r="148" spans="2:11" s="1" customFormat="1" ht="17.25" customHeight="1">
      <c r="B148" s="277"/>
      <c r="C148" s="280" t="s">
        <v>694</v>
      </c>
      <c r="D148" s="280"/>
      <c r="E148" s="280"/>
      <c r="F148" s="280" t="s">
        <v>695</v>
      </c>
      <c r="G148" s="281"/>
      <c r="H148" s="280" t="s">
        <v>56</v>
      </c>
      <c r="I148" s="280" t="s">
        <v>59</v>
      </c>
      <c r="J148" s="280" t="s">
        <v>696</v>
      </c>
      <c r="K148" s="279"/>
    </row>
    <row r="149" spans="2:11" s="1" customFormat="1" ht="17.25" customHeight="1">
      <c r="B149" s="277"/>
      <c r="C149" s="282" t="s">
        <v>697</v>
      </c>
      <c r="D149" s="282"/>
      <c r="E149" s="282"/>
      <c r="F149" s="283" t="s">
        <v>698</v>
      </c>
      <c r="G149" s="284"/>
      <c r="H149" s="282"/>
      <c r="I149" s="282"/>
      <c r="J149" s="282" t="s">
        <v>699</v>
      </c>
      <c r="K149" s="279"/>
    </row>
    <row r="150" spans="2:11" s="1" customFormat="1" ht="5.25" customHeight="1">
      <c r="B150" s="290"/>
      <c r="C150" s="285"/>
      <c r="D150" s="285"/>
      <c r="E150" s="285"/>
      <c r="F150" s="285"/>
      <c r="G150" s="286"/>
      <c r="H150" s="285"/>
      <c r="I150" s="285"/>
      <c r="J150" s="285"/>
      <c r="K150" s="313"/>
    </row>
    <row r="151" spans="2:11" s="1" customFormat="1" ht="15" customHeight="1">
      <c r="B151" s="290"/>
      <c r="C151" s="317" t="s">
        <v>703</v>
      </c>
      <c r="D151" s="265"/>
      <c r="E151" s="265"/>
      <c r="F151" s="318" t="s">
        <v>700</v>
      </c>
      <c r="G151" s="265"/>
      <c r="H151" s="317" t="s">
        <v>740</v>
      </c>
      <c r="I151" s="317" t="s">
        <v>702</v>
      </c>
      <c r="J151" s="317">
        <v>120</v>
      </c>
      <c r="K151" s="313"/>
    </row>
    <row r="152" spans="2:11" s="1" customFormat="1" ht="15" customHeight="1">
      <c r="B152" s="290"/>
      <c r="C152" s="317" t="s">
        <v>749</v>
      </c>
      <c r="D152" s="265"/>
      <c r="E152" s="265"/>
      <c r="F152" s="318" t="s">
        <v>700</v>
      </c>
      <c r="G152" s="265"/>
      <c r="H152" s="317" t="s">
        <v>760</v>
      </c>
      <c r="I152" s="317" t="s">
        <v>702</v>
      </c>
      <c r="J152" s="317" t="s">
        <v>751</v>
      </c>
      <c r="K152" s="313"/>
    </row>
    <row r="153" spans="2:11" s="1" customFormat="1" ht="15" customHeight="1">
      <c r="B153" s="290"/>
      <c r="C153" s="317" t="s">
        <v>648</v>
      </c>
      <c r="D153" s="265"/>
      <c r="E153" s="265"/>
      <c r="F153" s="318" t="s">
        <v>700</v>
      </c>
      <c r="G153" s="265"/>
      <c r="H153" s="317" t="s">
        <v>761</v>
      </c>
      <c r="I153" s="317" t="s">
        <v>702</v>
      </c>
      <c r="J153" s="317" t="s">
        <v>751</v>
      </c>
      <c r="K153" s="313"/>
    </row>
    <row r="154" spans="2:11" s="1" customFormat="1" ht="15" customHeight="1">
      <c r="B154" s="290"/>
      <c r="C154" s="317" t="s">
        <v>705</v>
      </c>
      <c r="D154" s="265"/>
      <c r="E154" s="265"/>
      <c r="F154" s="318" t="s">
        <v>706</v>
      </c>
      <c r="G154" s="265"/>
      <c r="H154" s="317" t="s">
        <v>740</v>
      </c>
      <c r="I154" s="317" t="s">
        <v>702</v>
      </c>
      <c r="J154" s="317">
        <v>50</v>
      </c>
      <c r="K154" s="313"/>
    </row>
    <row r="155" spans="2:11" s="1" customFormat="1" ht="15" customHeight="1">
      <c r="B155" s="290"/>
      <c r="C155" s="317" t="s">
        <v>708</v>
      </c>
      <c r="D155" s="265"/>
      <c r="E155" s="265"/>
      <c r="F155" s="318" t="s">
        <v>700</v>
      </c>
      <c r="G155" s="265"/>
      <c r="H155" s="317" t="s">
        <v>740</v>
      </c>
      <c r="I155" s="317" t="s">
        <v>710</v>
      </c>
      <c r="J155" s="317"/>
      <c r="K155" s="313"/>
    </row>
    <row r="156" spans="2:11" s="1" customFormat="1" ht="15" customHeight="1">
      <c r="B156" s="290"/>
      <c r="C156" s="317" t="s">
        <v>719</v>
      </c>
      <c r="D156" s="265"/>
      <c r="E156" s="265"/>
      <c r="F156" s="318" t="s">
        <v>706</v>
      </c>
      <c r="G156" s="265"/>
      <c r="H156" s="317" t="s">
        <v>740</v>
      </c>
      <c r="I156" s="317" t="s">
        <v>702</v>
      </c>
      <c r="J156" s="317">
        <v>50</v>
      </c>
      <c r="K156" s="313"/>
    </row>
    <row r="157" spans="2:11" s="1" customFormat="1" ht="15" customHeight="1">
      <c r="B157" s="290"/>
      <c r="C157" s="317" t="s">
        <v>727</v>
      </c>
      <c r="D157" s="265"/>
      <c r="E157" s="265"/>
      <c r="F157" s="318" t="s">
        <v>706</v>
      </c>
      <c r="G157" s="265"/>
      <c r="H157" s="317" t="s">
        <v>740</v>
      </c>
      <c r="I157" s="317" t="s">
        <v>702</v>
      </c>
      <c r="J157" s="317">
        <v>50</v>
      </c>
      <c r="K157" s="313"/>
    </row>
    <row r="158" spans="2:11" s="1" customFormat="1" ht="15" customHeight="1">
      <c r="B158" s="290"/>
      <c r="C158" s="317" t="s">
        <v>725</v>
      </c>
      <c r="D158" s="265"/>
      <c r="E158" s="265"/>
      <c r="F158" s="318" t="s">
        <v>706</v>
      </c>
      <c r="G158" s="265"/>
      <c r="H158" s="317" t="s">
        <v>740</v>
      </c>
      <c r="I158" s="317" t="s">
        <v>702</v>
      </c>
      <c r="J158" s="317">
        <v>50</v>
      </c>
      <c r="K158" s="313"/>
    </row>
    <row r="159" spans="2:11" s="1" customFormat="1" ht="15" customHeight="1">
      <c r="B159" s="290"/>
      <c r="C159" s="317" t="s">
        <v>95</v>
      </c>
      <c r="D159" s="265"/>
      <c r="E159" s="265"/>
      <c r="F159" s="318" t="s">
        <v>700</v>
      </c>
      <c r="G159" s="265"/>
      <c r="H159" s="317" t="s">
        <v>762</v>
      </c>
      <c r="I159" s="317" t="s">
        <v>702</v>
      </c>
      <c r="J159" s="317" t="s">
        <v>763</v>
      </c>
      <c r="K159" s="313"/>
    </row>
    <row r="160" spans="2:11" s="1" customFormat="1" ht="15" customHeight="1">
      <c r="B160" s="290"/>
      <c r="C160" s="317" t="s">
        <v>764</v>
      </c>
      <c r="D160" s="265"/>
      <c r="E160" s="265"/>
      <c r="F160" s="318" t="s">
        <v>700</v>
      </c>
      <c r="G160" s="265"/>
      <c r="H160" s="317" t="s">
        <v>765</v>
      </c>
      <c r="I160" s="317" t="s">
        <v>735</v>
      </c>
      <c r="J160" s="317"/>
      <c r="K160" s="313"/>
    </row>
    <row r="161" spans="2:11" s="1" customFormat="1" ht="15" customHeight="1">
      <c r="B161" s="319"/>
      <c r="C161" s="299"/>
      <c r="D161" s="299"/>
      <c r="E161" s="299"/>
      <c r="F161" s="299"/>
      <c r="G161" s="299"/>
      <c r="H161" s="299"/>
      <c r="I161" s="299"/>
      <c r="J161" s="299"/>
      <c r="K161" s="320"/>
    </row>
    <row r="162" spans="2:11" s="1" customFormat="1" ht="18.75" customHeight="1">
      <c r="B162" s="301"/>
      <c r="C162" s="311"/>
      <c r="D162" s="311"/>
      <c r="E162" s="311"/>
      <c r="F162" s="321"/>
      <c r="G162" s="311"/>
      <c r="H162" s="311"/>
      <c r="I162" s="311"/>
      <c r="J162" s="311"/>
      <c r="K162" s="301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2"/>
      <c r="C164" s="253"/>
      <c r="D164" s="253"/>
      <c r="E164" s="253"/>
      <c r="F164" s="253"/>
      <c r="G164" s="253"/>
      <c r="H164" s="253"/>
      <c r="I164" s="253"/>
      <c r="J164" s="253"/>
      <c r="K164" s="254"/>
    </row>
    <row r="165" spans="2:11" s="1" customFormat="1" ht="45" customHeight="1">
      <c r="B165" s="255"/>
      <c r="C165" s="256" t="s">
        <v>766</v>
      </c>
      <c r="D165" s="256"/>
      <c r="E165" s="256"/>
      <c r="F165" s="256"/>
      <c r="G165" s="256"/>
      <c r="H165" s="256"/>
      <c r="I165" s="256"/>
      <c r="J165" s="256"/>
      <c r="K165" s="257"/>
    </row>
    <row r="166" spans="2:11" s="1" customFormat="1" ht="17.25" customHeight="1">
      <c r="B166" s="255"/>
      <c r="C166" s="280" t="s">
        <v>694</v>
      </c>
      <c r="D166" s="280"/>
      <c r="E166" s="280"/>
      <c r="F166" s="280" t="s">
        <v>695</v>
      </c>
      <c r="G166" s="322"/>
      <c r="H166" s="323" t="s">
        <v>56</v>
      </c>
      <c r="I166" s="323" t="s">
        <v>59</v>
      </c>
      <c r="J166" s="280" t="s">
        <v>696</v>
      </c>
      <c r="K166" s="257"/>
    </row>
    <row r="167" spans="2:11" s="1" customFormat="1" ht="17.25" customHeight="1">
      <c r="B167" s="258"/>
      <c r="C167" s="282" t="s">
        <v>697</v>
      </c>
      <c r="D167" s="282"/>
      <c r="E167" s="282"/>
      <c r="F167" s="283" t="s">
        <v>698</v>
      </c>
      <c r="G167" s="324"/>
      <c r="H167" s="325"/>
      <c r="I167" s="325"/>
      <c r="J167" s="282" t="s">
        <v>699</v>
      </c>
      <c r="K167" s="260"/>
    </row>
    <row r="168" spans="2:11" s="1" customFormat="1" ht="5.25" customHeight="1">
      <c r="B168" s="290"/>
      <c r="C168" s="285"/>
      <c r="D168" s="285"/>
      <c r="E168" s="285"/>
      <c r="F168" s="285"/>
      <c r="G168" s="286"/>
      <c r="H168" s="285"/>
      <c r="I168" s="285"/>
      <c r="J168" s="285"/>
      <c r="K168" s="313"/>
    </row>
    <row r="169" spans="2:11" s="1" customFormat="1" ht="15" customHeight="1">
      <c r="B169" s="290"/>
      <c r="C169" s="265" t="s">
        <v>703</v>
      </c>
      <c r="D169" s="265"/>
      <c r="E169" s="265"/>
      <c r="F169" s="288" t="s">
        <v>700</v>
      </c>
      <c r="G169" s="265"/>
      <c r="H169" s="265" t="s">
        <v>740</v>
      </c>
      <c r="I169" s="265" t="s">
        <v>702</v>
      </c>
      <c r="J169" s="265">
        <v>120</v>
      </c>
      <c r="K169" s="313"/>
    </row>
    <row r="170" spans="2:11" s="1" customFormat="1" ht="15" customHeight="1">
      <c r="B170" s="290"/>
      <c r="C170" s="265" t="s">
        <v>749</v>
      </c>
      <c r="D170" s="265"/>
      <c r="E170" s="265"/>
      <c r="F170" s="288" t="s">
        <v>700</v>
      </c>
      <c r="G170" s="265"/>
      <c r="H170" s="265" t="s">
        <v>750</v>
      </c>
      <c r="I170" s="265" t="s">
        <v>702</v>
      </c>
      <c r="J170" s="265" t="s">
        <v>751</v>
      </c>
      <c r="K170" s="313"/>
    </row>
    <row r="171" spans="2:11" s="1" customFormat="1" ht="15" customHeight="1">
      <c r="B171" s="290"/>
      <c r="C171" s="265" t="s">
        <v>648</v>
      </c>
      <c r="D171" s="265"/>
      <c r="E171" s="265"/>
      <c r="F171" s="288" t="s">
        <v>700</v>
      </c>
      <c r="G171" s="265"/>
      <c r="H171" s="265" t="s">
        <v>767</v>
      </c>
      <c r="I171" s="265" t="s">
        <v>702</v>
      </c>
      <c r="J171" s="265" t="s">
        <v>751</v>
      </c>
      <c r="K171" s="313"/>
    </row>
    <row r="172" spans="2:11" s="1" customFormat="1" ht="15" customHeight="1">
      <c r="B172" s="290"/>
      <c r="C172" s="265" t="s">
        <v>705</v>
      </c>
      <c r="D172" s="265"/>
      <c r="E172" s="265"/>
      <c r="F172" s="288" t="s">
        <v>706</v>
      </c>
      <c r="G172" s="265"/>
      <c r="H172" s="265" t="s">
        <v>767</v>
      </c>
      <c r="I172" s="265" t="s">
        <v>702</v>
      </c>
      <c r="J172" s="265">
        <v>50</v>
      </c>
      <c r="K172" s="313"/>
    </row>
    <row r="173" spans="2:11" s="1" customFormat="1" ht="15" customHeight="1">
      <c r="B173" s="290"/>
      <c r="C173" s="265" t="s">
        <v>708</v>
      </c>
      <c r="D173" s="265"/>
      <c r="E173" s="265"/>
      <c r="F173" s="288" t="s">
        <v>700</v>
      </c>
      <c r="G173" s="265"/>
      <c r="H173" s="265" t="s">
        <v>767</v>
      </c>
      <c r="I173" s="265" t="s">
        <v>710</v>
      </c>
      <c r="J173" s="265"/>
      <c r="K173" s="313"/>
    </row>
    <row r="174" spans="2:11" s="1" customFormat="1" ht="15" customHeight="1">
      <c r="B174" s="290"/>
      <c r="C174" s="265" t="s">
        <v>719</v>
      </c>
      <c r="D174" s="265"/>
      <c r="E174" s="265"/>
      <c r="F174" s="288" t="s">
        <v>706</v>
      </c>
      <c r="G174" s="265"/>
      <c r="H174" s="265" t="s">
        <v>767</v>
      </c>
      <c r="I174" s="265" t="s">
        <v>702</v>
      </c>
      <c r="J174" s="265">
        <v>50</v>
      </c>
      <c r="K174" s="313"/>
    </row>
    <row r="175" spans="2:11" s="1" customFormat="1" ht="15" customHeight="1">
      <c r="B175" s="290"/>
      <c r="C175" s="265" t="s">
        <v>727</v>
      </c>
      <c r="D175" s="265"/>
      <c r="E175" s="265"/>
      <c r="F175" s="288" t="s">
        <v>706</v>
      </c>
      <c r="G175" s="265"/>
      <c r="H175" s="265" t="s">
        <v>767</v>
      </c>
      <c r="I175" s="265" t="s">
        <v>702</v>
      </c>
      <c r="J175" s="265">
        <v>50</v>
      </c>
      <c r="K175" s="313"/>
    </row>
    <row r="176" spans="2:11" s="1" customFormat="1" ht="15" customHeight="1">
      <c r="B176" s="290"/>
      <c r="C176" s="265" t="s">
        <v>725</v>
      </c>
      <c r="D176" s="265"/>
      <c r="E176" s="265"/>
      <c r="F176" s="288" t="s">
        <v>706</v>
      </c>
      <c r="G176" s="265"/>
      <c r="H176" s="265" t="s">
        <v>767</v>
      </c>
      <c r="I176" s="265" t="s">
        <v>702</v>
      </c>
      <c r="J176" s="265">
        <v>50</v>
      </c>
      <c r="K176" s="313"/>
    </row>
    <row r="177" spans="2:11" s="1" customFormat="1" ht="15" customHeight="1">
      <c r="B177" s="290"/>
      <c r="C177" s="265" t="s">
        <v>110</v>
      </c>
      <c r="D177" s="265"/>
      <c r="E177" s="265"/>
      <c r="F177" s="288" t="s">
        <v>700</v>
      </c>
      <c r="G177" s="265"/>
      <c r="H177" s="265" t="s">
        <v>768</v>
      </c>
      <c r="I177" s="265" t="s">
        <v>769</v>
      </c>
      <c r="J177" s="265"/>
      <c r="K177" s="313"/>
    </row>
    <row r="178" spans="2:11" s="1" customFormat="1" ht="15" customHeight="1">
      <c r="B178" s="290"/>
      <c r="C178" s="265" t="s">
        <v>59</v>
      </c>
      <c r="D178" s="265"/>
      <c r="E178" s="265"/>
      <c r="F178" s="288" t="s">
        <v>700</v>
      </c>
      <c r="G178" s="265"/>
      <c r="H178" s="265" t="s">
        <v>770</v>
      </c>
      <c r="I178" s="265" t="s">
        <v>771</v>
      </c>
      <c r="J178" s="265">
        <v>1</v>
      </c>
      <c r="K178" s="313"/>
    </row>
    <row r="179" spans="2:11" s="1" customFormat="1" ht="15" customHeight="1">
      <c r="B179" s="290"/>
      <c r="C179" s="265" t="s">
        <v>55</v>
      </c>
      <c r="D179" s="265"/>
      <c r="E179" s="265"/>
      <c r="F179" s="288" t="s">
        <v>700</v>
      </c>
      <c r="G179" s="265"/>
      <c r="H179" s="265" t="s">
        <v>772</v>
      </c>
      <c r="I179" s="265" t="s">
        <v>702</v>
      </c>
      <c r="J179" s="265">
        <v>20</v>
      </c>
      <c r="K179" s="313"/>
    </row>
    <row r="180" spans="2:11" s="1" customFormat="1" ht="15" customHeight="1">
      <c r="B180" s="290"/>
      <c r="C180" s="265" t="s">
        <v>56</v>
      </c>
      <c r="D180" s="265"/>
      <c r="E180" s="265"/>
      <c r="F180" s="288" t="s">
        <v>700</v>
      </c>
      <c r="G180" s="265"/>
      <c r="H180" s="265" t="s">
        <v>773</v>
      </c>
      <c r="I180" s="265" t="s">
        <v>702</v>
      </c>
      <c r="J180" s="265">
        <v>255</v>
      </c>
      <c r="K180" s="313"/>
    </row>
    <row r="181" spans="2:11" s="1" customFormat="1" ht="15" customHeight="1">
      <c r="B181" s="290"/>
      <c r="C181" s="265" t="s">
        <v>111</v>
      </c>
      <c r="D181" s="265"/>
      <c r="E181" s="265"/>
      <c r="F181" s="288" t="s">
        <v>700</v>
      </c>
      <c r="G181" s="265"/>
      <c r="H181" s="265" t="s">
        <v>664</v>
      </c>
      <c r="I181" s="265" t="s">
        <v>702</v>
      </c>
      <c r="J181" s="265">
        <v>10</v>
      </c>
      <c r="K181" s="313"/>
    </row>
    <row r="182" spans="2:11" s="1" customFormat="1" ht="15" customHeight="1">
      <c r="B182" s="290"/>
      <c r="C182" s="265" t="s">
        <v>112</v>
      </c>
      <c r="D182" s="265"/>
      <c r="E182" s="265"/>
      <c r="F182" s="288" t="s">
        <v>700</v>
      </c>
      <c r="G182" s="265"/>
      <c r="H182" s="265" t="s">
        <v>774</v>
      </c>
      <c r="I182" s="265" t="s">
        <v>735</v>
      </c>
      <c r="J182" s="265"/>
      <c r="K182" s="313"/>
    </row>
    <row r="183" spans="2:11" s="1" customFormat="1" ht="15" customHeight="1">
      <c r="B183" s="290"/>
      <c r="C183" s="265" t="s">
        <v>775</v>
      </c>
      <c r="D183" s="265"/>
      <c r="E183" s="265"/>
      <c r="F183" s="288" t="s">
        <v>700</v>
      </c>
      <c r="G183" s="265"/>
      <c r="H183" s="265" t="s">
        <v>776</v>
      </c>
      <c r="I183" s="265" t="s">
        <v>735</v>
      </c>
      <c r="J183" s="265"/>
      <c r="K183" s="313"/>
    </row>
    <row r="184" spans="2:11" s="1" customFormat="1" ht="15" customHeight="1">
      <c r="B184" s="290"/>
      <c r="C184" s="265" t="s">
        <v>764</v>
      </c>
      <c r="D184" s="265"/>
      <c r="E184" s="265"/>
      <c r="F184" s="288" t="s">
        <v>700</v>
      </c>
      <c r="G184" s="265"/>
      <c r="H184" s="265" t="s">
        <v>777</v>
      </c>
      <c r="I184" s="265" t="s">
        <v>735</v>
      </c>
      <c r="J184" s="265"/>
      <c r="K184" s="313"/>
    </row>
    <row r="185" spans="2:11" s="1" customFormat="1" ht="15" customHeight="1">
      <c r="B185" s="290"/>
      <c r="C185" s="265" t="s">
        <v>114</v>
      </c>
      <c r="D185" s="265"/>
      <c r="E185" s="265"/>
      <c r="F185" s="288" t="s">
        <v>706</v>
      </c>
      <c r="G185" s="265"/>
      <c r="H185" s="265" t="s">
        <v>778</v>
      </c>
      <c r="I185" s="265" t="s">
        <v>702</v>
      </c>
      <c r="J185" s="265">
        <v>50</v>
      </c>
      <c r="K185" s="313"/>
    </row>
    <row r="186" spans="2:11" s="1" customFormat="1" ht="15" customHeight="1">
      <c r="B186" s="290"/>
      <c r="C186" s="265" t="s">
        <v>779</v>
      </c>
      <c r="D186" s="265"/>
      <c r="E186" s="265"/>
      <c r="F186" s="288" t="s">
        <v>706</v>
      </c>
      <c r="G186" s="265"/>
      <c r="H186" s="265" t="s">
        <v>780</v>
      </c>
      <c r="I186" s="265" t="s">
        <v>781</v>
      </c>
      <c r="J186" s="265"/>
      <c r="K186" s="313"/>
    </row>
    <row r="187" spans="2:11" s="1" customFormat="1" ht="15" customHeight="1">
      <c r="B187" s="290"/>
      <c r="C187" s="265" t="s">
        <v>782</v>
      </c>
      <c r="D187" s="265"/>
      <c r="E187" s="265"/>
      <c r="F187" s="288" t="s">
        <v>706</v>
      </c>
      <c r="G187" s="265"/>
      <c r="H187" s="265" t="s">
        <v>783</v>
      </c>
      <c r="I187" s="265" t="s">
        <v>781</v>
      </c>
      <c r="J187" s="265"/>
      <c r="K187" s="313"/>
    </row>
    <row r="188" spans="2:11" s="1" customFormat="1" ht="15" customHeight="1">
      <c r="B188" s="290"/>
      <c r="C188" s="265" t="s">
        <v>784</v>
      </c>
      <c r="D188" s="265"/>
      <c r="E188" s="265"/>
      <c r="F188" s="288" t="s">
        <v>706</v>
      </c>
      <c r="G188" s="265"/>
      <c r="H188" s="265" t="s">
        <v>785</v>
      </c>
      <c r="I188" s="265" t="s">
        <v>781</v>
      </c>
      <c r="J188" s="265"/>
      <c r="K188" s="313"/>
    </row>
    <row r="189" spans="2:11" s="1" customFormat="1" ht="15" customHeight="1">
      <c r="B189" s="290"/>
      <c r="C189" s="326" t="s">
        <v>786</v>
      </c>
      <c r="D189" s="265"/>
      <c r="E189" s="265"/>
      <c r="F189" s="288" t="s">
        <v>706</v>
      </c>
      <c r="G189" s="265"/>
      <c r="H189" s="265" t="s">
        <v>787</v>
      </c>
      <c r="I189" s="265" t="s">
        <v>788</v>
      </c>
      <c r="J189" s="327" t="s">
        <v>789</v>
      </c>
      <c r="K189" s="313"/>
    </row>
    <row r="190" spans="2:11" s="1" customFormat="1" ht="15" customHeight="1">
      <c r="B190" s="290"/>
      <c r="C190" s="326" t="s">
        <v>44</v>
      </c>
      <c r="D190" s="265"/>
      <c r="E190" s="265"/>
      <c r="F190" s="288" t="s">
        <v>700</v>
      </c>
      <c r="G190" s="265"/>
      <c r="H190" s="262" t="s">
        <v>790</v>
      </c>
      <c r="I190" s="265" t="s">
        <v>791</v>
      </c>
      <c r="J190" s="265"/>
      <c r="K190" s="313"/>
    </row>
    <row r="191" spans="2:11" s="1" customFormat="1" ht="15" customHeight="1">
      <c r="B191" s="290"/>
      <c r="C191" s="326" t="s">
        <v>792</v>
      </c>
      <c r="D191" s="265"/>
      <c r="E191" s="265"/>
      <c r="F191" s="288" t="s">
        <v>700</v>
      </c>
      <c r="G191" s="265"/>
      <c r="H191" s="265" t="s">
        <v>793</v>
      </c>
      <c r="I191" s="265" t="s">
        <v>735</v>
      </c>
      <c r="J191" s="265"/>
      <c r="K191" s="313"/>
    </row>
    <row r="192" spans="2:11" s="1" customFormat="1" ht="15" customHeight="1">
      <c r="B192" s="290"/>
      <c r="C192" s="326" t="s">
        <v>794</v>
      </c>
      <c r="D192" s="265"/>
      <c r="E192" s="265"/>
      <c r="F192" s="288" t="s">
        <v>700</v>
      </c>
      <c r="G192" s="265"/>
      <c r="H192" s="265" t="s">
        <v>795</v>
      </c>
      <c r="I192" s="265" t="s">
        <v>735</v>
      </c>
      <c r="J192" s="265"/>
      <c r="K192" s="313"/>
    </row>
    <row r="193" spans="2:11" s="1" customFormat="1" ht="15" customHeight="1">
      <c r="B193" s="290"/>
      <c r="C193" s="326" t="s">
        <v>796</v>
      </c>
      <c r="D193" s="265"/>
      <c r="E193" s="265"/>
      <c r="F193" s="288" t="s">
        <v>706</v>
      </c>
      <c r="G193" s="265"/>
      <c r="H193" s="265" t="s">
        <v>797</v>
      </c>
      <c r="I193" s="265" t="s">
        <v>735</v>
      </c>
      <c r="J193" s="265"/>
      <c r="K193" s="313"/>
    </row>
    <row r="194" spans="2:11" s="1" customFormat="1" ht="15" customHeight="1">
      <c r="B194" s="319"/>
      <c r="C194" s="328"/>
      <c r="D194" s="299"/>
      <c r="E194" s="299"/>
      <c r="F194" s="299"/>
      <c r="G194" s="299"/>
      <c r="H194" s="299"/>
      <c r="I194" s="299"/>
      <c r="J194" s="299"/>
      <c r="K194" s="320"/>
    </row>
    <row r="195" spans="2:11" s="1" customFormat="1" ht="18.75" customHeight="1">
      <c r="B195" s="301"/>
      <c r="C195" s="311"/>
      <c r="D195" s="311"/>
      <c r="E195" s="311"/>
      <c r="F195" s="321"/>
      <c r="G195" s="311"/>
      <c r="H195" s="311"/>
      <c r="I195" s="311"/>
      <c r="J195" s="311"/>
      <c r="K195" s="301"/>
    </row>
    <row r="196" spans="2:11" s="1" customFormat="1" ht="18.75" customHeight="1">
      <c r="B196" s="301"/>
      <c r="C196" s="311"/>
      <c r="D196" s="311"/>
      <c r="E196" s="311"/>
      <c r="F196" s="321"/>
      <c r="G196" s="311"/>
      <c r="H196" s="311"/>
      <c r="I196" s="311"/>
      <c r="J196" s="311"/>
      <c r="K196" s="301"/>
    </row>
    <row r="197" spans="2:11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s="1" customFormat="1" ht="13.5">
      <c r="B198" s="252"/>
      <c r="C198" s="253"/>
      <c r="D198" s="253"/>
      <c r="E198" s="253"/>
      <c r="F198" s="253"/>
      <c r="G198" s="253"/>
      <c r="H198" s="253"/>
      <c r="I198" s="253"/>
      <c r="J198" s="253"/>
      <c r="K198" s="254"/>
    </row>
    <row r="199" spans="2:11" s="1" customFormat="1" ht="21">
      <c r="B199" s="255"/>
      <c r="C199" s="256" t="s">
        <v>798</v>
      </c>
      <c r="D199" s="256"/>
      <c r="E199" s="256"/>
      <c r="F199" s="256"/>
      <c r="G199" s="256"/>
      <c r="H199" s="256"/>
      <c r="I199" s="256"/>
      <c r="J199" s="256"/>
      <c r="K199" s="257"/>
    </row>
    <row r="200" spans="2:11" s="1" customFormat="1" ht="25.5" customHeight="1">
      <c r="B200" s="255"/>
      <c r="C200" s="329" t="s">
        <v>799</v>
      </c>
      <c r="D200" s="329"/>
      <c r="E200" s="329"/>
      <c r="F200" s="329" t="s">
        <v>800</v>
      </c>
      <c r="G200" s="330"/>
      <c r="H200" s="329" t="s">
        <v>801</v>
      </c>
      <c r="I200" s="329"/>
      <c r="J200" s="329"/>
      <c r="K200" s="257"/>
    </row>
    <row r="201" spans="2:11" s="1" customFormat="1" ht="5.25" customHeight="1">
      <c r="B201" s="290"/>
      <c r="C201" s="285"/>
      <c r="D201" s="285"/>
      <c r="E201" s="285"/>
      <c r="F201" s="285"/>
      <c r="G201" s="311"/>
      <c r="H201" s="285"/>
      <c r="I201" s="285"/>
      <c r="J201" s="285"/>
      <c r="K201" s="313"/>
    </row>
    <row r="202" spans="2:11" s="1" customFormat="1" ht="15" customHeight="1">
      <c r="B202" s="290"/>
      <c r="C202" s="265" t="s">
        <v>791</v>
      </c>
      <c r="D202" s="265"/>
      <c r="E202" s="265"/>
      <c r="F202" s="288" t="s">
        <v>45</v>
      </c>
      <c r="G202" s="265"/>
      <c r="H202" s="265" t="s">
        <v>802</v>
      </c>
      <c r="I202" s="265"/>
      <c r="J202" s="265"/>
      <c r="K202" s="313"/>
    </row>
    <row r="203" spans="2:11" s="1" customFormat="1" ht="15" customHeight="1">
      <c r="B203" s="290"/>
      <c r="C203" s="265"/>
      <c r="D203" s="265"/>
      <c r="E203" s="265"/>
      <c r="F203" s="288" t="s">
        <v>46</v>
      </c>
      <c r="G203" s="265"/>
      <c r="H203" s="265" t="s">
        <v>803</v>
      </c>
      <c r="I203" s="265"/>
      <c r="J203" s="265"/>
      <c r="K203" s="313"/>
    </row>
    <row r="204" spans="2:11" s="1" customFormat="1" ht="15" customHeight="1">
      <c r="B204" s="290"/>
      <c r="C204" s="265"/>
      <c r="D204" s="265"/>
      <c r="E204" s="265"/>
      <c r="F204" s="288" t="s">
        <v>49</v>
      </c>
      <c r="G204" s="265"/>
      <c r="H204" s="265" t="s">
        <v>804</v>
      </c>
      <c r="I204" s="265"/>
      <c r="J204" s="265"/>
      <c r="K204" s="313"/>
    </row>
    <row r="205" spans="2:11" s="1" customFormat="1" ht="15" customHeight="1">
      <c r="B205" s="290"/>
      <c r="C205" s="265"/>
      <c r="D205" s="265"/>
      <c r="E205" s="265"/>
      <c r="F205" s="288" t="s">
        <v>47</v>
      </c>
      <c r="G205" s="265"/>
      <c r="H205" s="265" t="s">
        <v>805</v>
      </c>
      <c r="I205" s="265"/>
      <c r="J205" s="265"/>
      <c r="K205" s="313"/>
    </row>
    <row r="206" spans="2:11" s="1" customFormat="1" ht="15" customHeight="1">
      <c r="B206" s="290"/>
      <c r="C206" s="265"/>
      <c r="D206" s="265"/>
      <c r="E206" s="265"/>
      <c r="F206" s="288" t="s">
        <v>48</v>
      </c>
      <c r="G206" s="265"/>
      <c r="H206" s="265" t="s">
        <v>806</v>
      </c>
      <c r="I206" s="265"/>
      <c r="J206" s="265"/>
      <c r="K206" s="313"/>
    </row>
    <row r="207" spans="2:11" s="1" customFormat="1" ht="15" customHeight="1">
      <c r="B207" s="290"/>
      <c r="C207" s="265"/>
      <c r="D207" s="265"/>
      <c r="E207" s="265"/>
      <c r="F207" s="288"/>
      <c r="G207" s="265"/>
      <c r="H207" s="265"/>
      <c r="I207" s="265"/>
      <c r="J207" s="265"/>
      <c r="K207" s="313"/>
    </row>
    <row r="208" spans="2:11" s="1" customFormat="1" ht="15" customHeight="1">
      <c r="B208" s="290"/>
      <c r="C208" s="265" t="s">
        <v>747</v>
      </c>
      <c r="D208" s="265"/>
      <c r="E208" s="265"/>
      <c r="F208" s="288" t="s">
        <v>81</v>
      </c>
      <c r="G208" s="265"/>
      <c r="H208" s="265" t="s">
        <v>807</v>
      </c>
      <c r="I208" s="265"/>
      <c r="J208" s="265"/>
      <c r="K208" s="313"/>
    </row>
    <row r="209" spans="2:11" s="1" customFormat="1" ht="15" customHeight="1">
      <c r="B209" s="290"/>
      <c r="C209" s="265"/>
      <c r="D209" s="265"/>
      <c r="E209" s="265"/>
      <c r="F209" s="288" t="s">
        <v>642</v>
      </c>
      <c r="G209" s="265"/>
      <c r="H209" s="265" t="s">
        <v>643</v>
      </c>
      <c r="I209" s="265"/>
      <c r="J209" s="265"/>
      <c r="K209" s="313"/>
    </row>
    <row r="210" spans="2:11" s="1" customFormat="1" ht="15" customHeight="1">
      <c r="B210" s="290"/>
      <c r="C210" s="265"/>
      <c r="D210" s="265"/>
      <c r="E210" s="265"/>
      <c r="F210" s="288" t="s">
        <v>640</v>
      </c>
      <c r="G210" s="265"/>
      <c r="H210" s="265" t="s">
        <v>808</v>
      </c>
      <c r="I210" s="265"/>
      <c r="J210" s="265"/>
      <c r="K210" s="313"/>
    </row>
    <row r="211" spans="2:11" s="1" customFormat="1" ht="15" customHeight="1">
      <c r="B211" s="331"/>
      <c r="C211" s="265"/>
      <c r="D211" s="265"/>
      <c r="E211" s="265"/>
      <c r="F211" s="288" t="s">
        <v>644</v>
      </c>
      <c r="G211" s="326"/>
      <c r="H211" s="317" t="s">
        <v>645</v>
      </c>
      <c r="I211" s="317"/>
      <c r="J211" s="317"/>
      <c r="K211" s="332"/>
    </row>
    <row r="212" spans="2:11" s="1" customFormat="1" ht="15" customHeight="1">
      <c r="B212" s="331"/>
      <c r="C212" s="265"/>
      <c r="D212" s="265"/>
      <c r="E212" s="265"/>
      <c r="F212" s="288" t="s">
        <v>646</v>
      </c>
      <c r="G212" s="326"/>
      <c r="H212" s="317" t="s">
        <v>89</v>
      </c>
      <c r="I212" s="317"/>
      <c r="J212" s="317"/>
      <c r="K212" s="332"/>
    </row>
    <row r="213" spans="2:11" s="1" customFormat="1" ht="15" customHeight="1">
      <c r="B213" s="331"/>
      <c r="C213" s="265"/>
      <c r="D213" s="265"/>
      <c r="E213" s="265"/>
      <c r="F213" s="288"/>
      <c r="G213" s="326"/>
      <c r="H213" s="317"/>
      <c r="I213" s="317"/>
      <c r="J213" s="317"/>
      <c r="K213" s="332"/>
    </row>
    <row r="214" spans="2:11" s="1" customFormat="1" ht="15" customHeight="1">
      <c r="B214" s="331"/>
      <c r="C214" s="265" t="s">
        <v>771</v>
      </c>
      <c r="D214" s="265"/>
      <c r="E214" s="265"/>
      <c r="F214" s="288">
        <v>1</v>
      </c>
      <c r="G214" s="326"/>
      <c r="H214" s="317" t="s">
        <v>809</v>
      </c>
      <c r="I214" s="317"/>
      <c r="J214" s="317"/>
      <c r="K214" s="332"/>
    </row>
    <row r="215" spans="2:11" s="1" customFormat="1" ht="15" customHeight="1">
      <c r="B215" s="331"/>
      <c r="C215" s="265"/>
      <c r="D215" s="265"/>
      <c r="E215" s="265"/>
      <c r="F215" s="288">
        <v>2</v>
      </c>
      <c r="G215" s="326"/>
      <c r="H215" s="317" t="s">
        <v>810</v>
      </c>
      <c r="I215" s="317"/>
      <c r="J215" s="317"/>
      <c r="K215" s="332"/>
    </row>
    <row r="216" spans="2:11" s="1" customFormat="1" ht="15" customHeight="1">
      <c r="B216" s="331"/>
      <c r="C216" s="265"/>
      <c r="D216" s="265"/>
      <c r="E216" s="265"/>
      <c r="F216" s="288">
        <v>3</v>
      </c>
      <c r="G216" s="326"/>
      <c r="H216" s="317" t="s">
        <v>811</v>
      </c>
      <c r="I216" s="317"/>
      <c r="J216" s="317"/>
      <c r="K216" s="332"/>
    </row>
    <row r="217" spans="2:11" s="1" customFormat="1" ht="15" customHeight="1">
      <c r="B217" s="331"/>
      <c r="C217" s="265"/>
      <c r="D217" s="265"/>
      <c r="E217" s="265"/>
      <c r="F217" s="288">
        <v>4</v>
      </c>
      <c r="G217" s="326"/>
      <c r="H217" s="317" t="s">
        <v>812</v>
      </c>
      <c r="I217" s="317"/>
      <c r="J217" s="317"/>
      <c r="K217" s="332"/>
    </row>
    <row r="218" spans="2:11" s="1" customFormat="1" ht="12.75" customHeight="1">
      <c r="B218" s="333"/>
      <c r="C218" s="334"/>
      <c r="D218" s="334"/>
      <c r="E218" s="334"/>
      <c r="F218" s="334"/>
      <c r="G218" s="334"/>
      <c r="H218" s="334"/>
      <c r="I218" s="334"/>
      <c r="J218" s="334"/>
      <c r="K218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Václav</dc:creator>
  <cp:keywords/>
  <dc:description/>
  <cp:lastModifiedBy>Pokorný Václav</cp:lastModifiedBy>
  <dcterms:created xsi:type="dcterms:W3CDTF">2023-08-21T08:31:45Z</dcterms:created>
  <dcterms:modified xsi:type="dcterms:W3CDTF">2023-08-21T08:31:58Z</dcterms:modified>
  <cp:category/>
  <cp:version/>
  <cp:contentType/>
  <cp:contentStatus/>
</cp:coreProperties>
</file>