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P:\_Oddělení České Budějovice\údržby 2023\Pejzlová\Údržba HOZ Chmelištná\rozpočty\"/>
    </mc:Choice>
  </mc:AlternateContent>
  <xr:revisionPtr revIDLastSave="0" documentId="13_ncr:1_{294F3321-E238-4C42-8BEB-287FDB02845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ace stavby" sheetId="1" r:id="rId1"/>
    <sheet name="2023 - Údržba HOZ Chmelištná" sheetId="2" r:id="rId2"/>
    <sheet name="Pokyny pro vyplnění" sheetId="3" r:id="rId3"/>
  </sheets>
  <definedNames>
    <definedName name="_xlnm._FilterDatabase" localSheetId="1" hidden="1">'2023 - Údržba HOZ Chmelištná'!$C$80:$K$241</definedName>
    <definedName name="_xlnm.Print_Titles" localSheetId="1">'2023 - Údržba HOZ Chmelištná'!$80:$80</definedName>
    <definedName name="_xlnm.Print_Titles" localSheetId="0">'Rekapitulace stavby'!$52:$52</definedName>
    <definedName name="_xlnm.Print_Area" localSheetId="1">'2023 - Údržba HOZ Chmelištná'!$C$4:$J$37,'2023 - Údržba HOZ Chmelištná'!$C$43:$J$64,'2023 - Údržba HOZ Chmelištná'!$C$70:$K$241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/>
  <c r="BI239" i="2"/>
  <c r="BH239" i="2"/>
  <c r="BG239" i="2"/>
  <c r="BF239" i="2"/>
  <c r="T239" i="2"/>
  <c r="T238" i="2"/>
  <c r="R239" i="2"/>
  <c r="R238" i="2" s="1"/>
  <c r="P239" i="2"/>
  <c r="P238" i="2"/>
  <c r="BI233" i="2"/>
  <c r="BH233" i="2"/>
  <c r="BG233" i="2"/>
  <c r="BF233" i="2"/>
  <c r="T233" i="2"/>
  <c r="T232" i="2"/>
  <c r="R233" i="2"/>
  <c r="R232" i="2"/>
  <c r="P233" i="2"/>
  <c r="P232" i="2" s="1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4" i="2"/>
  <c r="BH184" i="2"/>
  <c r="BG184" i="2"/>
  <c r="BF184" i="2"/>
  <c r="T184" i="2"/>
  <c r="R184" i="2"/>
  <c r="P184" i="2"/>
  <c r="BI179" i="2"/>
  <c r="BH179" i="2"/>
  <c r="BG179" i="2"/>
  <c r="BF179" i="2"/>
  <c r="T179" i="2"/>
  <c r="R179" i="2"/>
  <c r="P179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59" i="2"/>
  <c r="BH159" i="2"/>
  <c r="BG159" i="2"/>
  <c r="BF159" i="2"/>
  <c r="T159" i="2"/>
  <c r="R159" i="2"/>
  <c r="P159" i="2"/>
  <c r="BI154" i="2"/>
  <c r="BH154" i="2"/>
  <c r="BG154" i="2"/>
  <c r="BF154" i="2"/>
  <c r="T154" i="2"/>
  <c r="R154" i="2"/>
  <c r="P154" i="2"/>
  <c r="BI148" i="2"/>
  <c r="BH148" i="2"/>
  <c r="BG148" i="2"/>
  <c r="BF148" i="2"/>
  <c r="T148" i="2"/>
  <c r="T147" i="2"/>
  <c r="R148" i="2"/>
  <c r="R147" i="2"/>
  <c r="P148" i="2"/>
  <c r="P147" i="2" s="1"/>
  <c r="BI142" i="2"/>
  <c r="BH142" i="2"/>
  <c r="BG142" i="2"/>
  <c r="BF142" i="2"/>
  <c r="T142" i="2"/>
  <c r="R142" i="2"/>
  <c r="P142" i="2"/>
  <c r="BI135" i="2"/>
  <c r="BH135" i="2"/>
  <c r="BG135" i="2"/>
  <c r="BF135" i="2"/>
  <c r="T135" i="2"/>
  <c r="R135" i="2"/>
  <c r="P135" i="2"/>
  <c r="BI128" i="2"/>
  <c r="BH128" i="2"/>
  <c r="BG128" i="2"/>
  <c r="BF128" i="2"/>
  <c r="T128" i="2"/>
  <c r="R128" i="2"/>
  <c r="P128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10" i="2"/>
  <c r="BH110" i="2"/>
  <c r="BG110" i="2"/>
  <c r="BF110" i="2"/>
  <c r="T110" i="2"/>
  <c r="R110" i="2"/>
  <c r="P110" i="2"/>
  <c r="BI105" i="2"/>
  <c r="BH105" i="2"/>
  <c r="BG105" i="2"/>
  <c r="BF105" i="2"/>
  <c r="T105" i="2"/>
  <c r="R105" i="2"/>
  <c r="P105" i="2"/>
  <c r="BI101" i="2"/>
  <c r="BH101" i="2"/>
  <c r="BG101" i="2"/>
  <c r="BF101" i="2"/>
  <c r="T101" i="2"/>
  <c r="R101" i="2"/>
  <c r="P101" i="2"/>
  <c r="BI96" i="2"/>
  <c r="BH96" i="2"/>
  <c r="BG96" i="2"/>
  <c r="BF96" i="2"/>
  <c r="T96" i="2"/>
  <c r="R96" i="2"/>
  <c r="P96" i="2"/>
  <c r="BI88" i="2"/>
  <c r="BH88" i="2"/>
  <c r="BG88" i="2"/>
  <c r="BF88" i="2"/>
  <c r="T88" i="2"/>
  <c r="R88" i="2"/>
  <c r="P88" i="2"/>
  <c r="BI84" i="2"/>
  <c r="BH84" i="2"/>
  <c r="BG84" i="2"/>
  <c r="BF84" i="2"/>
  <c r="T84" i="2"/>
  <c r="R84" i="2"/>
  <c r="P84" i="2"/>
  <c r="J77" i="2"/>
  <c r="F77" i="2"/>
  <c r="F75" i="2"/>
  <c r="E73" i="2"/>
  <c r="J50" i="2"/>
  <c r="F50" i="2"/>
  <c r="F48" i="2"/>
  <c r="E46" i="2"/>
  <c r="J22" i="2"/>
  <c r="E22" i="2"/>
  <c r="J78" i="2" s="1"/>
  <c r="J21" i="2"/>
  <c r="J16" i="2"/>
  <c r="E16" i="2"/>
  <c r="F51" i="2"/>
  <c r="J15" i="2"/>
  <c r="J10" i="2"/>
  <c r="J75" i="2"/>
  <c r="L50" i="1"/>
  <c r="AM50" i="1"/>
  <c r="AM49" i="1"/>
  <c r="L49" i="1"/>
  <c r="AM47" i="1"/>
  <c r="L47" i="1"/>
  <c r="L45" i="1"/>
  <c r="L44" i="1"/>
  <c r="BK193" i="2"/>
  <c r="BK105" i="2"/>
  <c r="BK197" i="2"/>
  <c r="J211" i="2"/>
  <c r="BK220" i="2"/>
  <c r="BK122" i="2"/>
  <c r="BK207" i="2"/>
  <c r="J216" i="2"/>
  <c r="BK190" i="2"/>
  <c r="J239" i="2"/>
  <c r="J220" i="2"/>
  <c r="J96" i="2"/>
  <c r="BK135" i="2"/>
  <c r="BK169" i="2"/>
  <c r="BK148" i="2"/>
  <c r="BK142" i="2"/>
  <c r="J193" i="2"/>
  <c r="BK159" i="2"/>
  <c r="BK174" i="2"/>
  <c r="AS54" i="1"/>
  <c r="J179" i="2"/>
  <c r="BK96" i="2"/>
  <c r="J154" i="2"/>
  <c r="J169" i="2"/>
  <c r="J101" i="2"/>
  <c r="J164" i="2"/>
  <c r="BK110" i="2"/>
  <c r="J233" i="2"/>
  <c r="J174" i="2"/>
  <c r="J117" i="2"/>
  <c r="BK101" i="2"/>
  <c r="J202" i="2"/>
  <c r="BK164" i="2"/>
  <c r="J197" i="2"/>
  <c r="J135" i="2"/>
  <c r="BK228" i="2"/>
  <c r="J148" i="2"/>
  <c r="J128" i="2"/>
  <c r="BK128" i="2"/>
  <c r="BK224" i="2"/>
  <c r="J110" i="2"/>
  <c r="BK239" i="2"/>
  <c r="J224" i="2"/>
  <c r="J84" i="2"/>
  <c r="J190" i="2"/>
  <c r="J88" i="2"/>
  <c r="J207" i="2"/>
  <c r="J184" i="2"/>
  <c r="BK202" i="2"/>
  <c r="BK117" i="2"/>
  <c r="BK233" i="2"/>
  <c r="BK216" i="2"/>
  <c r="J122" i="2"/>
  <c r="BK88" i="2"/>
  <c r="BK154" i="2"/>
  <c r="BK184" i="2"/>
  <c r="BK179" i="2"/>
  <c r="BK211" i="2"/>
  <c r="J142" i="2"/>
  <c r="BK84" i="2"/>
  <c r="J228" i="2"/>
  <c r="J159" i="2"/>
  <c r="J105" i="2"/>
  <c r="BK83" i="2" l="1"/>
  <c r="J83" i="2"/>
  <c r="J57" i="2"/>
  <c r="T83" i="2"/>
  <c r="BK127" i="2"/>
  <c r="J127" i="2" s="1"/>
  <c r="J58" i="2" s="1"/>
  <c r="R153" i="2"/>
  <c r="P127" i="2"/>
  <c r="T153" i="2"/>
  <c r="R83" i="2"/>
  <c r="BK173" i="2"/>
  <c r="J173" i="2" s="1"/>
  <c r="J61" i="2" s="1"/>
  <c r="T127" i="2"/>
  <c r="BK153" i="2"/>
  <c r="J153" i="2" s="1"/>
  <c r="J60" i="2" s="1"/>
  <c r="R127" i="2"/>
  <c r="P153" i="2"/>
  <c r="T173" i="2"/>
  <c r="R173" i="2"/>
  <c r="P83" i="2"/>
  <c r="P173" i="2"/>
  <c r="BK147" i="2"/>
  <c r="J147" i="2" s="1"/>
  <c r="J59" i="2" s="1"/>
  <c r="BK232" i="2"/>
  <c r="J232" i="2" s="1"/>
  <c r="J62" i="2" s="1"/>
  <c r="BK238" i="2"/>
  <c r="J238" i="2" s="1"/>
  <c r="J63" i="2" s="1"/>
  <c r="F78" i="2"/>
  <c r="J51" i="2"/>
  <c r="BE174" i="2"/>
  <c r="BE179" i="2"/>
  <c r="BE110" i="2"/>
  <c r="BE159" i="2"/>
  <c r="BE169" i="2"/>
  <c r="BE216" i="2"/>
  <c r="BE184" i="2"/>
  <c r="BE117" i="2"/>
  <c r="BE122" i="2"/>
  <c r="BE128" i="2"/>
  <c r="BE148" i="2"/>
  <c r="BE154" i="2"/>
  <c r="BE220" i="2"/>
  <c r="J48" i="2"/>
  <c r="BE84" i="2"/>
  <c r="BE105" i="2"/>
  <c r="BE164" i="2"/>
  <c r="BE190" i="2"/>
  <c r="BE193" i="2"/>
  <c r="BE197" i="2"/>
  <c r="BE202" i="2"/>
  <c r="BE88" i="2"/>
  <c r="BE96" i="2"/>
  <c r="BE101" i="2"/>
  <c r="BE211" i="2"/>
  <c r="BE224" i="2"/>
  <c r="BE135" i="2"/>
  <c r="BE142" i="2"/>
  <c r="BE207" i="2"/>
  <c r="BE228" i="2"/>
  <c r="BE233" i="2"/>
  <c r="BE239" i="2"/>
  <c r="F33" i="2"/>
  <c r="BB55" i="1" s="1"/>
  <c r="BB54" i="1" s="1"/>
  <c r="AX54" i="1" s="1"/>
  <c r="F32" i="2"/>
  <c r="BA55" i="1" s="1"/>
  <c r="BA54" i="1" s="1"/>
  <c r="W30" i="1" s="1"/>
  <c r="J32" i="2"/>
  <c r="AW55" i="1" s="1"/>
  <c r="F34" i="2"/>
  <c r="BC55" i="1" s="1"/>
  <c r="BC54" i="1" s="1"/>
  <c r="W32" i="1" s="1"/>
  <c r="F35" i="2"/>
  <c r="BD55" i="1"/>
  <c r="BD54" i="1"/>
  <c r="W33" i="1" s="1"/>
  <c r="T82" i="2" l="1"/>
  <c r="T81" i="2" s="1"/>
  <c r="P82" i="2"/>
  <c r="P81" i="2"/>
  <c r="AU55" i="1" s="1"/>
  <c r="AU54" i="1" s="1"/>
  <c r="R82" i="2"/>
  <c r="R81" i="2" s="1"/>
  <c r="BK82" i="2"/>
  <c r="BK81" i="2"/>
  <c r="J81" i="2"/>
  <c r="J55" i="2"/>
  <c r="J31" i="2"/>
  <c r="AV55" i="1" s="1"/>
  <c r="AT55" i="1" s="1"/>
  <c r="AY54" i="1"/>
  <c r="W31" i="1"/>
  <c r="AW54" i="1"/>
  <c r="AK30" i="1"/>
  <c r="F31" i="2"/>
  <c r="AZ55" i="1" s="1"/>
  <c r="AZ54" i="1" s="1"/>
  <c r="W29" i="1" s="1"/>
  <c r="J82" i="2" l="1"/>
  <c r="J56" i="2" s="1"/>
  <c r="AV54" i="1"/>
  <c r="AK29" i="1" s="1"/>
  <c r="J28" i="2"/>
  <c r="AG55" i="1" s="1"/>
  <c r="AG54" i="1" s="1"/>
  <c r="AK26" i="1" s="1"/>
  <c r="J37" i="2" l="1"/>
  <c r="AN55" i="1"/>
  <c r="AK35" i="1"/>
  <c r="AT54" i="1"/>
  <c r="AN54" i="1" s="1"/>
</calcChain>
</file>

<file path=xl/sharedStrings.xml><?xml version="1.0" encoding="utf-8"?>
<sst xmlns="http://schemas.openxmlformats.org/spreadsheetml/2006/main" count="1960" uniqueCount="542">
  <si>
    <t>Export Komplet</t>
  </si>
  <si>
    <t>VZ</t>
  </si>
  <si>
    <t>2.0</t>
  </si>
  <si>
    <t/>
  </si>
  <si>
    <t>False</t>
  </si>
  <si>
    <t>{3232d5a5-f80f-4bcf-a1fb-36d62a1fb70d}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</si>
  <si>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</si>
  <si>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</si>
  <si>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</si>
  <si>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</si>
  <si>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</si>
  <si>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</si>
  <si>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</si>
  <si>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</si>
  <si>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</si>
  <si>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</si>
  <si>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</si>
  <si>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</si>
  <si>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Chmelištná</t>
  </si>
  <si>
    <t>KSO:</t>
  </si>
  <si>
    <t>CC-CZ:</t>
  </si>
  <si>
    <t>Místo:</t>
  </si>
  <si>
    <t>k.ú. Chmelištná</t>
  </si>
  <si>
    <t>Datum:</t>
  </si>
  <si>
    <t>18. 7. 2023</t>
  </si>
  <si>
    <t>Zadavatel:</t>
  </si>
  <si>
    <t>IČ:</t>
  </si>
  <si>
    <t>Státní pozemkový úřad</t>
  </si>
  <si>
    <t>DIČ:</t>
  </si>
  <si>
    <t>Uchazeč:</t>
  </si>
  <si>
    <t>Vyplň údaj</t>
  </si>
  <si>
    <t>Projektant:</t>
  </si>
  <si>
    <t>Ing. Markéta Pejzlová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</si>
  <si>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</si>
  <si>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</si>
  <si>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</si>
  <si>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</si>
  <si>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</si>
  <si>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</si>
  <si>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</si>
  <si>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</si>
  <si>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</si>
  <si>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</si>
  <si>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</si>
  <si>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</si>
  <si>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</si>
  <si>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</si>
  <si>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</si>
  <si>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</si>
  <si>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</si>
  <si>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</si>
  <si>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</si>
  <si>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</si>
  <si>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</si>
  <si>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</si>
  <si>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</si>
  <si>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</si>
  <si>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</si>
  <si>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</si>
  <si>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</si>
  <si>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</si>
  <si>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</si>
  <si>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</si>
  <si>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</si>
  <si>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</si>
  <si>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</si>
  <si>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</si>
  <si>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</si>
  <si>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</si>
  <si>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</si>
  <si>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</si>
  <si>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</si>
  <si>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</si>
  <si>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</si>
  <si>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</si>
  <si>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</si>
  <si>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</si>
  <si>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</si>
  <si>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</si>
  <si>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</si>
  <si>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</si>
  <si>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</si>
  <si>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</si>
  <si>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</si>
  <si>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</si>
  <si>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</si>
  <si>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</si>
  <si>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</si>
  <si>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</si>
  <si>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</si>
  <si>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</si>
  <si>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</si>
  <si>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</si>
  <si>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</si>
  <si>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</si>
  <si>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</si>
  <si>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</si>
  <si>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</si>
  <si>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</si>
  <si>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</si>
  <si>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</si>
  <si>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</si>
  <si>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</si>
  <si>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</si>
  <si>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</si>
  <si>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</si>
  <si>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</si>
  <si>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</si>
  <si>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</si>
  <si>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</si>
  <si>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</si>
  <si>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19</t>
  </si>
  <si>
    <t>K</t>
  </si>
  <si>
    <t>115001101</t>
  </si>
  <si>
    <t>Převedení vody potrubím DN do 100</t>
  </si>
  <si>
    <t>m</t>
  </si>
  <si>
    <t>CS ÚRS 2023 02</t>
  </si>
  <si>
    <t>4</t>
  </si>
  <si>
    <t>-1043552328</t>
  </si>
  <si>
    <t>PP</t>
  </si>
  <si>
    <t>Převedení vody potrubím průměru DN do 100</t>
  </si>
  <si>
    <t>Online PSC</t>
  </si>
  <si>
    <t>https://podminky.urs.cz/item/CS_URS_2023_02/115001101</t>
  </si>
  <si>
    <t>VV</t>
  </si>
  <si>
    <t>3+3</t>
  </si>
  <si>
    <t>122251101</t>
  </si>
  <si>
    <t>Odkopávky a prokopávky nezapažené v hornině třídy těžitelnosti I skupiny 3 objem do 20 m3 strojně</t>
  </si>
  <si>
    <t>m3</t>
  </si>
  <si>
    <t>-281187011</t>
  </si>
  <si>
    <t>Odkopávky a prokopávky nezapažené strojně v hornině třídy těžitelnosti I skupiny 3 do 20 m3</t>
  </si>
  <si>
    <t>https://podminky.urs.cz/item/CS_URS_2023_02/122251101</t>
  </si>
  <si>
    <t>P</t>
  </si>
  <si>
    <t>Poznámka k položce:_x000D_
- odkopávky pro závěrečný práh_x000D_
- odpokávky pro rovnaniu z lomového kamene dl. 1,5 m_x000D_
- odkopávky pro vlastní čelo výustě</t>
  </si>
  <si>
    <t>(1,1+1,1+0,7)*0,7*0,4</t>
  </si>
  <si>
    <t>(1,1+1,1+0,9)*1,5*0,4</t>
  </si>
  <si>
    <t>(0,7*0,7*4,4)+(0,7*0,4*5,6)</t>
  </si>
  <si>
    <t>Součet</t>
  </si>
  <si>
    <t>3</t>
  </si>
  <si>
    <t>132251101</t>
  </si>
  <si>
    <t>Hloubení rýh nezapažených š do 800 mm v hornině třídy těžitelnosti I skupiny 3 objem do 20 m3 strojně</t>
  </si>
  <si>
    <t>-39778752</t>
  </si>
  <si>
    <t>Hloubení nezapažených rýh šířky do 800 mm strojně s urovnáním dna do předepsaného profilu a spádu v hornině třídy těžitelnosti I skupiny 3 do 20 m3</t>
  </si>
  <si>
    <t>https://podminky.urs.cz/item/CS_URS_2023_02/132251101</t>
  </si>
  <si>
    <t>(0,85*0,85*3)-(0,24*0,24*3,14*3)</t>
  </si>
  <si>
    <t>172153101</t>
  </si>
  <si>
    <t>Zřízení těsnicího jádra nebo vrstvy š do 1 m z hornin třídy těžitelnosti I a II skupiny 1 až 4 zhutněných do 100 % PS C</t>
  </si>
  <si>
    <t>1021856996</t>
  </si>
  <si>
    <t>Zřízení těsnícího jádra nebo těsnící vrstvy zemních a kamenitých hrází přehradních a jiných vodních nádrží z horniny třídy těžitelnosti I a II, skupiny 1 až 4 se zhutněním do 100 % PS - koef. C vodorovné šířky vrstvy do 1 m</t>
  </si>
  <si>
    <t>https://podminky.urs.cz/item/CS_URS_2023_02/172153101</t>
  </si>
  <si>
    <t>Poznámka k položce:_x000D_
utěsnění potrubí pro převedení vody potrubím DN 100 mm v nepoškozeném potrubí HOZ</t>
  </si>
  <si>
    <t>5</t>
  </si>
  <si>
    <t>174151102</t>
  </si>
  <si>
    <t>Zásyp v prostoru s omezeným pohybem stroje sypaninou se zhutněním</t>
  </si>
  <si>
    <t>1219982877</t>
  </si>
  <si>
    <t>Zásyp sypaninou z jakékoliv horniny strojně s uložením výkopku ve vrstvách se zhutněním v prostorách s omezeným pohybem stroje s urovnáním povrchu zásypu</t>
  </si>
  <si>
    <t>https://podminky.urs.cz/item/CS_URS_2023_02/174151102</t>
  </si>
  <si>
    <t>Poznámka k položce:_x000D_
zásyp nad novým potrubím dl.3 m</t>
  </si>
  <si>
    <t>(0,8*0,7*3)-(0,24*0,24*3,14*3)</t>
  </si>
  <si>
    <t>6</t>
  </si>
  <si>
    <t>181951111</t>
  </si>
  <si>
    <t>Úprava pláně v hornině třídy těžitelnosti I skupiny 1 až 3 bez zhutnění strojně</t>
  </si>
  <si>
    <t>m2</t>
  </si>
  <si>
    <t>-438770579</t>
  </si>
  <si>
    <t>Úprava pláně vyrovnáním výškových rozdílů strojně v hornině třídy těžitelnosti I, skupiny 1 až 3 bez zhutnění</t>
  </si>
  <si>
    <t>https://podminky.urs.cz/item/CS_URS_2023_02/181951111</t>
  </si>
  <si>
    <t>Poznámka k položce:_x000D_
- úprava pláně nad novým potrubím_x000D_
- úprava pláně vedle opevnění pod výustí</t>
  </si>
  <si>
    <t>3*6</t>
  </si>
  <si>
    <t>2*2*2</t>
  </si>
  <si>
    <t>7</t>
  </si>
  <si>
    <t>182151111</t>
  </si>
  <si>
    <t>Svahování v zářezech v hornině třídy těžitelnosti I skupiny 1 až 3 strojně</t>
  </si>
  <si>
    <t>1261855794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</si>
  <si>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</si>
  <si>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https://podminky.urs.cz/item/CS_URS_2023_02/182151111</t>
  </si>
  <si>
    <t>Poznámka k položce:_x000D_
svahování nad opevněním pod čelem výusti</t>
  </si>
  <si>
    <t>2,0*0,35*2</t>
  </si>
  <si>
    <t>38</t>
  </si>
  <si>
    <t>125703311</t>
  </si>
  <si>
    <t>Čištění melioračních kanálů od naplavenin tl přes 250 do 500 mm nezpevněné dno</t>
  </si>
  <si>
    <t>1731169870</t>
  </si>
  <si>
    <t>Čištění melioračních kanálů s úpravou svahu do výšky naplavené vrstvy tloušťky naplavené vrstvy přes 250 do 500 mm, se dnem nezpevněným</t>
  </si>
  <si>
    <t>https://podminky.urs.cz/item/CS_URS_2023_02/125703311</t>
  </si>
  <si>
    <t>Poznámka k položce:_x000D_
pročištění úseku mezi výustí a vtokem do propustku v dl 10 m</t>
  </si>
  <si>
    <t>0,675*10</t>
  </si>
  <si>
    <t>Zakládání</t>
  </si>
  <si>
    <t>8</t>
  </si>
  <si>
    <t>270210222</t>
  </si>
  <si>
    <t>Zdivo základové z lomového kamene rubové bez zatření spár na maltu MC 15</t>
  </si>
  <si>
    <t>-305905042</t>
  </si>
  <si>
    <t>Zdivo základové z lomového kamene na hloubku do 5 m, v prostoru zapaženém nebo nezapaženém s odstraněním napadávky, bez úpravy povrchu základové spáry, s dodáním všech hmot rubové z lomového kamene lomařsky upraveného, jednostranně lícované, tl. od 250 do 450 mm bez zatření spár, na maltu cementovou MC 15</t>
  </si>
  <si>
    <t>https://podminky.urs.cz/item/CS_URS_2023_02/270210222</t>
  </si>
  <si>
    <t>Poznámka k položce:_x000D_
- zdivo závěrečného prahu_x000D_
- zdivo základu vlastního čela výusti</t>
  </si>
  <si>
    <t>0,7*0,7*4,4</t>
  </si>
  <si>
    <t>9</t>
  </si>
  <si>
    <t>275351111</t>
  </si>
  <si>
    <t>Bednění základových bloků tradiční oboustranné</t>
  </si>
  <si>
    <t>703879588</t>
  </si>
  <si>
    <t>Bednění základových konstrukcí bloků tradiční oboustranné</t>
  </si>
  <si>
    <t>https://podminky.urs.cz/item/CS_URS_2023_02/275351111</t>
  </si>
  <si>
    <t>(1,1+1,1+0,7)*0,7*2</t>
  </si>
  <si>
    <t>4,4*0,7*2</t>
  </si>
  <si>
    <t>0,7*5,6*2</t>
  </si>
  <si>
    <t>25</t>
  </si>
  <si>
    <t>938904111</t>
  </si>
  <si>
    <t>Odstranění bahna ze savek, kašen a obtokových kanálů</t>
  </si>
  <si>
    <t>1534194368</t>
  </si>
  <si>
    <t>Dokončovací práce na dosavadních konstrukcích odstranění usazeného bahna s naložením na dopravní prostředek nebo s přemístěním na výšku do 6 m a odklizením na hromady do vzdálenosti 50 m ze savek, šachet, jímek, kašen a obtokových kanálů plavebních komor</t>
  </si>
  <si>
    <t>https://podminky.urs.cz/item/CS_URS_2023_02/938904111</t>
  </si>
  <si>
    <t>Poznámka k položce:_x000D_
- vtokový objekt pod lesem _x000D_
- vtok do propustku</t>
  </si>
  <si>
    <t>(1,4*1,4*0,8)*2</t>
  </si>
  <si>
    <t>Svislé a kompletní konstrukce</t>
  </si>
  <si>
    <t>10</t>
  </si>
  <si>
    <t>321213113</t>
  </si>
  <si>
    <t>Zdivo nadzákladové z lomového kamene vodních staveb výplňové na maltu MC 15</t>
  </si>
  <si>
    <t>1979401176</t>
  </si>
  <si>
    <t>Zdivo nadzákladové z lomového kamene vodních staveb přehrad, jezů a plavebních komor, spodní stavby vodních elektráren, odběrných věží a výpustných zařízení, opěrných zdí, šachet, šachtic a ostatních konstrukcí výplňové z lomového kamene tříděného na maltu cementovou MC 15</t>
  </si>
  <si>
    <t>https://podminky.urs.cz/item/CS_URS_2023_02/321213113</t>
  </si>
  <si>
    <t>Poznámka k položce:_x000D_
- vlastní čelo výustě</t>
  </si>
  <si>
    <t>0,7*0,4*5,6</t>
  </si>
  <si>
    <t>Vodorovné konstrukce</t>
  </si>
  <si>
    <t>34</t>
  </si>
  <si>
    <t>451573111</t>
  </si>
  <si>
    <t>Lože pod potrubí otevřený výkop ze štěrkopísku</t>
  </si>
  <si>
    <t>-86491908</t>
  </si>
  <si>
    <t>Lože pod potrubí, stoky a drobné objekty v otevřeném výkopu z písku a štěrkopísku do 63 mm</t>
  </si>
  <si>
    <t>https://podminky.urs.cz/item/CS_URS_2023_02/451573111</t>
  </si>
  <si>
    <t xml:space="preserve">Poznámka k položce:_x000D_
lože pod nové potrubí DN 400 mm </t>
  </si>
  <si>
    <t>0,15*0,8*3</t>
  </si>
  <si>
    <t>36</t>
  </si>
  <si>
    <t>462511270</t>
  </si>
  <si>
    <t>Zához z lomového kamene bez proštěrkování z terénu hmotnost do 200 kg</t>
  </si>
  <si>
    <t>-540463910</t>
  </si>
  <si>
    <t>Zához z lomového kamene neupraveného záhozového bez proštěrkování z terénu, hmotnosti jednotlivých kamenů do 200 kg</t>
  </si>
  <si>
    <t>https://podminky.urs.cz/item/CS_URS_2023_02/462511270</t>
  </si>
  <si>
    <t>Poznámka k položce:_x000D_
fixace za novým čelem výusti v délce 1,5 m na délku čela při tl. 0,3 m</t>
  </si>
  <si>
    <t>5,6*1,5*0,3</t>
  </si>
  <si>
    <t>11</t>
  </si>
  <si>
    <t>463212111</t>
  </si>
  <si>
    <t>Rovnanina z lomového kamene upraveného s vyklínováním spár úlomky kamene</t>
  </si>
  <si>
    <t>1078013879</t>
  </si>
  <si>
    <t>Rovnanina z lomového kamene upraveného, tříděného jakékoliv tloušťky rovnaniny s vyklínováním spár a dutin úlomky kamene</t>
  </si>
  <si>
    <t>https://podminky.urs.cz/item/CS_URS_2023_02/463212111</t>
  </si>
  <si>
    <t>Poznámka k položce:_x000D_
od čela výustě po závěrečný práh</t>
  </si>
  <si>
    <t>(0,9+0,9+0,5)*1,5*0,4</t>
  </si>
  <si>
    <t>12</t>
  </si>
  <si>
    <t>463451113</t>
  </si>
  <si>
    <t>Prolití kamenné rovnaniny maltou MC 15</t>
  </si>
  <si>
    <t>-1473189590</t>
  </si>
  <si>
    <t>Prolití konstrukce z kamene rovnaniny cementovou maltou MC-15</t>
  </si>
  <si>
    <t>https://podminky.urs.cz/item/CS_URS_2023_02/463451113</t>
  </si>
  <si>
    <t>1,38</t>
  </si>
  <si>
    <t>Trubní vedení</t>
  </si>
  <si>
    <t>32</t>
  </si>
  <si>
    <t>123112101</t>
  </si>
  <si>
    <t>Vykopávky zářezů se šikmými stěnami pro podzemní vedení v hornině třídy těžitelnosti I skupiny 1 a 2 ručně</t>
  </si>
  <si>
    <t>-2065060455</t>
  </si>
  <si>
    <t>Vykopávky zářezů se šikmými stěnami pro podzemní vedení ručně v hornině třídy těžitelnosti I skupiny 1 a 2</t>
  </si>
  <si>
    <t>https://podminky.urs.cz/item/CS_URS_2023_02/123112101</t>
  </si>
  <si>
    <t>Poznámka k položce:_x000D_
3m potrubí</t>
  </si>
  <si>
    <t>(0,8+3,8)/2*3</t>
  </si>
  <si>
    <t>13</t>
  </si>
  <si>
    <t>810391811</t>
  </si>
  <si>
    <t>Bourání stávajícího potrubí z betonu DN přes 200 do 400</t>
  </si>
  <si>
    <t>858612625</t>
  </si>
  <si>
    <t>Bourání stávajícího potrubí z betonu v otevřeném výkopu DN přes 200 do 400</t>
  </si>
  <si>
    <t>https://podminky.urs.cz/item/CS_URS_2023_02/810391811</t>
  </si>
  <si>
    <t>Poznámka k položce:_x000D_
odstranění stávajích poškozených trub DN 400 mm u výusti</t>
  </si>
  <si>
    <t>33</t>
  </si>
  <si>
    <t>R - 060</t>
  </si>
  <si>
    <t xml:space="preserve">Ekologická likvidace suti, vybouraných hmot a inertního materiálu v souladu se zákonem o odpadech č. 541/2020 Sb., v platném znění  </t>
  </si>
  <si>
    <t>t</t>
  </si>
  <si>
    <t>79328887</t>
  </si>
  <si>
    <t xml:space="preserve">Ekologická likvidace suti, vybouraných hmot a inertního materiálu v souladu se zákonem o odpadech č. 541/2020 Sb., v platném znění </t>
  </si>
  <si>
    <t>Poznámka k položce:_x000D_
Položka zahrnuje náklady na nakládání, vodorovné přemístění a uložení suti, vybouraných hmot a inertních materiálů, včetně poplatků a dalších souvisejících prací (např. administrativní úkony, úklid odvozových tras) v souladu se zákonem o odpadech č. 541/2020 Sb., v platném znění._x000D_
-likvidace čela výusti (koeficient 0,6 hmotnosti)_x000D_
-likvidace 3 m potrubí DN400 (koeficient 0,6 hmotnosti)</t>
  </si>
  <si>
    <t>(3,136*2)*0,6</t>
  </si>
  <si>
    <t>((3,14*0,28*0,28*3)-(3,14*0,2*0,2*3))*2*0,6</t>
  </si>
  <si>
    <t>14</t>
  </si>
  <si>
    <t>M</t>
  </si>
  <si>
    <t>59223021</t>
  </si>
  <si>
    <t>trouba betonová hrdlová DN 400</t>
  </si>
  <si>
    <t>-1546350667</t>
  </si>
  <si>
    <t>811387111</t>
  </si>
  <si>
    <t>Kladení netěsněného potrubí z trub betonových DN 400</t>
  </si>
  <si>
    <t>-466836212</t>
  </si>
  <si>
    <t>Kladení netěsněného potrubí z trub betonových do DN 400</t>
  </si>
  <si>
    <t>https://podminky.urs.cz/item/CS_URS_2023_02/811387111</t>
  </si>
  <si>
    <t>18</t>
  </si>
  <si>
    <t>938907141</t>
  </si>
  <si>
    <t>Odstranění nánosu z drenážních šachtic hl do 2 m</t>
  </si>
  <si>
    <t>-119714235</t>
  </si>
  <si>
    <t>Čištění usazenin odstranění nánosu z drenážních šachtic hl. do 2 m</t>
  </si>
  <si>
    <t>https://podminky.urs.cz/item/CS_URS_2023_02/938907141</t>
  </si>
  <si>
    <t xml:space="preserve">Poznámka k položce:_x000D_
ŠACHTY - čištění nánosu uvnitř šachet 5x </t>
  </si>
  <si>
    <t>(1*1*0,4)*5</t>
  </si>
  <si>
    <t>24</t>
  </si>
  <si>
    <t>936173112</t>
  </si>
  <si>
    <t>Osazování ocelových konstrukcí na zdi a valy hmotnosti přes 20 do 50 kg</t>
  </si>
  <si>
    <t>kus</t>
  </si>
  <si>
    <t>1013762171</t>
  </si>
  <si>
    <t>Osazení doplňkových ocelových konstrukcí na konstrukcích zdí a valů o hmotnosti jednotlivě přes 20 do 50 kg</t>
  </si>
  <si>
    <t>https://podminky.urs.cz/item/CS_URS_2023_02/936173112</t>
  </si>
  <si>
    <t>Poznámka k položce:_x000D_
ŠACHTY signalizační tyč</t>
  </si>
  <si>
    <t>23</t>
  </si>
  <si>
    <t>14031024</t>
  </si>
  <si>
    <t>trubka ocelová podélně svařovaná hladká jakost 11 343 51x2mm</t>
  </si>
  <si>
    <t>763362712</t>
  </si>
  <si>
    <t>Poznámka k položce:_x000D_
ŠACHTY s nízkou skruží: signalizační tyč dl.2m včetně nátěru (bílá a modrá).</t>
  </si>
  <si>
    <t>22</t>
  </si>
  <si>
    <t>894414211</t>
  </si>
  <si>
    <t>Osazení betonových nebo železobetonových dílců pro šachty desek zákrytových</t>
  </si>
  <si>
    <t>374766154</t>
  </si>
  <si>
    <t>https://podminky.urs.cz/item/CS_URS_2023_02/894414211</t>
  </si>
  <si>
    <t>Poznámka k položce:_x000D_
ŠACHTY zakrytí</t>
  </si>
  <si>
    <t>59225780</t>
  </si>
  <si>
    <t>deska betonová zákrytová na skruž půlená 118x7,5cm</t>
  </si>
  <si>
    <t>-2133710807</t>
  </si>
  <si>
    <t xml:space="preserve">Poznámka k položce:_x000D_
ŠACHTY </t>
  </si>
  <si>
    <t>28</t>
  </si>
  <si>
    <t>936941112 - R</t>
  </si>
  <si>
    <t>Osazování doplňkových plastových/ocelových součástí mříží hmotnosti přes 1 do 10 kg</t>
  </si>
  <si>
    <t>kg</t>
  </si>
  <si>
    <t>-509840711</t>
  </si>
  <si>
    <t>Osazování doplňkových plastových/ ocelových součástí mříží hmotnosti přes 1 do 10 kg</t>
  </si>
  <si>
    <t>Poznámka k položce:_x000D_
mříže vtokového objektu - do popisu položky byla vložena možnost osazení plastové mříže</t>
  </si>
  <si>
    <t>1*5</t>
  </si>
  <si>
    <t>27</t>
  </si>
  <si>
    <t>592- R</t>
  </si>
  <si>
    <t>dodávka česlí z plastu vč. rámu o rozměrech 100x100</t>
  </si>
  <si>
    <t>ks</t>
  </si>
  <si>
    <t>1514956427</t>
  </si>
  <si>
    <t>Pochozí plastová/ocelová  mříž s česlí vč rámu</t>
  </si>
  <si>
    <t>Poznámka k položce:_x000D_
Pochozí plastová/ ocelová mříž vč. rámu 100x100, vtok pod lesem</t>
  </si>
  <si>
    <t>29</t>
  </si>
  <si>
    <t>R - 039</t>
  </si>
  <si>
    <t>Čištění potrubí strojně tlakovou vodou do D 500 mm při tl. nánosu do 25% DN.</t>
  </si>
  <si>
    <t>1296757759</t>
  </si>
  <si>
    <t>Čištění potrubí strojně tlakovou vodou do D 500 mm při tl. nánosu do 25% DN, včetně zajištění potřebné technologické vody potřebné k rozplavení</t>
  </si>
  <si>
    <t xml:space="preserve">Poznámka k položce:_x000D_
Rozplavení sedimentů tlakovou vodou pro následné odsátí kombinovaným vozem._x000D_
úsek mezi Š3 a výustním objektem._x000D_
</t>
  </si>
  <si>
    <t>190</t>
  </si>
  <si>
    <t>Ostatní konstrukce a práce, bourání</t>
  </si>
  <si>
    <t>16</t>
  </si>
  <si>
    <t>966035112</t>
  </si>
  <si>
    <t>Bourání konstrukcí LTM zdiva cihelného nebo smíšeného na MC strojně</t>
  </si>
  <si>
    <t>1250156270</t>
  </si>
  <si>
    <t>Bourání konstrukcí LTM ve vodních tocích s přemístěním suti na hromady na vzdálenost do 20 m nebo s naložením na dopravní prostředek strojně ze zdiva cihelného nebo smíšeného na maltu cementovou</t>
  </si>
  <si>
    <t>https://podminky.urs.cz/item/CS_URS_2023_02/966035112</t>
  </si>
  <si>
    <t>Poznámka k položce:_x000D_
vybourání stávajícího čela v demolici</t>
  </si>
  <si>
    <t>5,6*1,4*0,4</t>
  </si>
  <si>
    <t>998</t>
  </si>
  <si>
    <t>Přesun hmot</t>
  </si>
  <si>
    <t>20</t>
  </si>
  <si>
    <t>998332011</t>
  </si>
  <si>
    <t>Přesun hmot pro úpravy vodních toků a kanály</t>
  </si>
  <si>
    <t>-600522132</t>
  </si>
  <si>
    <t>Přesun hmot pro úpravy vodních toků a kanály, hráze rybníků apod. dopravní vzdálenost do 500 m</t>
  </si>
  <si>
    <t>https://podminky.urs.cz/item/CS_URS_2023_02/998332011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</si>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</sst>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0" fontId="8" fillId="0" borderId="16" xfId="0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3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0" fontId="21" fillId="0" borderId="16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25703311" TargetMode="External"/><Relationship Id="rId13" Type="http://schemas.openxmlformats.org/officeDocument/2006/relationships/hyperlink" Target="https://podminky.urs.cz/item/CS_URS_2023_02/451573111" TargetMode="External"/><Relationship Id="rId18" Type="http://schemas.openxmlformats.org/officeDocument/2006/relationships/hyperlink" Target="https://podminky.urs.cz/item/CS_URS_2023_02/810391811" TargetMode="External"/><Relationship Id="rId3" Type="http://schemas.openxmlformats.org/officeDocument/2006/relationships/hyperlink" Target="https://podminky.urs.cz/item/CS_URS_2023_02/132251101" TargetMode="External"/><Relationship Id="rId21" Type="http://schemas.openxmlformats.org/officeDocument/2006/relationships/hyperlink" Target="https://podminky.urs.cz/item/CS_URS_2023_02/936173112" TargetMode="External"/><Relationship Id="rId7" Type="http://schemas.openxmlformats.org/officeDocument/2006/relationships/hyperlink" Target="https://podminky.urs.cz/item/CS_URS_2023_02/182151111" TargetMode="External"/><Relationship Id="rId12" Type="http://schemas.openxmlformats.org/officeDocument/2006/relationships/hyperlink" Target="https://podminky.urs.cz/item/CS_URS_2023_02/321213113" TargetMode="External"/><Relationship Id="rId17" Type="http://schemas.openxmlformats.org/officeDocument/2006/relationships/hyperlink" Target="https://podminky.urs.cz/item/CS_URS_2023_02/123112101" TargetMode="External"/><Relationship Id="rId25" Type="http://schemas.openxmlformats.org/officeDocument/2006/relationships/drawing" Target="../drawings/drawing2.xml"/><Relationship Id="rId2" Type="http://schemas.openxmlformats.org/officeDocument/2006/relationships/hyperlink" Target="https://podminky.urs.cz/item/CS_URS_2023_02/122251101" TargetMode="External"/><Relationship Id="rId16" Type="http://schemas.openxmlformats.org/officeDocument/2006/relationships/hyperlink" Target="https://podminky.urs.cz/item/CS_URS_2023_02/463451113" TargetMode="External"/><Relationship Id="rId20" Type="http://schemas.openxmlformats.org/officeDocument/2006/relationships/hyperlink" Target="https://podminky.urs.cz/item/CS_URS_2023_02/938907141" TargetMode="External"/><Relationship Id="rId1" Type="http://schemas.openxmlformats.org/officeDocument/2006/relationships/hyperlink" Target="https://podminky.urs.cz/item/CS_URS_2023_02/115001101" TargetMode="External"/><Relationship Id="rId6" Type="http://schemas.openxmlformats.org/officeDocument/2006/relationships/hyperlink" Target="https://podminky.urs.cz/item/CS_URS_2023_02/181951111" TargetMode="External"/><Relationship Id="rId11" Type="http://schemas.openxmlformats.org/officeDocument/2006/relationships/hyperlink" Target="https://podminky.urs.cz/item/CS_URS_2023_02/938904111" TargetMode="External"/><Relationship Id="rId24" Type="http://schemas.openxmlformats.org/officeDocument/2006/relationships/hyperlink" Target="https://podminky.urs.cz/item/CS_URS_2023_02/998332011" TargetMode="External"/><Relationship Id="rId5" Type="http://schemas.openxmlformats.org/officeDocument/2006/relationships/hyperlink" Target="https://podminky.urs.cz/item/CS_URS_2023_02/174151102" TargetMode="External"/><Relationship Id="rId15" Type="http://schemas.openxmlformats.org/officeDocument/2006/relationships/hyperlink" Target="https://podminky.urs.cz/item/CS_URS_2023_02/463212111" TargetMode="External"/><Relationship Id="rId23" Type="http://schemas.openxmlformats.org/officeDocument/2006/relationships/hyperlink" Target="https://podminky.urs.cz/item/CS_URS_2023_02/966035112" TargetMode="External"/><Relationship Id="rId10" Type="http://schemas.openxmlformats.org/officeDocument/2006/relationships/hyperlink" Target="https://podminky.urs.cz/item/CS_URS_2023_02/275351111" TargetMode="External"/><Relationship Id="rId19" Type="http://schemas.openxmlformats.org/officeDocument/2006/relationships/hyperlink" Target="https://podminky.urs.cz/item/CS_URS_2023_02/811387111" TargetMode="External"/><Relationship Id="rId4" Type="http://schemas.openxmlformats.org/officeDocument/2006/relationships/hyperlink" Target="https://podminky.urs.cz/item/CS_URS_2023_02/172153101" TargetMode="External"/><Relationship Id="rId9" Type="http://schemas.openxmlformats.org/officeDocument/2006/relationships/hyperlink" Target="https://podminky.urs.cz/item/CS_URS_2023_02/270210222" TargetMode="External"/><Relationship Id="rId14" Type="http://schemas.openxmlformats.org/officeDocument/2006/relationships/hyperlink" Target="https://podminky.urs.cz/item/CS_URS_2023_02/462511270" TargetMode="External"/><Relationship Id="rId22" Type="http://schemas.openxmlformats.org/officeDocument/2006/relationships/hyperlink" Target="https://podminky.urs.cz/item/CS_URS_2023_02/8944142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76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301" t="s">
        <v>6</v>
      </c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S2" s="17" t="s">
        <v>7</v>
      </c>
      <c r="BT2" s="17" t="s">
        <v>8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pans="1:74" s="1" customFormat="1" ht="24.9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pans="1:74" s="1" customFormat="1" ht="12" customHeight="1">
      <c r="B5" s="20"/>
      <c r="D5" s="24" t="s">
        <v>14</v>
      </c>
      <c r="K5" s="267" t="s">
        <v>15</v>
      </c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R5" s="20"/>
      <c r="BE5" s="264" t="s">
        <v>16</v>
      </c>
      <c r="BS5" s="17" t="s">
        <v>7</v>
      </c>
    </row>
    <row r="6" spans="1:74" s="1" customFormat="1" ht="36.9" customHeight="1">
      <c r="B6" s="20"/>
      <c r="D6" s="26" t="s">
        <v>17</v>
      </c>
      <c r="K6" s="269" t="s">
        <v>18</v>
      </c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R6" s="20"/>
      <c r="BE6" s="265"/>
      <c r="BS6" s="17" t="s">
        <v>7</v>
      </c>
    </row>
    <row r="7" spans="1:74" s="1" customFormat="1" ht="12" customHeight="1">
      <c r="B7" s="20"/>
      <c r="D7" s="27" t="s">
        <v>19</v>
      </c>
      <c r="K7" s="25" t="s">
        <v>3</v>
      </c>
      <c r="AK7" s="27" t="s">
        <v>20</v>
      </c>
      <c r="AN7" s="25" t="s">
        <v>3</v>
      </c>
      <c r="AR7" s="20"/>
      <c r="BE7" s="265"/>
      <c r="BS7" s="17" t="s">
        <v>7</v>
      </c>
    </row>
    <row r="8" spans="1:74" s="1" customFormat="1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65"/>
      <c r="BS8" s="17" t="s">
        <v>7</v>
      </c>
    </row>
    <row r="9" spans="1:74" s="1" customFormat="1" ht="14.4" customHeight="1">
      <c r="B9" s="20"/>
      <c r="AR9" s="20"/>
      <c r="BE9" s="265"/>
      <c r="BS9" s="17" t="s">
        <v>7</v>
      </c>
    </row>
    <row r="10" spans="1:74" s="1" customFormat="1" ht="12" customHeight="1">
      <c r="B10" s="20"/>
      <c r="D10" s="27" t="s">
        <v>25</v>
      </c>
      <c r="AK10" s="27" t="s">
        <v>26</v>
      </c>
      <c r="AN10" s="25" t="s">
        <v>3</v>
      </c>
      <c r="AR10" s="20"/>
      <c r="BE10" s="265"/>
      <c r="BS10" s="17" t="s">
        <v>7</v>
      </c>
    </row>
    <row r="11" spans="1:74" s="1" customFormat="1" ht="18.45" customHeight="1">
      <c r="B11" s="20"/>
      <c r="E11" s="25" t="s">
        <v>27</v>
      </c>
      <c r="AK11" s="27" t="s">
        <v>28</v>
      </c>
      <c r="AN11" s="25" t="s">
        <v>3</v>
      </c>
      <c r="AR11" s="20"/>
      <c r="BE11" s="265"/>
      <c r="BS11" s="17" t="s">
        <v>7</v>
      </c>
    </row>
    <row r="12" spans="1:74" s="1" customFormat="1" ht="6.9" customHeight="1">
      <c r="B12" s="20"/>
      <c r="AR12" s="20"/>
      <c r="BE12" s="265"/>
      <c r="BS12" s="17" t="s">
        <v>7</v>
      </c>
    </row>
    <row r="13" spans="1:74" s="1" customFormat="1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65"/>
      <c r="BS13" s="17" t="s">
        <v>7</v>
      </c>
    </row>
    <row r="14" spans="1:74" ht="13.2">
      <c r="B14" s="20"/>
      <c r="E14" s="270" t="s">
        <v>30</v>
      </c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" t="s">
        <v>28</v>
      </c>
      <c r="AN14" s="29" t="s">
        <v>30</v>
      </c>
      <c r="AR14" s="20"/>
      <c r="BE14" s="265"/>
      <c r="BS14" s="17" t="s">
        <v>7</v>
      </c>
    </row>
    <row r="15" spans="1:74" s="1" customFormat="1" ht="6.9" customHeight="1">
      <c r="B15" s="20"/>
      <c r="AR15" s="20"/>
      <c r="BE15" s="265"/>
      <c r="BS15" s="17" t="s">
        <v>4</v>
      </c>
    </row>
    <row r="16" spans="1:74" s="1" customFormat="1" ht="12" customHeight="1">
      <c r="B16" s="20"/>
      <c r="D16" s="27" t="s">
        <v>31</v>
      </c>
      <c r="AK16" s="27" t="s">
        <v>26</v>
      </c>
      <c r="AN16" s="25" t="s">
        <v>3</v>
      </c>
      <c r="AR16" s="20"/>
      <c r="BE16" s="265"/>
      <c r="BS16" s="17" t="s">
        <v>4</v>
      </c>
    </row>
    <row r="17" spans="1:71" s="1" customFormat="1" ht="18.45" customHeight="1">
      <c r="B17" s="20"/>
      <c r="E17" s="25" t="s">
        <v>32</v>
      </c>
      <c r="AK17" s="27" t="s">
        <v>28</v>
      </c>
      <c r="AN17" s="25" t="s">
        <v>3</v>
      </c>
      <c r="AR17" s="20"/>
      <c r="BE17" s="265"/>
      <c r="BS17" s="17" t="s">
        <v>33</v>
      </c>
    </row>
    <row r="18" spans="1:71" s="1" customFormat="1" ht="6.9" customHeight="1">
      <c r="B18" s="20"/>
      <c r="AR18" s="20"/>
      <c r="BE18" s="265"/>
      <c r="BS18" s="17" t="s">
        <v>7</v>
      </c>
    </row>
    <row r="19" spans="1:71" s="1" customFormat="1" ht="12" customHeight="1">
      <c r="B19" s="20"/>
      <c r="D19" s="27" t="s">
        <v>34</v>
      </c>
      <c r="AK19" s="27" t="s">
        <v>26</v>
      </c>
      <c r="AN19" s="25" t="s">
        <v>3</v>
      </c>
      <c r="AR19" s="20"/>
      <c r="BE19" s="265"/>
      <c r="BS19" s="17" t="s">
        <v>7</v>
      </c>
    </row>
    <row r="20" spans="1:71" s="1" customFormat="1" ht="18.45" customHeight="1">
      <c r="B20" s="20"/>
      <c r="E20" s="25" t="s">
        <v>35</v>
      </c>
      <c r="AK20" s="27" t="s">
        <v>28</v>
      </c>
      <c r="AN20" s="25" t="s">
        <v>3</v>
      </c>
      <c r="AR20" s="20"/>
      <c r="BE20" s="265"/>
      <c r="BS20" s="17" t="s">
        <v>33</v>
      </c>
    </row>
    <row r="21" spans="1:71" s="1" customFormat="1" ht="6.9" customHeight="1">
      <c r="B21" s="20"/>
      <c r="AR21" s="20"/>
      <c r="BE21" s="265"/>
    </row>
    <row r="22" spans="1:71" s="1" customFormat="1" ht="12" customHeight="1">
      <c r="B22" s="20"/>
      <c r="D22" s="27" t="s">
        <v>36</v>
      </c>
      <c r="AR22" s="20"/>
      <c r="BE22" s="265"/>
    </row>
    <row r="23" spans="1:71" s="1" customFormat="1" ht="47.25" customHeight="1">
      <c r="B23" s="20"/>
      <c r="E23" s="272" t="s">
        <v>37</v>
      </c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R23" s="20"/>
      <c r="BE23" s="265"/>
    </row>
    <row r="24" spans="1:71" s="1" customFormat="1" ht="6.9" customHeight="1">
      <c r="B24" s="20"/>
      <c r="AR24" s="20"/>
      <c r="BE24" s="265"/>
    </row>
    <row r="25" spans="1:71" s="1" customFormat="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65"/>
    </row>
    <row r="26" spans="1:71" s="2" customFormat="1" ht="25.95" customHeight="1">
      <c r="A26" s="32"/>
      <c r="B26" s="33"/>
      <c r="C26" s="32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73">
        <f>ROUND(AG54,2)</f>
        <v>0</v>
      </c>
      <c r="AL26" s="274"/>
      <c r="AM26" s="274"/>
      <c r="AN26" s="274"/>
      <c r="AO26" s="274"/>
      <c r="AP26" s="32"/>
      <c r="AQ26" s="32"/>
      <c r="AR26" s="33"/>
      <c r="BE26" s="265"/>
    </row>
    <row r="27" spans="1:71" s="2" customFormat="1" ht="6.9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65"/>
    </row>
    <row r="28" spans="1:71" s="2" customFormat="1" ht="13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75" t="s">
        <v>39</v>
      </c>
      <c r="M28" s="275"/>
      <c r="N28" s="275"/>
      <c r="O28" s="275"/>
      <c r="P28" s="275"/>
      <c r="Q28" s="32"/>
      <c r="R28" s="32"/>
      <c r="S28" s="32"/>
      <c r="T28" s="32"/>
      <c r="U28" s="32"/>
      <c r="V28" s="32"/>
      <c r="W28" s="275" t="s">
        <v>40</v>
      </c>
      <c r="X28" s="275"/>
      <c r="Y28" s="275"/>
      <c r="Z28" s="275"/>
      <c r="AA28" s="275"/>
      <c r="AB28" s="275"/>
      <c r="AC28" s="275"/>
      <c r="AD28" s="275"/>
      <c r="AE28" s="275"/>
      <c r="AF28" s="32"/>
      <c r="AG28" s="32"/>
      <c r="AH28" s="32"/>
      <c r="AI28" s="32"/>
      <c r="AJ28" s="32"/>
      <c r="AK28" s="275" t="s">
        <v>41</v>
      </c>
      <c r="AL28" s="275"/>
      <c r="AM28" s="275"/>
      <c r="AN28" s="275"/>
      <c r="AO28" s="275"/>
      <c r="AP28" s="32"/>
      <c r="AQ28" s="32"/>
      <c r="AR28" s="33"/>
      <c r="BE28" s="265"/>
    </row>
    <row r="29" spans="1:71" s="3" customFormat="1" ht="14.4" customHeight="1">
      <c r="B29" s="37"/>
      <c r="D29" s="27" t="s">
        <v>42</v>
      </c>
      <c r="F29" s="27" t="s">
        <v>43</v>
      </c>
      <c r="L29" s="278">
        <v>0.21</v>
      </c>
      <c r="M29" s="277"/>
      <c r="N29" s="277"/>
      <c r="O29" s="277"/>
      <c r="P29" s="277"/>
      <c r="W29" s="276">
        <f>ROUND(AZ54, 2)</f>
        <v>0</v>
      </c>
      <c r="X29" s="277"/>
      <c r="Y29" s="277"/>
      <c r="Z29" s="277"/>
      <c r="AA29" s="277"/>
      <c r="AB29" s="277"/>
      <c r="AC29" s="277"/>
      <c r="AD29" s="277"/>
      <c r="AE29" s="277"/>
      <c r="AK29" s="276">
        <f>ROUND(AV54, 2)</f>
        <v>0</v>
      </c>
      <c r="AL29" s="277"/>
      <c r="AM29" s="277"/>
      <c r="AN29" s="277"/>
      <c r="AO29" s="277"/>
      <c r="AR29" s="37"/>
      <c r="BE29" s="266"/>
    </row>
    <row r="30" spans="1:71" s="3" customFormat="1" ht="14.4" customHeight="1">
      <c r="B30" s="37"/>
      <c r="F30" s="27" t="s">
        <v>44</v>
      </c>
      <c r="L30" s="278">
        <v>0.15</v>
      </c>
      <c r="M30" s="277"/>
      <c r="N30" s="277"/>
      <c r="O30" s="277"/>
      <c r="P30" s="277"/>
      <c r="W30" s="276">
        <f>ROUND(BA54, 2)</f>
        <v>0</v>
      </c>
      <c r="X30" s="277"/>
      <c r="Y30" s="277"/>
      <c r="Z30" s="277"/>
      <c r="AA30" s="277"/>
      <c r="AB30" s="277"/>
      <c r="AC30" s="277"/>
      <c r="AD30" s="277"/>
      <c r="AE30" s="277"/>
      <c r="AK30" s="276">
        <f>ROUND(AW54, 2)</f>
        <v>0</v>
      </c>
      <c r="AL30" s="277"/>
      <c r="AM30" s="277"/>
      <c r="AN30" s="277"/>
      <c r="AO30" s="277"/>
      <c r="AR30" s="37"/>
      <c r="BE30" s="266"/>
    </row>
    <row r="31" spans="1:71" s="3" customFormat="1" ht="14.4" hidden="1" customHeight="1">
      <c r="B31" s="37"/>
      <c r="F31" s="27" t="s">
        <v>45</v>
      </c>
      <c r="L31" s="278">
        <v>0.21</v>
      </c>
      <c r="M31" s="277"/>
      <c r="N31" s="277"/>
      <c r="O31" s="277"/>
      <c r="P31" s="277"/>
      <c r="W31" s="276">
        <f>ROUND(BB54, 2)</f>
        <v>0</v>
      </c>
      <c r="X31" s="277"/>
      <c r="Y31" s="277"/>
      <c r="Z31" s="277"/>
      <c r="AA31" s="277"/>
      <c r="AB31" s="277"/>
      <c r="AC31" s="277"/>
      <c r="AD31" s="277"/>
      <c r="AE31" s="277"/>
      <c r="AK31" s="276">
        <v>0</v>
      </c>
      <c r="AL31" s="277"/>
      <c r="AM31" s="277"/>
      <c r="AN31" s="277"/>
      <c r="AO31" s="277"/>
      <c r="AR31" s="37"/>
      <c r="BE31" s="266"/>
    </row>
    <row r="32" spans="1:71" s="3" customFormat="1" ht="14.4" hidden="1" customHeight="1">
      <c r="B32" s="37"/>
      <c r="F32" s="27" t="s">
        <v>46</v>
      </c>
      <c r="L32" s="278">
        <v>0.15</v>
      </c>
      <c r="M32" s="277"/>
      <c r="N32" s="277"/>
      <c r="O32" s="277"/>
      <c r="P32" s="277"/>
      <c r="W32" s="276">
        <f>ROUND(BC54, 2)</f>
        <v>0</v>
      </c>
      <c r="X32" s="277"/>
      <c r="Y32" s="277"/>
      <c r="Z32" s="277"/>
      <c r="AA32" s="277"/>
      <c r="AB32" s="277"/>
      <c r="AC32" s="277"/>
      <c r="AD32" s="277"/>
      <c r="AE32" s="277"/>
      <c r="AK32" s="276">
        <v>0</v>
      </c>
      <c r="AL32" s="277"/>
      <c r="AM32" s="277"/>
      <c r="AN32" s="277"/>
      <c r="AO32" s="277"/>
      <c r="AR32" s="37"/>
      <c r="BE32" s="266"/>
    </row>
    <row r="33" spans="1:57" s="3" customFormat="1" ht="14.4" hidden="1" customHeight="1">
      <c r="B33" s="37"/>
      <c r="F33" s="27" t="s">
        <v>47</v>
      </c>
      <c r="L33" s="278">
        <v>0</v>
      </c>
      <c r="M33" s="277"/>
      <c r="N33" s="277"/>
      <c r="O33" s="277"/>
      <c r="P33" s="277"/>
      <c r="W33" s="276">
        <f>ROUND(BD54, 2)</f>
        <v>0</v>
      </c>
      <c r="X33" s="277"/>
      <c r="Y33" s="277"/>
      <c r="Z33" s="277"/>
      <c r="AA33" s="277"/>
      <c r="AB33" s="277"/>
      <c r="AC33" s="277"/>
      <c r="AD33" s="277"/>
      <c r="AE33" s="277"/>
      <c r="AK33" s="276">
        <v>0</v>
      </c>
      <c r="AL33" s="277"/>
      <c r="AM33" s="277"/>
      <c r="AN33" s="277"/>
      <c r="AO33" s="277"/>
      <c r="AR33" s="37"/>
    </row>
    <row r="34" spans="1:57" s="2" customFormat="1" ht="6.9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32"/>
    </row>
    <row r="35" spans="1:57" s="2" customFormat="1" ht="25.95" customHeight="1">
      <c r="A35" s="32"/>
      <c r="B35" s="33"/>
      <c r="C35" s="38"/>
      <c r="D35" s="39" t="s">
        <v>48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49</v>
      </c>
      <c r="U35" s="40"/>
      <c r="V35" s="40"/>
      <c r="W35" s="40"/>
      <c r="X35" s="279" t="s">
        <v>50</v>
      </c>
      <c r="Y35" s="280"/>
      <c r="Z35" s="280"/>
      <c r="AA35" s="280"/>
      <c r="AB35" s="280"/>
      <c r="AC35" s="40"/>
      <c r="AD35" s="40"/>
      <c r="AE35" s="40"/>
      <c r="AF35" s="40"/>
      <c r="AG35" s="40"/>
      <c r="AH35" s="40"/>
      <c r="AI35" s="40"/>
      <c r="AJ35" s="40"/>
      <c r="AK35" s="281">
        <f>SUM(AK26:AK33)</f>
        <v>0</v>
      </c>
      <c r="AL35" s="280"/>
      <c r="AM35" s="280"/>
      <c r="AN35" s="280"/>
      <c r="AO35" s="282"/>
      <c r="AP35" s="38"/>
      <c r="AQ35" s="38"/>
      <c r="AR35" s="33"/>
      <c r="BE35" s="32"/>
    </row>
    <row r="36" spans="1:57" s="2" customFormat="1" ht="6.9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6.9" customHeight="1">
      <c r="A37" s="32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  <c r="BE37" s="32"/>
    </row>
    <row r="41" spans="1:57" s="2" customFormat="1" ht="6.9" customHeight="1">
      <c r="A41" s="32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  <c r="BE41" s="32"/>
    </row>
    <row r="42" spans="1:57" s="2" customFormat="1" ht="24.9" customHeight="1">
      <c r="A42" s="32"/>
      <c r="B42" s="33"/>
      <c r="C42" s="21" t="s">
        <v>51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/>
      <c r="BE42" s="32"/>
    </row>
    <row r="43" spans="1:57" s="2" customFormat="1" ht="6.9" customHeight="1">
      <c r="A43" s="32"/>
      <c r="B43" s="33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3"/>
      <c r="BE43" s="32"/>
    </row>
    <row r="44" spans="1:57" s="4" customFormat="1" ht="12" customHeight="1">
      <c r="B44" s="46"/>
      <c r="C44" s="27" t="s">
        <v>14</v>
      </c>
      <c r="L44" s="4" t="str">
        <f>K5</f>
        <v>2023</v>
      </c>
      <c r="AR44" s="46"/>
    </row>
    <row r="45" spans="1:57" s="5" customFormat="1" ht="36.9" customHeight="1">
      <c r="B45" s="47"/>
      <c r="C45" s="48" t="s">
        <v>17</v>
      </c>
      <c r="L45" s="283" t="str">
        <f>K6</f>
        <v>Údržba HOZ Chmelištná</v>
      </c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R45" s="47"/>
    </row>
    <row r="46" spans="1:57" s="2" customFormat="1" ht="6.9" customHeight="1">
      <c r="A46" s="32"/>
      <c r="B46" s="33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3"/>
      <c r="BE46" s="32"/>
    </row>
    <row r="47" spans="1:57" s="2" customFormat="1" ht="12" customHeight="1">
      <c r="A47" s="32"/>
      <c r="B47" s="33"/>
      <c r="C47" s="27" t="s">
        <v>21</v>
      </c>
      <c r="D47" s="32"/>
      <c r="E47" s="32"/>
      <c r="F47" s="32"/>
      <c r="G47" s="32"/>
      <c r="H47" s="32"/>
      <c r="I47" s="32"/>
      <c r="J47" s="32"/>
      <c r="K47" s="32"/>
      <c r="L47" s="49" t="str">
        <f>IF(K8="","",K8)</f>
        <v>k.ú. Chmelištná</v>
      </c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27" t="s">
        <v>23</v>
      </c>
      <c r="AJ47" s="32"/>
      <c r="AK47" s="32"/>
      <c r="AL47" s="32"/>
      <c r="AM47" s="285" t="str">
        <f>IF(AN8= "","",AN8)</f>
        <v>18. 7. 2023</v>
      </c>
      <c r="AN47" s="285"/>
      <c r="AO47" s="32"/>
      <c r="AP47" s="32"/>
      <c r="AQ47" s="32"/>
      <c r="AR47" s="33"/>
      <c r="BE47" s="32"/>
    </row>
    <row r="48" spans="1:57" s="2" customFormat="1" ht="6.9" customHeight="1">
      <c r="A48" s="32"/>
      <c r="B48" s="33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3"/>
      <c r="BE48" s="32"/>
    </row>
    <row r="49" spans="1:90" s="2" customFormat="1" ht="15.15" customHeight="1">
      <c r="A49" s="32"/>
      <c r="B49" s="33"/>
      <c r="C49" s="27" t="s">
        <v>25</v>
      </c>
      <c r="D49" s="32"/>
      <c r="E49" s="32"/>
      <c r="F49" s="32"/>
      <c r="G49" s="32"/>
      <c r="H49" s="32"/>
      <c r="I49" s="32"/>
      <c r="J49" s="32"/>
      <c r="K49" s="32"/>
      <c r="L49" s="4" t="str">
        <f>IF(E11= "","",E11)</f>
        <v>Státní pozemkový úřad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27" t="s">
        <v>31</v>
      </c>
      <c r="AJ49" s="32"/>
      <c r="AK49" s="32"/>
      <c r="AL49" s="32"/>
      <c r="AM49" s="286" t="str">
        <f>IF(E17="","",E17)</f>
        <v>Ing. Markéta Pejzlová</v>
      </c>
      <c r="AN49" s="287"/>
      <c r="AO49" s="287"/>
      <c r="AP49" s="287"/>
      <c r="AQ49" s="32"/>
      <c r="AR49" s="33"/>
      <c r="AS49" s="288" t="s">
        <v>52</v>
      </c>
      <c r="AT49" s="289"/>
      <c r="AU49" s="51"/>
      <c r="AV49" s="51"/>
      <c r="AW49" s="51"/>
      <c r="AX49" s="51"/>
      <c r="AY49" s="51"/>
      <c r="AZ49" s="51"/>
      <c r="BA49" s="51"/>
      <c r="BB49" s="51"/>
      <c r="BC49" s="51"/>
      <c r="BD49" s="52"/>
      <c r="BE49" s="32"/>
    </row>
    <row r="50" spans="1:90" s="2" customFormat="1" ht="15.15" customHeight="1">
      <c r="A50" s="32"/>
      <c r="B50" s="33"/>
      <c r="C50" s="27" t="s">
        <v>29</v>
      </c>
      <c r="D50" s="32"/>
      <c r="E50" s="32"/>
      <c r="F50" s="32"/>
      <c r="G50" s="32"/>
      <c r="H50" s="32"/>
      <c r="I50" s="32"/>
      <c r="J50" s="32"/>
      <c r="K50" s="32"/>
      <c r="L50" s="4" t="str">
        <f>IF(E14= "Vyplň údaj","",E14)</f>
        <v/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27" t="s">
        <v>34</v>
      </c>
      <c r="AJ50" s="32"/>
      <c r="AK50" s="32"/>
      <c r="AL50" s="32"/>
      <c r="AM50" s="286" t="str">
        <f>IF(E20="","",E20)</f>
        <v xml:space="preserve"> </v>
      </c>
      <c r="AN50" s="287"/>
      <c r="AO50" s="287"/>
      <c r="AP50" s="287"/>
      <c r="AQ50" s="32"/>
      <c r="AR50" s="33"/>
      <c r="AS50" s="290"/>
      <c r="AT50" s="291"/>
      <c r="AU50" s="53"/>
      <c r="AV50" s="53"/>
      <c r="AW50" s="53"/>
      <c r="AX50" s="53"/>
      <c r="AY50" s="53"/>
      <c r="AZ50" s="53"/>
      <c r="BA50" s="53"/>
      <c r="BB50" s="53"/>
      <c r="BC50" s="53"/>
      <c r="BD50" s="54"/>
      <c r="BE50" s="32"/>
    </row>
    <row r="51" spans="1:90" s="2" customFormat="1" ht="10.8" customHeight="1">
      <c r="A51" s="32"/>
      <c r="B51" s="33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3"/>
      <c r="AS51" s="290"/>
      <c r="AT51" s="291"/>
      <c r="AU51" s="53"/>
      <c r="AV51" s="53"/>
      <c r="AW51" s="53"/>
      <c r="AX51" s="53"/>
      <c r="AY51" s="53"/>
      <c r="AZ51" s="53"/>
      <c r="BA51" s="53"/>
      <c r="BB51" s="53"/>
      <c r="BC51" s="53"/>
      <c r="BD51" s="54"/>
      <c r="BE51" s="32"/>
    </row>
    <row r="52" spans="1:90" s="2" customFormat="1" ht="29.25" customHeight="1">
      <c r="A52" s="32"/>
      <c r="B52" s="33"/>
      <c r="C52" s="292" t="s">
        <v>53</v>
      </c>
      <c r="D52" s="293"/>
      <c r="E52" s="293"/>
      <c r="F52" s="293"/>
      <c r="G52" s="293"/>
      <c r="H52" s="55"/>
      <c r="I52" s="294" t="s">
        <v>54</v>
      </c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5" t="s">
        <v>55</v>
      </c>
      <c r="AH52" s="293"/>
      <c r="AI52" s="293"/>
      <c r="AJ52" s="293"/>
      <c r="AK52" s="293"/>
      <c r="AL52" s="293"/>
      <c r="AM52" s="293"/>
      <c r="AN52" s="294" t="s">
        <v>56</v>
      </c>
      <c r="AO52" s="293"/>
      <c r="AP52" s="293"/>
      <c r="AQ52" s="56" t="s">
        <v>57</v>
      </c>
      <c r="AR52" s="33"/>
      <c r="AS52" s="57" t="s">
        <v>58</v>
      </c>
      <c r="AT52" s="58" t="s">
        <v>59</v>
      </c>
      <c r="AU52" s="58" t="s">
        <v>60</v>
      </c>
      <c r="AV52" s="58" t="s">
        <v>61</v>
      </c>
      <c r="AW52" s="58" t="s">
        <v>62</v>
      </c>
      <c r="AX52" s="58" t="s">
        <v>63</v>
      </c>
      <c r="AY52" s="58" t="s">
        <v>64</v>
      </c>
      <c r="AZ52" s="58" t="s">
        <v>65</v>
      </c>
      <c r="BA52" s="58" t="s">
        <v>66</v>
      </c>
      <c r="BB52" s="58" t="s">
        <v>67</v>
      </c>
      <c r="BC52" s="58" t="s">
        <v>68</v>
      </c>
      <c r="BD52" s="59" t="s">
        <v>69</v>
      </c>
      <c r="BE52" s="32"/>
    </row>
    <row r="53" spans="1:90" s="2" customFormat="1" ht="10.8" customHeight="1">
      <c r="A53" s="32"/>
      <c r="B53" s="33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3"/>
      <c r="AS53" s="60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2"/>
      <c r="BE53" s="32"/>
    </row>
    <row r="54" spans="1:90" s="6" customFormat="1" ht="32.4" customHeight="1">
      <c r="B54" s="63"/>
      <c r="C54" s="64" t="s">
        <v>70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299">
        <f>ROUND(AG55,2)</f>
        <v>0</v>
      </c>
      <c r="AH54" s="299"/>
      <c r="AI54" s="299"/>
      <c r="AJ54" s="299"/>
      <c r="AK54" s="299"/>
      <c r="AL54" s="299"/>
      <c r="AM54" s="299"/>
      <c r="AN54" s="300">
        <f>SUM(AG54,AT54)</f>
        <v>0</v>
      </c>
      <c r="AO54" s="300"/>
      <c r="AP54" s="300"/>
      <c r="AQ54" s="67" t="s">
        <v>3</v>
      </c>
      <c r="AR54" s="63"/>
      <c r="AS54" s="68">
        <f>ROUND(AS55,2)</f>
        <v>0</v>
      </c>
      <c r="AT54" s="69">
        <f>ROUND(SUM(AV54:AW54),2)</f>
        <v>0</v>
      </c>
      <c r="AU54" s="70">
        <f>ROUND(AU55,5)</f>
        <v>0</v>
      </c>
      <c r="AV54" s="69">
        <f>ROUND(AZ54*L29,2)</f>
        <v>0</v>
      </c>
      <c r="AW54" s="69">
        <f>ROUND(BA54*L30,2)</f>
        <v>0</v>
      </c>
      <c r="AX54" s="69">
        <f>ROUND(BB54*L29,2)</f>
        <v>0</v>
      </c>
      <c r="AY54" s="69">
        <f>ROUND(BC54*L30,2)</f>
        <v>0</v>
      </c>
      <c r="AZ54" s="69">
        <f>ROUND(AZ55,2)</f>
        <v>0</v>
      </c>
      <c r="BA54" s="69">
        <f>ROUND(BA55,2)</f>
        <v>0</v>
      </c>
      <c r="BB54" s="69">
        <f>ROUND(BB55,2)</f>
        <v>0</v>
      </c>
      <c r="BC54" s="69">
        <f>ROUND(BC55,2)</f>
        <v>0</v>
      </c>
      <c r="BD54" s="71">
        <f>ROUND(BD55,2)</f>
        <v>0</v>
      </c>
      <c r="BS54" s="72" t="s">
        <v>71</v>
      </c>
      <c r="BT54" s="72" t="s">
        <v>72</v>
      </c>
      <c r="BV54" s="72" t="s">
        <v>73</v>
      </c>
      <c r="BW54" s="72" t="s">
        <v>5</v>
      </c>
      <c r="BX54" s="72" t="s">
        <v>74</v>
      </c>
      <c r="CL54" s="72" t="s">
        <v>3</v>
      </c>
    </row>
    <row r="55" spans="1:90" s="7" customFormat="1" ht="16.5" customHeight="1">
      <c r="A55" s="73" t="s">
        <v>75</v>
      </c>
      <c r="B55" s="74"/>
      <c r="C55" s="75"/>
      <c r="D55" s="298" t="s">
        <v>15</v>
      </c>
      <c r="E55" s="298"/>
      <c r="F55" s="298"/>
      <c r="G55" s="298"/>
      <c r="H55" s="298"/>
      <c r="I55" s="76"/>
      <c r="J55" s="298" t="s">
        <v>18</v>
      </c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6">
        <f>'2023 - Údržba HOZ Chmelištná'!J28</f>
        <v>0</v>
      </c>
      <c r="AH55" s="297"/>
      <c r="AI55" s="297"/>
      <c r="AJ55" s="297"/>
      <c r="AK55" s="297"/>
      <c r="AL55" s="297"/>
      <c r="AM55" s="297"/>
      <c r="AN55" s="296">
        <f>SUM(AG55,AT55)</f>
        <v>0</v>
      </c>
      <c r="AO55" s="297"/>
      <c r="AP55" s="297"/>
      <c r="AQ55" s="77" t="s">
        <v>76</v>
      </c>
      <c r="AR55" s="74"/>
      <c r="AS55" s="78">
        <v>0</v>
      </c>
      <c r="AT55" s="79">
        <f>ROUND(SUM(AV55:AW55),2)</f>
        <v>0</v>
      </c>
      <c r="AU55" s="80">
        <f>'2023 - Údržba HOZ Chmelištná'!P81</f>
        <v>0</v>
      </c>
      <c r="AV55" s="79">
        <f>'2023 - Údržba HOZ Chmelištná'!J31</f>
        <v>0</v>
      </c>
      <c r="AW55" s="79">
        <f>'2023 - Údržba HOZ Chmelištná'!J32</f>
        <v>0</v>
      </c>
      <c r="AX55" s="79">
        <f>'2023 - Údržba HOZ Chmelištná'!J33</f>
        <v>0</v>
      </c>
      <c r="AY55" s="79">
        <f>'2023 - Údržba HOZ Chmelištná'!J34</f>
        <v>0</v>
      </c>
      <c r="AZ55" s="79">
        <f>'2023 - Údržba HOZ Chmelištná'!F31</f>
        <v>0</v>
      </c>
      <c r="BA55" s="79">
        <f>'2023 - Údržba HOZ Chmelištná'!F32</f>
        <v>0</v>
      </c>
      <c r="BB55" s="79">
        <f>'2023 - Údržba HOZ Chmelištná'!F33</f>
        <v>0</v>
      </c>
      <c r="BC55" s="79">
        <f>'2023 - Údržba HOZ Chmelištná'!F34</f>
        <v>0</v>
      </c>
      <c r="BD55" s="81">
        <f>'2023 - Údržba HOZ Chmelištná'!F35</f>
        <v>0</v>
      </c>
      <c r="BT55" s="82" t="s">
        <v>77</v>
      </c>
      <c r="BU55" s="82" t="s">
        <v>78</v>
      </c>
      <c r="BV55" s="82" t="s">
        <v>73</v>
      </c>
      <c r="BW55" s="82" t="s">
        <v>5</v>
      </c>
      <c r="BX55" s="82" t="s">
        <v>74</v>
      </c>
      <c r="CL55" s="82" t="s">
        <v>3</v>
      </c>
    </row>
    <row r="56" spans="1:90" s="2" customFormat="1" ht="30" customHeight="1">
      <c r="A56" s="32"/>
      <c r="B56" s="33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3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</row>
    <row r="57" spans="1:90" s="2" customFormat="1" ht="6.9" customHeight="1">
      <c r="A57" s="32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33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</row>
  </sheetData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3 - Údržba HOZ Chmelištná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42"/>
  <sheetViews>
    <sheetView showGridLines="0" tabSelected="1" topLeftCell="A60" workbookViewId="0">
      <selection activeCell="K72" sqref="K72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9.5703125" style="1" customWidth="1"/>
    <col min="10" max="10" width="18.85546875" style="1" customWidth="1"/>
    <col min="11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1" width="14.140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01" t="s">
        <v>6</v>
      </c>
      <c r="M2" s="268"/>
      <c r="N2" s="268"/>
      <c r="O2" s="268"/>
      <c r="P2" s="268"/>
      <c r="Q2" s="268"/>
      <c r="R2" s="268"/>
      <c r="S2" s="268"/>
      <c r="T2" s="268"/>
      <c r="U2" s="268"/>
      <c r="V2" s="268"/>
      <c r="AT2" s="17" t="s">
        <v>5</v>
      </c>
    </row>
    <row r="3" spans="1:46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pans="1:46" s="1" customFormat="1" ht="24.9" customHeight="1">
      <c r="B4" s="20"/>
      <c r="D4" s="21" t="s">
        <v>80</v>
      </c>
      <c r="L4" s="20"/>
      <c r="M4" s="83" t="s">
        <v>11</v>
      </c>
      <c r="AT4" s="17" t="s">
        <v>4</v>
      </c>
    </row>
    <row r="5" spans="1:46" s="1" customFormat="1" ht="6.9" customHeight="1">
      <c r="B5" s="20"/>
      <c r="L5" s="20"/>
    </row>
    <row r="6" spans="1:46" s="2" customFormat="1" ht="12" customHeight="1">
      <c r="A6" s="32"/>
      <c r="B6" s="33"/>
      <c r="C6" s="32"/>
      <c r="D6" s="27" t="s">
        <v>17</v>
      </c>
      <c r="E6" s="32"/>
      <c r="F6" s="32"/>
      <c r="G6" s="32"/>
      <c r="H6" s="32"/>
      <c r="I6" s="32"/>
      <c r="J6" s="32"/>
      <c r="K6" s="32"/>
      <c r="L6" s="84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46" s="2" customFormat="1" ht="16.5" customHeight="1">
      <c r="A7" s="32"/>
      <c r="B7" s="33"/>
      <c r="C7" s="32"/>
      <c r="D7" s="32"/>
      <c r="E7" s="283" t="s">
        <v>18</v>
      </c>
      <c r="F7" s="302"/>
      <c r="G7" s="302"/>
      <c r="H7" s="302"/>
      <c r="I7" s="32"/>
      <c r="J7" s="32"/>
      <c r="K7" s="32"/>
      <c r="L7" s="84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46" s="2" customFormat="1" ht="10.199999999999999">
      <c r="A8" s="32"/>
      <c r="B8" s="33"/>
      <c r="C8" s="32"/>
      <c r="D8" s="32"/>
      <c r="E8" s="32"/>
      <c r="F8" s="32"/>
      <c r="G8" s="32"/>
      <c r="H8" s="32"/>
      <c r="I8" s="32"/>
      <c r="J8" s="32"/>
      <c r="K8" s="32"/>
      <c r="L8" s="84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2" customHeight="1">
      <c r="A9" s="32"/>
      <c r="B9" s="33"/>
      <c r="C9" s="32"/>
      <c r="D9" s="27" t="s">
        <v>19</v>
      </c>
      <c r="E9" s="32"/>
      <c r="F9" s="25" t="s">
        <v>3</v>
      </c>
      <c r="G9" s="32"/>
      <c r="H9" s="32"/>
      <c r="I9" s="27" t="s">
        <v>20</v>
      </c>
      <c r="J9" s="25" t="s">
        <v>3</v>
      </c>
      <c r="K9" s="32"/>
      <c r="L9" s="84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21</v>
      </c>
      <c r="E10" s="32"/>
      <c r="F10" s="25" t="s">
        <v>22</v>
      </c>
      <c r="G10" s="32"/>
      <c r="H10" s="32"/>
      <c r="I10" s="27" t="s">
        <v>23</v>
      </c>
      <c r="J10" s="50" t="str">
        <f>'Rekapitulace stavby'!AN8</f>
        <v>18. 7. 2023</v>
      </c>
      <c r="K10" s="32"/>
      <c r="L10" s="84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0.8" customHeight="1">
      <c r="A11" s="32"/>
      <c r="B11" s="33"/>
      <c r="C11" s="32"/>
      <c r="D11" s="32"/>
      <c r="E11" s="32"/>
      <c r="F11" s="32"/>
      <c r="G11" s="32"/>
      <c r="H11" s="32"/>
      <c r="I11" s="32"/>
      <c r="J11" s="32"/>
      <c r="K11" s="32"/>
      <c r="L11" s="84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25</v>
      </c>
      <c r="E12" s="32"/>
      <c r="F12" s="32"/>
      <c r="G12" s="32"/>
      <c r="H12" s="32"/>
      <c r="I12" s="27" t="s">
        <v>26</v>
      </c>
      <c r="J12" s="25" t="s">
        <v>3</v>
      </c>
      <c r="K12" s="32"/>
      <c r="L12" s="84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8" customHeight="1">
      <c r="A13" s="32"/>
      <c r="B13" s="33"/>
      <c r="C13" s="32"/>
      <c r="D13" s="32"/>
      <c r="E13" s="25" t="s">
        <v>27</v>
      </c>
      <c r="F13" s="32"/>
      <c r="G13" s="32"/>
      <c r="H13" s="32"/>
      <c r="I13" s="27" t="s">
        <v>28</v>
      </c>
      <c r="J13" s="25" t="s">
        <v>3</v>
      </c>
      <c r="K13" s="32"/>
      <c r="L13" s="84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6.9" customHeight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84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3"/>
      <c r="C15" s="32"/>
      <c r="D15" s="27" t="s">
        <v>29</v>
      </c>
      <c r="E15" s="32"/>
      <c r="F15" s="32"/>
      <c r="G15" s="32"/>
      <c r="H15" s="32"/>
      <c r="I15" s="27" t="s">
        <v>26</v>
      </c>
      <c r="J15" s="28" t="str">
        <f>'Rekapitulace stavby'!AN13</f>
        <v>Vyplň údaj</v>
      </c>
      <c r="K15" s="32"/>
      <c r="L15" s="84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8" customHeight="1">
      <c r="A16" s="32"/>
      <c r="B16" s="33"/>
      <c r="C16" s="32"/>
      <c r="D16" s="32"/>
      <c r="E16" s="303" t="str">
        <f>'Rekapitulace stavby'!E14</f>
        <v>Vyplň údaj</v>
      </c>
      <c r="F16" s="267"/>
      <c r="G16" s="267"/>
      <c r="H16" s="267"/>
      <c r="I16" s="27" t="s">
        <v>28</v>
      </c>
      <c r="J16" s="28" t="str">
        <f>'Rekapitulace stavby'!AN14</f>
        <v>Vyplň údaj</v>
      </c>
      <c r="K16" s="32"/>
      <c r="L16" s="84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84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31</v>
      </c>
      <c r="E18" s="32"/>
      <c r="F18" s="32"/>
      <c r="G18" s="32"/>
      <c r="H18" s="32"/>
      <c r="I18" s="27" t="s">
        <v>26</v>
      </c>
      <c r="J18" s="25" t="s">
        <v>3</v>
      </c>
      <c r="K18" s="32"/>
      <c r="L18" s="84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">
        <v>32</v>
      </c>
      <c r="F19" s="32"/>
      <c r="G19" s="32"/>
      <c r="H19" s="32"/>
      <c r="I19" s="27" t="s">
        <v>28</v>
      </c>
      <c r="J19" s="25" t="s">
        <v>3</v>
      </c>
      <c r="K19" s="32"/>
      <c r="L19" s="84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84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34</v>
      </c>
      <c r="E21" s="32"/>
      <c r="F21" s="32"/>
      <c r="G21" s="32"/>
      <c r="H21" s="32"/>
      <c r="I21" s="27" t="s">
        <v>26</v>
      </c>
      <c r="J21" s="25" t="str">
        <f>IF('Rekapitulace stavby'!AN19="","",'Rekapitulace stavby'!AN19)</f>
        <v/>
      </c>
      <c r="K21" s="32"/>
      <c r="L21" s="84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25" t="str">
        <f>IF('Rekapitulace stavby'!E20="","",'Rekapitulace stavby'!E20)</f>
        <v xml:space="preserve"> </v>
      </c>
      <c r="F22" s="32"/>
      <c r="G22" s="32"/>
      <c r="H22" s="32"/>
      <c r="I22" s="27" t="s">
        <v>28</v>
      </c>
      <c r="J22" s="25" t="str">
        <f>IF('Rekapitulace stavby'!AN20="","",'Rekapitulace stavby'!AN20)</f>
        <v/>
      </c>
      <c r="K22" s="32"/>
      <c r="L22" s="84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84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36</v>
      </c>
      <c r="E24" s="32"/>
      <c r="F24" s="32"/>
      <c r="G24" s="32"/>
      <c r="H24" s="32"/>
      <c r="I24" s="32"/>
      <c r="J24" s="32"/>
      <c r="K24" s="32"/>
      <c r="L24" s="84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47.25" customHeight="1">
      <c r="A25" s="85"/>
      <c r="B25" s="86"/>
      <c r="C25" s="85"/>
      <c r="D25" s="85"/>
      <c r="E25" s="272" t="s">
        <v>37</v>
      </c>
      <c r="F25" s="272"/>
      <c r="G25" s="272"/>
      <c r="H25" s="272"/>
      <c r="I25" s="85"/>
      <c r="J25" s="85"/>
      <c r="K25" s="85"/>
      <c r="L25" s="87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</row>
    <row r="26" spans="1:31" s="2" customFormat="1" ht="6.9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84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" customHeight="1">
      <c r="A27" s="32"/>
      <c r="B27" s="33"/>
      <c r="C27" s="32"/>
      <c r="D27" s="61"/>
      <c r="E27" s="61"/>
      <c r="F27" s="61"/>
      <c r="G27" s="61"/>
      <c r="H27" s="61"/>
      <c r="I27" s="61"/>
      <c r="J27" s="61"/>
      <c r="K27" s="61"/>
      <c r="L27" s="84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35" customHeight="1">
      <c r="A28" s="32"/>
      <c r="B28" s="33"/>
      <c r="C28" s="32"/>
      <c r="D28" s="88" t="s">
        <v>38</v>
      </c>
      <c r="E28" s="32"/>
      <c r="F28" s="32"/>
      <c r="G28" s="32"/>
      <c r="H28" s="32"/>
      <c r="I28" s="32"/>
      <c r="J28" s="66">
        <f>ROUND(J81, 2)</f>
        <v>0</v>
      </c>
      <c r="K28" s="32"/>
      <c r="L28" s="84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>
      <c r="A29" s="32"/>
      <c r="B29" s="33"/>
      <c r="C29" s="32"/>
      <c r="D29" s="61"/>
      <c r="E29" s="61"/>
      <c r="F29" s="61"/>
      <c r="G29" s="61"/>
      <c r="H29" s="61"/>
      <c r="I29" s="61"/>
      <c r="J29" s="61"/>
      <c r="K29" s="61"/>
      <c r="L29" s="84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" customHeight="1">
      <c r="A30" s="32"/>
      <c r="B30" s="33"/>
      <c r="C30" s="32"/>
      <c r="D30" s="32"/>
      <c r="E30" s="32"/>
      <c r="F30" s="36" t="s">
        <v>40</v>
      </c>
      <c r="G30" s="32"/>
      <c r="H30" s="32"/>
      <c r="I30" s="36" t="s">
        <v>39</v>
      </c>
      <c r="J30" s="36" t="s">
        <v>41</v>
      </c>
      <c r="K30" s="32"/>
      <c r="L30" s="84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" customHeight="1">
      <c r="A31" s="32"/>
      <c r="B31" s="33"/>
      <c r="C31" s="32"/>
      <c r="D31" s="89" t="s">
        <v>42</v>
      </c>
      <c r="E31" s="27" t="s">
        <v>43</v>
      </c>
      <c r="F31" s="90">
        <f>ROUND((SUM(BE81:BE241)),  2)</f>
        <v>0</v>
      </c>
      <c r="G31" s="32"/>
      <c r="H31" s="32"/>
      <c r="I31" s="91">
        <v>0.21</v>
      </c>
      <c r="J31" s="90">
        <f>ROUND(((SUM(BE81:BE241))*I31),  2)</f>
        <v>0</v>
      </c>
      <c r="K31" s="32"/>
      <c r="L31" s="84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>
      <c r="A32" s="32"/>
      <c r="B32" s="33"/>
      <c r="C32" s="32"/>
      <c r="D32" s="32"/>
      <c r="E32" s="27" t="s">
        <v>44</v>
      </c>
      <c r="F32" s="90">
        <f>ROUND((SUM(BF81:BF241)),  2)</f>
        <v>0</v>
      </c>
      <c r="G32" s="32"/>
      <c r="H32" s="32"/>
      <c r="I32" s="91">
        <v>0.15</v>
      </c>
      <c r="J32" s="90">
        <f>ROUND(((SUM(BF81:BF241))*I32),  2)</f>
        <v>0</v>
      </c>
      <c r="K32" s="32"/>
      <c r="L32" s="84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hidden="1" customHeight="1">
      <c r="A33" s="32"/>
      <c r="B33" s="33"/>
      <c r="C33" s="32"/>
      <c r="D33" s="32"/>
      <c r="E33" s="27" t="s">
        <v>45</v>
      </c>
      <c r="F33" s="90">
        <f>ROUND((SUM(BG81:BG241)),  2)</f>
        <v>0</v>
      </c>
      <c r="G33" s="32"/>
      <c r="H33" s="32"/>
      <c r="I33" s="91">
        <v>0.21</v>
      </c>
      <c r="J33" s="90">
        <f>0</f>
        <v>0</v>
      </c>
      <c r="K33" s="32"/>
      <c r="L33" s="84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hidden="1" customHeight="1">
      <c r="A34" s="32"/>
      <c r="B34" s="33"/>
      <c r="C34" s="32"/>
      <c r="D34" s="32"/>
      <c r="E34" s="27" t="s">
        <v>46</v>
      </c>
      <c r="F34" s="90">
        <f>ROUND((SUM(BH81:BH241)),  2)</f>
        <v>0</v>
      </c>
      <c r="G34" s="32"/>
      <c r="H34" s="32"/>
      <c r="I34" s="91">
        <v>0.15</v>
      </c>
      <c r="J34" s="90">
        <f>0</f>
        <v>0</v>
      </c>
      <c r="K34" s="32"/>
      <c r="L34" s="84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>
      <c r="A35" s="32"/>
      <c r="B35" s="33"/>
      <c r="C35" s="32"/>
      <c r="D35" s="32"/>
      <c r="E35" s="27" t="s">
        <v>47</v>
      </c>
      <c r="F35" s="90">
        <f>ROUND((SUM(BI81:BI241)),  2)</f>
        <v>0</v>
      </c>
      <c r="G35" s="32"/>
      <c r="H35" s="32"/>
      <c r="I35" s="91">
        <v>0</v>
      </c>
      <c r="J35" s="90">
        <f>0</f>
        <v>0</v>
      </c>
      <c r="K35" s="32"/>
      <c r="L35" s="84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6.9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84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35" customHeight="1">
      <c r="A37" s="32"/>
      <c r="B37" s="33"/>
      <c r="C37" s="92"/>
      <c r="D37" s="93" t="s">
        <v>48</v>
      </c>
      <c r="E37" s="55"/>
      <c r="F37" s="55"/>
      <c r="G37" s="94" t="s">
        <v>49</v>
      </c>
      <c r="H37" s="95" t="s">
        <v>50</v>
      </c>
      <c r="I37" s="55"/>
      <c r="J37" s="96">
        <f>SUM(J28:J35)</f>
        <v>0</v>
      </c>
      <c r="K37" s="97"/>
      <c r="L37" s="84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" customHeight="1">
      <c r="A38" s="32"/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84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42" spans="1:31" s="2" customFormat="1" ht="6.9" customHeight="1">
      <c r="A42" s="32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84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4.9" customHeight="1">
      <c r="A43" s="32"/>
      <c r="B43" s="33"/>
      <c r="C43" s="21" t="s">
        <v>81</v>
      </c>
      <c r="D43" s="32"/>
      <c r="E43" s="32"/>
      <c r="F43" s="32"/>
      <c r="G43" s="32"/>
      <c r="H43" s="32"/>
      <c r="I43" s="32"/>
      <c r="J43" s="32"/>
      <c r="K43" s="32"/>
      <c r="L43" s="84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6.9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84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2" customFormat="1" ht="12" customHeight="1">
      <c r="A45" s="32"/>
      <c r="B45" s="33"/>
      <c r="C45" s="27" t="s">
        <v>17</v>
      </c>
      <c r="D45" s="32"/>
      <c r="E45" s="32"/>
      <c r="F45" s="32"/>
      <c r="G45" s="32"/>
      <c r="H45" s="32"/>
      <c r="I45" s="32"/>
      <c r="J45" s="32"/>
      <c r="K45" s="32"/>
      <c r="L45" s="84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2" customFormat="1" ht="16.5" customHeight="1">
      <c r="A46" s="32"/>
      <c r="B46" s="33"/>
      <c r="C46" s="32"/>
      <c r="D46" s="32"/>
      <c r="E46" s="283" t="str">
        <f>E7</f>
        <v>Údržba HOZ Chmelištná</v>
      </c>
      <c r="F46" s="302"/>
      <c r="G46" s="302"/>
      <c r="H46" s="302"/>
      <c r="I46" s="32"/>
      <c r="J46" s="32"/>
      <c r="K46" s="32"/>
      <c r="L46" s="84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2" customFormat="1" ht="6.9" customHeight="1">
      <c r="A47" s="32"/>
      <c r="B47" s="33"/>
      <c r="C47" s="32"/>
      <c r="D47" s="32"/>
      <c r="E47" s="32"/>
      <c r="F47" s="32"/>
      <c r="G47" s="32"/>
      <c r="H47" s="32"/>
      <c r="I47" s="32"/>
      <c r="J47" s="32"/>
      <c r="K47" s="32"/>
      <c r="L47" s="84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2" customFormat="1" ht="12" customHeight="1">
      <c r="A48" s="32"/>
      <c r="B48" s="33"/>
      <c r="C48" s="27" t="s">
        <v>21</v>
      </c>
      <c r="D48" s="32"/>
      <c r="E48" s="32"/>
      <c r="F48" s="25" t="str">
        <f>F10</f>
        <v>k.ú. Chmelištná</v>
      </c>
      <c r="G48" s="32"/>
      <c r="H48" s="32"/>
      <c r="I48" s="27" t="s">
        <v>23</v>
      </c>
      <c r="J48" s="50" t="str">
        <f>IF(J10="","",J10)</f>
        <v>18. 7. 2023</v>
      </c>
      <c r="K48" s="32"/>
      <c r="L48" s="84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47" s="2" customFormat="1" ht="6.9" customHeight="1">
      <c r="A49" s="32"/>
      <c r="B49" s="33"/>
      <c r="C49" s="32"/>
      <c r="D49" s="32"/>
      <c r="E49" s="32"/>
      <c r="F49" s="32"/>
      <c r="G49" s="32"/>
      <c r="H49" s="32"/>
      <c r="I49" s="32"/>
      <c r="J49" s="32"/>
      <c r="K49" s="32"/>
      <c r="L49" s="84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47" s="2" customFormat="1" ht="15.15" customHeight="1">
      <c r="A50" s="32"/>
      <c r="B50" s="33"/>
      <c r="C50" s="27" t="s">
        <v>25</v>
      </c>
      <c r="D50" s="32"/>
      <c r="E50" s="32"/>
      <c r="F50" s="25" t="str">
        <f>E13</f>
        <v>Státní pozemkový úřad</v>
      </c>
      <c r="G50" s="32"/>
      <c r="H50" s="32"/>
      <c r="I50" s="27" t="s">
        <v>31</v>
      </c>
      <c r="J50" s="30" t="str">
        <f>E19</f>
        <v>Ing. Markéta Pejzlová</v>
      </c>
      <c r="K50" s="32"/>
      <c r="L50" s="84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47" s="2" customFormat="1" ht="15.15" customHeight="1">
      <c r="A51" s="32"/>
      <c r="B51" s="33"/>
      <c r="C51" s="27" t="s">
        <v>29</v>
      </c>
      <c r="D51" s="32"/>
      <c r="E51" s="32"/>
      <c r="F51" s="25" t="str">
        <f>IF(E16="","",E16)</f>
        <v>Vyplň údaj</v>
      </c>
      <c r="G51" s="32"/>
      <c r="H51" s="32"/>
      <c r="I51" s="27" t="s">
        <v>34</v>
      </c>
      <c r="J51" s="30" t="str">
        <f>E22</f>
        <v xml:space="preserve"> </v>
      </c>
      <c r="K51" s="32"/>
      <c r="L51" s="84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47" s="2" customFormat="1" ht="10.35" customHeight="1">
      <c r="A52" s="32"/>
      <c r="B52" s="33"/>
      <c r="C52" s="32"/>
      <c r="D52" s="32"/>
      <c r="E52" s="32"/>
      <c r="F52" s="32"/>
      <c r="G52" s="32"/>
      <c r="H52" s="32"/>
      <c r="I52" s="32"/>
      <c r="J52" s="32"/>
      <c r="K52" s="32"/>
      <c r="L52" s="84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:47" s="2" customFormat="1" ht="29.25" customHeight="1">
      <c r="A53" s="32"/>
      <c r="B53" s="33"/>
      <c r="C53" s="98" t="s">
        <v>82</v>
      </c>
      <c r="D53" s="92"/>
      <c r="E53" s="92"/>
      <c r="F53" s="92"/>
      <c r="G53" s="92"/>
      <c r="H53" s="92"/>
      <c r="I53" s="92"/>
      <c r="J53" s="99" t="s">
        <v>83</v>
      </c>
      <c r="K53" s="92"/>
      <c r="L53" s="84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:47" s="2" customFormat="1" ht="10.35" customHeight="1">
      <c r="A54" s="32"/>
      <c r="B54" s="33"/>
      <c r="C54" s="32"/>
      <c r="D54" s="32"/>
      <c r="E54" s="32"/>
      <c r="F54" s="32"/>
      <c r="G54" s="32"/>
      <c r="H54" s="32"/>
      <c r="I54" s="32"/>
      <c r="J54" s="32"/>
      <c r="K54" s="32"/>
      <c r="L54" s="84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:47" s="2" customFormat="1" ht="22.8" customHeight="1">
      <c r="A55" s="32"/>
      <c r="B55" s="33"/>
      <c r="C55" s="100" t="s">
        <v>70</v>
      </c>
      <c r="D55" s="32"/>
      <c r="E55" s="32"/>
      <c r="F55" s="32"/>
      <c r="G55" s="32"/>
      <c r="H55" s="32"/>
      <c r="I55" s="32"/>
      <c r="J55" s="66">
        <f>J81</f>
        <v>0</v>
      </c>
      <c r="K55" s="32"/>
      <c r="L55" s="84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U55" s="17" t="s">
        <v>84</v>
      </c>
    </row>
    <row r="56" spans="1:47" s="9" customFormat="1" ht="24.9" customHeight="1">
      <c r="B56" s="101"/>
      <c r="D56" s="102" t="s">
        <v>85</v>
      </c>
      <c r="E56" s="103"/>
      <c r="F56" s="103"/>
      <c r="G56" s="103"/>
      <c r="H56" s="103"/>
      <c r="I56" s="103"/>
      <c r="J56" s="104">
        <f>J82</f>
        <v>0</v>
      </c>
      <c r="L56" s="101"/>
    </row>
    <row r="57" spans="1:47" s="10" customFormat="1" ht="19.95" customHeight="1">
      <c r="B57" s="105"/>
      <c r="D57" s="106" t="s">
        <v>86</v>
      </c>
      <c r="E57" s="107"/>
      <c r="F57" s="107"/>
      <c r="G57" s="107"/>
      <c r="H57" s="107"/>
      <c r="I57" s="107"/>
      <c r="J57" s="108">
        <f>J83</f>
        <v>0</v>
      </c>
      <c r="L57" s="105"/>
    </row>
    <row r="58" spans="1:47" s="10" customFormat="1" ht="19.95" customHeight="1">
      <c r="B58" s="105"/>
      <c r="D58" s="106" t="s">
        <v>87</v>
      </c>
      <c r="E58" s="107"/>
      <c r="F58" s="107"/>
      <c r="G58" s="107"/>
      <c r="H58" s="107"/>
      <c r="I58" s="107"/>
      <c r="J58" s="108">
        <f>J127</f>
        <v>0</v>
      </c>
      <c r="L58" s="105"/>
    </row>
    <row r="59" spans="1:47" s="10" customFormat="1" ht="19.95" customHeight="1">
      <c r="B59" s="105"/>
      <c r="D59" s="106" t="s">
        <v>88</v>
      </c>
      <c r="E59" s="107"/>
      <c r="F59" s="107"/>
      <c r="G59" s="107"/>
      <c r="H59" s="107"/>
      <c r="I59" s="107"/>
      <c r="J59" s="108">
        <f>J147</f>
        <v>0</v>
      </c>
      <c r="L59" s="105"/>
    </row>
    <row r="60" spans="1:47" s="10" customFormat="1" ht="19.95" customHeight="1">
      <c r="B60" s="105"/>
      <c r="D60" s="106" t="s">
        <v>89</v>
      </c>
      <c r="E60" s="107"/>
      <c r="F60" s="107"/>
      <c r="G60" s="107"/>
      <c r="H60" s="107"/>
      <c r="I60" s="107"/>
      <c r="J60" s="108">
        <f>J153</f>
        <v>0</v>
      </c>
      <c r="L60" s="105"/>
    </row>
    <row r="61" spans="1:47" s="10" customFormat="1" ht="19.95" customHeight="1">
      <c r="B61" s="105"/>
      <c r="D61" s="106" t="s">
        <v>90</v>
      </c>
      <c r="E61" s="107"/>
      <c r="F61" s="107"/>
      <c r="G61" s="107"/>
      <c r="H61" s="107"/>
      <c r="I61" s="107"/>
      <c r="J61" s="108">
        <f>J173</f>
        <v>0</v>
      </c>
      <c r="L61" s="105"/>
    </row>
    <row r="62" spans="1:47" s="10" customFormat="1" ht="19.95" customHeight="1">
      <c r="B62" s="105"/>
      <c r="D62" s="106" t="s">
        <v>91</v>
      </c>
      <c r="E62" s="107"/>
      <c r="F62" s="107"/>
      <c r="G62" s="107"/>
      <c r="H62" s="107"/>
      <c r="I62" s="107"/>
      <c r="J62" s="108">
        <f>J232</f>
        <v>0</v>
      </c>
      <c r="L62" s="105"/>
    </row>
    <row r="63" spans="1:47" s="10" customFormat="1" ht="19.95" customHeight="1">
      <c r="B63" s="105"/>
      <c r="D63" s="106" t="s">
        <v>92</v>
      </c>
      <c r="E63" s="107"/>
      <c r="F63" s="107"/>
      <c r="G63" s="107"/>
      <c r="H63" s="107"/>
      <c r="I63" s="107"/>
      <c r="J63" s="108">
        <f>J238</f>
        <v>0</v>
      </c>
      <c r="L63" s="105"/>
    </row>
    <row r="64" spans="1:47" s="2" customFormat="1" ht="21.75" customHeight="1">
      <c r="A64" s="32"/>
      <c r="B64" s="33"/>
      <c r="C64" s="32"/>
      <c r="D64" s="32"/>
      <c r="E64" s="32"/>
      <c r="F64" s="32"/>
      <c r="G64" s="32"/>
      <c r="H64" s="32"/>
      <c r="I64" s="32"/>
      <c r="J64" s="32"/>
      <c r="K64" s="32"/>
      <c r="L64" s="84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5" spans="1:31" s="2" customFormat="1" ht="6.9" customHeight="1">
      <c r="A65" s="32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84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9" spans="1:31" s="2" customFormat="1" ht="6.9" customHeight="1">
      <c r="A69" s="32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84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:31" s="2" customFormat="1" ht="24.9" customHeight="1">
      <c r="A70" s="32"/>
      <c r="B70" s="33"/>
      <c r="C70" s="21" t="s">
        <v>93</v>
      </c>
      <c r="D70" s="32"/>
      <c r="E70" s="32"/>
      <c r="F70" s="32"/>
      <c r="G70" s="32"/>
      <c r="H70" s="32"/>
      <c r="I70" s="32"/>
      <c r="J70" s="32"/>
      <c r="K70" s="32"/>
      <c r="L70" s="84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:31" s="2" customFormat="1" ht="6.9" customHeight="1">
      <c r="A71" s="32"/>
      <c r="B71" s="33"/>
      <c r="C71" s="32"/>
      <c r="D71" s="32"/>
      <c r="E71" s="32"/>
      <c r="F71" s="32"/>
      <c r="G71" s="32"/>
      <c r="H71" s="32"/>
      <c r="I71" s="32"/>
      <c r="J71" s="32"/>
      <c r="K71" s="32"/>
      <c r="L71" s="84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:31" s="2" customFormat="1" ht="12" customHeight="1">
      <c r="A72" s="32"/>
      <c r="B72" s="33"/>
      <c r="C72" s="27" t="s">
        <v>17</v>
      </c>
      <c r="D72" s="32"/>
      <c r="E72" s="32"/>
      <c r="F72" s="32"/>
      <c r="G72" s="32"/>
      <c r="H72" s="32"/>
      <c r="I72" s="32"/>
      <c r="J72" s="32"/>
      <c r="K72" s="32"/>
      <c r="L72" s="84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:31" s="2" customFormat="1" ht="16.5" customHeight="1">
      <c r="A73" s="32"/>
      <c r="B73" s="33"/>
      <c r="C73" s="32"/>
      <c r="D73" s="32"/>
      <c r="E73" s="283" t="str">
        <f>E7</f>
        <v>Údržba HOZ Chmelištná</v>
      </c>
      <c r="F73" s="302"/>
      <c r="G73" s="302"/>
      <c r="H73" s="302"/>
      <c r="I73" s="32"/>
      <c r="J73" s="32"/>
      <c r="K73" s="32"/>
      <c r="L73" s="84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:31" s="2" customFormat="1" ht="6.9" customHeight="1">
      <c r="A74" s="32"/>
      <c r="B74" s="33"/>
      <c r="C74" s="32"/>
      <c r="D74" s="32"/>
      <c r="E74" s="32"/>
      <c r="F74" s="32"/>
      <c r="G74" s="32"/>
      <c r="H74" s="32"/>
      <c r="I74" s="32"/>
      <c r="J74" s="32"/>
      <c r="K74" s="32"/>
      <c r="L74" s="84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:31" s="2" customFormat="1" ht="12" customHeight="1">
      <c r="A75" s="32"/>
      <c r="B75" s="33"/>
      <c r="C75" s="27" t="s">
        <v>21</v>
      </c>
      <c r="D75" s="32"/>
      <c r="E75" s="32"/>
      <c r="F75" s="25" t="str">
        <f>F10</f>
        <v>k.ú. Chmelištná</v>
      </c>
      <c r="G75" s="32"/>
      <c r="H75" s="32"/>
      <c r="I75" s="27" t="s">
        <v>23</v>
      </c>
      <c r="J75" s="50" t="str">
        <f>IF(J10="","",J10)</f>
        <v>18. 7. 2023</v>
      </c>
      <c r="K75" s="32"/>
      <c r="L75" s="84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:31" s="2" customFormat="1" ht="6.9" customHeigh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84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22.8" customHeight="1">
      <c r="A77" s="32"/>
      <c r="B77" s="33"/>
      <c r="C77" s="27" t="s">
        <v>25</v>
      </c>
      <c r="D77" s="32"/>
      <c r="E77" s="32"/>
      <c r="F77" s="25" t="str">
        <f>E13</f>
        <v>Státní pozemkový úřad</v>
      </c>
      <c r="G77" s="32"/>
      <c r="H77" s="32"/>
      <c r="I77" s="27" t="s">
        <v>31</v>
      </c>
      <c r="J77" s="30" t="str">
        <f>E19</f>
        <v>Ing. Markéta Pejzlová</v>
      </c>
      <c r="K77" s="32"/>
      <c r="L77" s="84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s="2" customFormat="1" ht="15.15" customHeight="1">
      <c r="A78" s="32"/>
      <c r="B78" s="33"/>
      <c r="C78" s="27" t="s">
        <v>29</v>
      </c>
      <c r="D78" s="32"/>
      <c r="E78" s="32"/>
      <c r="F78" s="25" t="str">
        <f>IF(E16="","",E16)</f>
        <v>Vyplň údaj</v>
      </c>
      <c r="G78" s="32"/>
      <c r="H78" s="32"/>
      <c r="I78" s="27" t="s">
        <v>34</v>
      </c>
      <c r="J78" s="30" t="str">
        <f>E22</f>
        <v xml:space="preserve"> </v>
      </c>
      <c r="K78" s="32"/>
      <c r="L78" s="84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:31" s="2" customFormat="1" ht="10.35" customHeight="1">
      <c r="A79" s="32"/>
      <c r="B79" s="33"/>
      <c r="C79" s="32"/>
      <c r="D79" s="32"/>
      <c r="E79" s="32"/>
      <c r="F79" s="32"/>
      <c r="G79" s="32"/>
      <c r="H79" s="32"/>
      <c r="I79" s="32"/>
      <c r="J79" s="32"/>
      <c r="K79" s="32"/>
      <c r="L79" s="84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:31" s="11" customFormat="1" ht="29.25" customHeight="1">
      <c r="A80" s="109"/>
      <c r="B80" s="110"/>
      <c r="C80" s="111" t="s">
        <v>94</v>
      </c>
      <c r="D80" s="112" t="s">
        <v>57</v>
      </c>
      <c r="E80" s="112" t="s">
        <v>53</v>
      </c>
      <c r="F80" s="112" t="s">
        <v>54</v>
      </c>
      <c r="G80" s="112" t="s">
        <v>95</v>
      </c>
      <c r="H80" s="112" t="s">
        <v>96</v>
      </c>
      <c r="I80" s="112" t="s">
        <v>97</v>
      </c>
      <c r="J80" s="112" t="s">
        <v>83</v>
      </c>
      <c r="K80" s="113" t="s">
        <v>98</v>
      </c>
      <c r="L80" s="114"/>
      <c r="M80" s="57" t="s">
        <v>3</v>
      </c>
      <c r="N80" s="58" t="s">
        <v>42</v>
      </c>
      <c r="O80" s="58" t="s">
        <v>99</v>
      </c>
      <c r="P80" s="58" t="s">
        <v>100</v>
      </c>
      <c r="Q80" s="58" t="s">
        <v>101</v>
      </c>
      <c r="R80" s="58" t="s">
        <v>102</v>
      </c>
      <c r="S80" s="58" t="s">
        <v>103</v>
      </c>
      <c r="T80" s="58" t="s">
        <v>104</v>
      </c>
      <c r="U80" s="59" t="s">
        <v>105</v>
      </c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</row>
    <row r="81" spans="1:65" s="2" customFormat="1" ht="22.8" customHeight="1">
      <c r="A81" s="32"/>
      <c r="B81" s="33"/>
      <c r="C81" s="64" t="s">
        <v>106</v>
      </c>
      <c r="D81" s="32"/>
      <c r="E81" s="32"/>
      <c r="F81" s="32"/>
      <c r="G81" s="32"/>
      <c r="H81" s="32"/>
      <c r="I81" s="32"/>
      <c r="J81" s="115">
        <f>BK81</f>
        <v>0</v>
      </c>
      <c r="K81" s="32"/>
      <c r="L81" s="33"/>
      <c r="M81" s="60"/>
      <c r="N81" s="51"/>
      <c r="O81" s="61"/>
      <c r="P81" s="116">
        <f>P82</f>
        <v>0</v>
      </c>
      <c r="Q81" s="61"/>
      <c r="R81" s="116">
        <f>R82</f>
        <v>27.182089439999999</v>
      </c>
      <c r="S81" s="61"/>
      <c r="T81" s="116">
        <f>T82</f>
        <v>11.308800000000002</v>
      </c>
      <c r="U81" s="6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T81" s="17" t="s">
        <v>71</v>
      </c>
      <c r="AU81" s="17" t="s">
        <v>84</v>
      </c>
      <c r="BK81" s="117">
        <f>BK82</f>
        <v>0</v>
      </c>
    </row>
    <row r="82" spans="1:65" s="12" customFormat="1" ht="25.95" customHeight="1">
      <c r="B82" s="118"/>
      <c r="D82" s="119" t="s">
        <v>71</v>
      </c>
      <c r="E82" s="120" t="s">
        <v>107</v>
      </c>
      <c r="F82" s="120" t="s">
        <v>108</v>
      </c>
      <c r="I82" s="121"/>
      <c r="J82" s="122">
        <f>BK82</f>
        <v>0</v>
      </c>
      <c r="L82" s="118"/>
      <c r="M82" s="123"/>
      <c r="N82" s="124"/>
      <c r="O82" s="124"/>
      <c r="P82" s="125">
        <f>P83+P127+P147+P153+P173+P232+P238</f>
        <v>0</v>
      </c>
      <c r="Q82" s="124"/>
      <c r="R82" s="125">
        <f>R83+R127+R147+R153+R173+R232+R238</f>
        <v>27.182089439999999</v>
      </c>
      <c r="S82" s="124"/>
      <c r="T82" s="125">
        <f>T83+T127+T147+T153+T173+T232+T238</f>
        <v>11.308800000000002</v>
      </c>
      <c r="U82" s="126"/>
      <c r="AR82" s="119" t="s">
        <v>77</v>
      </c>
      <c r="AT82" s="127" t="s">
        <v>71</v>
      </c>
      <c r="AU82" s="127" t="s">
        <v>72</v>
      </c>
      <c r="AY82" s="119" t="s">
        <v>109</v>
      </c>
      <c r="BK82" s="128">
        <f>BK83+BK127+BK147+BK153+BK173+BK232+BK238</f>
        <v>0</v>
      </c>
    </row>
    <row r="83" spans="1:65" s="12" customFormat="1" ht="22.8" customHeight="1">
      <c r="B83" s="118"/>
      <c r="D83" s="119" t="s">
        <v>71</v>
      </c>
      <c r="E83" s="129" t="s">
        <v>77</v>
      </c>
      <c r="F83" s="129" t="s">
        <v>110</v>
      </c>
      <c r="I83" s="121"/>
      <c r="J83" s="130">
        <f>BK83</f>
        <v>0</v>
      </c>
      <c r="L83" s="118"/>
      <c r="M83" s="123"/>
      <c r="N83" s="124"/>
      <c r="O83" s="124"/>
      <c r="P83" s="125">
        <f>SUM(P84:P126)</f>
        <v>0</v>
      </c>
      <c r="Q83" s="124"/>
      <c r="R83" s="125">
        <f>SUM(R84:R126)</f>
        <v>4.3139999999999998E-2</v>
      </c>
      <c r="S83" s="124"/>
      <c r="T83" s="125">
        <f>SUM(T84:T126)</f>
        <v>0</v>
      </c>
      <c r="U83" s="126"/>
      <c r="AR83" s="119" t="s">
        <v>77</v>
      </c>
      <c r="AT83" s="127" t="s">
        <v>71</v>
      </c>
      <c r="AU83" s="127" t="s">
        <v>77</v>
      </c>
      <c r="AY83" s="119" t="s">
        <v>109</v>
      </c>
      <c r="BK83" s="128">
        <f>SUM(BK84:BK126)</f>
        <v>0</v>
      </c>
    </row>
    <row r="84" spans="1:65" s="2" customFormat="1" ht="16.5" customHeight="1">
      <c r="A84" s="32"/>
      <c r="B84" s="131"/>
      <c r="C84" s="132" t="s">
        <v>111</v>
      </c>
      <c r="D84" s="132" t="s">
        <v>112</v>
      </c>
      <c r="E84" s="133" t="s">
        <v>113</v>
      </c>
      <c r="F84" s="134" t="s">
        <v>114</v>
      </c>
      <c r="G84" s="135" t="s">
        <v>115</v>
      </c>
      <c r="H84" s="136">
        <v>6</v>
      </c>
      <c r="I84" s="137"/>
      <c r="J84" s="138">
        <f>ROUND(I84*H84,2)</f>
        <v>0</v>
      </c>
      <c r="K84" s="134" t="s">
        <v>116</v>
      </c>
      <c r="L84" s="33"/>
      <c r="M84" s="139" t="s">
        <v>3</v>
      </c>
      <c r="N84" s="140" t="s">
        <v>43</v>
      </c>
      <c r="O84" s="53"/>
      <c r="P84" s="141">
        <f>O84*H84</f>
        <v>0</v>
      </c>
      <c r="Q84" s="141">
        <v>7.1900000000000002E-3</v>
      </c>
      <c r="R84" s="141">
        <f>Q84*H84</f>
        <v>4.3139999999999998E-2</v>
      </c>
      <c r="S84" s="141">
        <v>0</v>
      </c>
      <c r="T84" s="141">
        <f>S84*H84</f>
        <v>0</v>
      </c>
      <c r="U84" s="142" t="s">
        <v>3</v>
      </c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R84" s="143" t="s">
        <v>117</v>
      </c>
      <c r="AT84" s="143" t="s">
        <v>112</v>
      </c>
      <c r="AU84" s="143" t="s">
        <v>79</v>
      </c>
      <c r="AY84" s="17" t="s">
        <v>109</v>
      </c>
      <c r="BE84" s="144">
        <f>IF(N84="základní",J84,0)</f>
        <v>0</v>
      </c>
      <c r="BF84" s="144">
        <f>IF(N84="snížená",J84,0)</f>
        <v>0</v>
      </c>
      <c r="BG84" s="144">
        <f>IF(N84="zákl. přenesená",J84,0)</f>
        <v>0</v>
      </c>
      <c r="BH84" s="144">
        <f>IF(N84="sníž. přenesená",J84,0)</f>
        <v>0</v>
      </c>
      <c r="BI84" s="144">
        <f>IF(N84="nulová",J84,0)</f>
        <v>0</v>
      </c>
      <c r="BJ84" s="17" t="s">
        <v>77</v>
      </c>
      <c r="BK84" s="144">
        <f>ROUND(I84*H84,2)</f>
        <v>0</v>
      </c>
      <c r="BL84" s="17" t="s">
        <v>117</v>
      </c>
      <c r="BM84" s="143" t="s">
        <v>118</v>
      </c>
    </row>
    <row r="85" spans="1:65" s="2" customFormat="1" ht="10.199999999999999">
      <c r="A85" s="32"/>
      <c r="B85" s="33"/>
      <c r="C85" s="32"/>
      <c r="D85" s="145" t="s">
        <v>119</v>
      </c>
      <c r="E85" s="32"/>
      <c r="F85" s="146" t="s">
        <v>120</v>
      </c>
      <c r="G85" s="32"/>
      <c r="H85" s="32"/>
      <c r="I85" s="147"/>
      <c r="J85" s="32"/>
      <c r="K85" s="32"/>
      <c r="L85" s="33"/>
      <c r="M85" s="148"/>
      <c r="N85" s="149"/>
      <c r="O85" s="53"/>
      <c r="P85" s="53"/>
      <c r="Q85" s="53"/>
      <c r="R85" s="53"/>
      <c r="S85" s="53"/>
      <c r="T85" s="53"/>
      <c r="U85" s="54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T85" s="17" t="s">
        <v>119</v>
      </c>
      <c r="AU85" s="17" t="s">
        <v>79</v>
      </c>
    </row>
    <row r="86" spans="1:65" s="2" customFormat="1" ht="10.199999999999999">
      <c r="A86" s="32"/>
      <c r="B86" s="33"/>
      <c r="C86" s="32"/>
      <c r="D86" s="150" t="s">
        <v>121</v>
      </c>
      <c r="E86" s="32"/>
      <c r="F86" s="151" t="s">
        <v>122</v>
      </c>
      <c r="G86" s="32"/>
      <c r="H86" s="32"/>
      <c r="I86" s="147"/>
      <c r="J86" s="32"/>
      <c r="K86" s="32"/>
      <c r="L86" s="33"/>
      <c r="M86" s="148"/>
      <c r="N86" s="149"/>
      <c r="O86" s="53"/>
      <c r="P86" s="53"/>
      <c r="Q86" s="53"/>
      <c r="R86" s="53"/>
      <c r="S86" s="53"/>
      <c r="T86" s="53"/>
      <c r="U86" s="54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T86" s="17" t="s">
        <v>121</v>
      </c>
      <c r="AU86" s="17" t="s">
        <v>79</v>
      </c>
    </row>
    <row r="87" spans="1:65" s="13" customFormat="1" ht="10.199999999999999">
      <c r="B87" s="152"/>
      <c r="D87" s="145" t="s">
        <v>123</v>
      </c>
      <c r="E87" s="153" t="s">
        <v>3</v>
      </c>
      <c r="F87" s="154" t="s">
        <v>124</v>
      </c>
      <c r="H87" s="155">
        <v>6</v>
      </c>
      <c r="I87" s="156"/>
      <c r="L87" s="152"/>
      <c r="M87" s="157"/>
      <c r="N87" s="158"/>
      <c r="O87" s="158"/>
      <c r="P87" s="158"/>
      <c r="Q87" s="158"/>
      <c r="R87" s="158"/>
      <c r="S87" s="158"/>
      <c r="T87" s="158"/>
      <c r="U87" s="159"/>
      <c r="AT87" s="153" t="s">
        <v>123</v>
      </c>
      <c r="AU87" s="153" t="s">
        <v>79</v>
      </c>
      <c r="AV87" s="13" t="s">
        <v>79</v>
      </c>
      <c r="AW87" s="13" t="s">
        <v>33</v>
      </c>
      <c r="AX87" s="13" t="s">
        <v>77</v>
      </c>
      <c r="AY87" s="153" t="s">
        <v>109</v>
      </c>
    </row>
    <row r="88" spans="1:65" s="2" customFormat="1" ht="21.75" customHeight="1">
      <c r="A88" s="32"/>
      <c r="B88" s="131"/>
      <c r="C88" s="132" t="s">
        <v>79</v>
      </c>
      <c r="D88" s="132" t="s">
        <v>112</v>
      </c>
      <c r="E88" s="133" t="s">
        <v>125</v>
      </c>
      <c r="F88" s="134" t="s">
        <v>126</v>
      </c>
      <c r="G88" s="135" t="s">
        <v>127</v>
      </c>
      <c r="H88" s="136">
        <v>6.3959999999999999</v>
      </c>
      <c r="I88" s="137"/>
      <c r="J88" s="138">
        <f>ROUND(I88*H88,2)</f>
        <v>0</v>
      </c>
      <c r="K88" s="134" t="s">
        <v>116</v>
      </c>
      <c r="L88" s="33"/>
      <c r="M88" s="139" t="s">
        <v>3</v>
      </c>
      <c r="N88" s="140" t="s">
        <v>43</v>
      </c>
      <c r="O88" s="53"/>
      <c r="P88" s="141">
        <f>O88*H88</f>
        <v>0</v>
      </c>
      <c r="Q88" s="141">
        <v>0</v>
      </c>
      <c r="R88" s="141">
        <f>Q88*H88</f>
        <v>0</v>
      </c>
      <c r="S88" s="141">
        <v>0</v>
      </c>
      <c r="T88" s="141">
        <f>S88*H88</f>
        <v>0</v>
      </c>
      <c r="U88" s="142" t="s">
        <v>3</v>
      </c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R88" s="143" t="s">
        <v>117</v>
      </c>
      <c r="AT88" s="143" t="s">
        <v>112</v>
      </c>
      <c r="AU88" s="143" t="s">
        <v>79</v>
      </c>
      <c r="AY88" s="17" t="s">
        <v>109</v>
      </c>
      <c r="BE88" s="144">
        <f>IF(N88="základní",J88,0)</f>
        <v>0</v>
      </c>
      <c r="BF88" s="144">
        <f>IF(N88="snížená",J88,0)</f>
        <v>0</v>
      </c>
      <c r="BG88" s="144">
        <f>IF(N88="zákl. přenesená",J88,0)</f>
        <v>0</v>
      </c>
      <c r="BH88" s="144">
        <f>IF(N88="sníž. přenesená",J88,0)</f>
        <v>0</v>
      </c>
      <c r="BI88" s="144">
        <f>IF(N88="nulová",J88,0)</f>
        <v>0</v>
      </c>
      <c r="BJ88" s="17" t="s">
        <v>77</v>
      </c>
      <c r="BK88" s="144">
        <f>ROUND(I88*H88,2)</f>
        <v>0</v>
      </c>
      <c r="BL88" s="17" t="s">
        <v>117</v>
      </c>
      <c r="BM88" s="143" t="s">
        <v>128</v>
      </c>
    </row>
    <row r="89" spans="1:65" s="2" customFormat="1" ht="10.199999999999999">
      <c r="A89" s="32"/>
      <c r="B89" s="33"/>
      <c r="C89" s="32"/>
      <c r="D89" s="145" t="s">
        <v>119</v>
      </c>
      <c r="E89" s="32"/>
      <c r="F89" s="146" t="s">
        <v>129</v>
      </c>
      <c r="G89" s="32"/>
      <c r="H89" s="32"/>
      <c r="I89" s="147"/>
      <c r="J89" s="32"/>
      <c r="K89" s="32"/>
      <c r="L89" s="33"/>
      <c r="M89" s="148"/>
      <c r="N89" s="149"/>
      <c r="O89" s="53"/>
      <c r="P89" s="53"/>
      <c r="Q89" s="53"/>
      <c r="R89" s="53"/>
      <c r="S89" s="53"/>
      <c r="T89" s="53"/>
      <c r="U89" s="54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T89" s="17" t="s">
        <v>119</v>
      </c>
      <c r="AU89" s="17" t="s">
        <v>79</v>
      </c>
    </row>
    <row r="90" spans="1:65" s="2" customFormat="1" ht="10.199999999999999">
      <c r="A90" s="32"/>
      <c r="B90" s="33"/>
      <c r="C90" s="32"/>
      <c r="D90" s="150" t="s">
        <v>121</v>
      </c>
      <c r="E90" s="32"/>
      <c r="F90" s="151" t="s">
        <v>130</v>
      </c>
      <c r="G90" s="32"/>
      <c r="H90" s="32"/>
      <c r="I90" s="147"/>
      <c r="J90" s="32"/>
      <c r="K90" s="32"/>
      <c r="L90" s="33"/>
      <c r="M90" s="148"/>
      <c r="N90" s="149"/>
      <c r="O90" s="53"/>
      <c r="P90" s="53"/>
      <c r="Q90" s="53"/>
      <c r="R90" s="53"/>
      <c r="S90" s="53"/>
      <c r="T90" s="53"/>
      <c r="U90" s="54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T90" s="17" t="s">
        <v>121</v>
      </c>
      <c r="AU90" s="17" t="s">
        <v>79</v>
      </c>
    </row>
    <row r="91" spans="1:65" s="2" customFormat="1" ht="38.4">
      <c r="A91" s="32"/>
      <c r="B91" s="33"/>
      <c r="C91" s="32"/>
      <c r="D91" s="145" t="s">
        <v>131</v>
      </c>
      <c r="E91" s="32"/>
      <c r="F91" s="160" t="s">
        <v>132</v>
      </c>
      <c r="G91" s="32"/>
      <c r="H91" s="32"/>
      <c r="I91" s="147"/>
      <c r="J91" s="32"/>
      <c r="K91" s="32"/>
      <c r="L91" s="33"/>
      <c r="M91" s="148"/>
      <c r="N91" s="149"/>
      <c r="O91" s="53"/>
      <c r="P91" s="53"/>
      <c r="Q91" s="53"/>
      <c r="R91" s="53"/>
      <c r="S91" s="53"/>
      <c r="T91" s="53"/>
      <c r="U91" s="54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T91" s="17" t="s">
        <v>131</v>
      </c>
      <c r="AU91" s="17" t="s">
        <v>79</v>
      </c>
    </row>
    <row r="92" spans="1:65" s="13" customFormat="1" ht="10.199999999999999">
      <c r="B92" s="152"/>
      <c r="D92" s="145" t="s">
        <v>123</v>
      </c>
      <c r="E92" s="153" t="s">
        <v>3</v>
      </c>
      <c r="F92" s="154" t="s">
        <v>133</v>
      </c>
      <c r="H92" s="155">
        <v>0.81200000000000006</v>
      </c>
      <c r="I92" s="156"/>
      <c r="L92" s="152"/>
      <c r="M92" s="157"/>
      <c r="N92" s="158"/>
      <c r="O92" s="158"/>
      <c r="P92" s="158"/>
      <c r="Q92" s="158"/>
      <c r="R92" s="158"/>
      <c r="S92" s="158"/>
      <c r="T92" s="158"/>
      <c r="U92" s="159"/>
      <c r="AT92" s="153" t="s">
        <v>123</v>
      </c>
      <c r="AU92" s="153" t="s">
        <v>79</v>
      </c>
      <c r="AV92" s="13" t="s">
        <v>79</v>
      </c>
      <c r="AW92" s="13" t="s">
        <v>33</v>
      </c>
      <c r="AX92" s="13" t="s">
        <v>72</v>
      </c>
      <c r="AY92" s="153" t="s">
        <v>109</v>
      </c>
    </row>
    <row r="93" spans="1:65" s="13" customFormat="1" ht="10.199999999999999">
      <c r="B93" s="152"/>
      <c r="D93" s="145" t="s">
        <v>123</v>
      </c>
      <c r="E93" s="153" t="s">
        <v>3</v>
      </c>
      <c r="F93" s="154" t="s">
        <v>134</v>
      </c>
      <c r="H93" s="155">
        <v>1.86</v>
      </c>
      <c r="I93" s="156"/>
      <c r="L93" s="152"/>
      <c r="M93" s="157"/>
      <c r="N93" s="158"/>
      <c r="O93" s="158"/>
      <c r="P93" s="158"/>
      <c r="Q93" s="158"/>
      <c r="R93" s="158"/>
      <c r="S93" s="158"/>
      <c r="T93" s="158"/>
      <c r="U93" s="159"/>
      <c r="AT93" s="153" t="s">
        <v>123</v>
      </c>
      <c r="AU93" s="153" t="s">
        <v>79</v>
      </c>
      <c r="AV93" s="13" t="s">
        <v>79</v>
      </c>
      <c r="AW93" s="13" t="s">
        <v>33</v>
      </c>
      <c r="AX93" s="13" t="s">
        <v>72</v>
      </c>
      <c r="AY93" s="153" t="s">
        <v>109</v>
      </c>
    </row>
    <row r="94" spans="1:65" s="13" customFormat="1" ht="10.199999999999999">
      <c r="B94" s="152"/>
      <c r="D94" s="145" t="s">
        <v>123</v>
      </c>
      <c r="E94" s="153" t="s">
        <v>3</v>
      </c>
      <c r="F94" s="154" t="s">
        <v>135</v>
      </c>
      <c r="H94" s="155">
        <v>3.7240000000000002</v>
      </c>
      <c r="I94" s="156"/>
      <c r="L94" s="152"/>
      <c r="M94" s="157"/>
      <c r="N94" s="158"/>
      <c r="O94" s="158"/>
      <c r="P94" s="158"/>
      <c r="Q94" s="158"/>
      <c r="R94" s="158"/>
      <c r="S94" s="158"/>
      <c r="T94" s="158"/>
      <c r="U94" s="159"/>
      <c r="AT94" s="153" t="s">
        <v>123</v>
      </c>
      <c r="AU94" s="153" t="s">
        <v>79</v>
      </c>
      <c r="AV94" s="13" t="s">
        <v>79</v>
      </c>
      <c r="AW94" s="13" t="s">
        <v>33</v>
      </c>
      <c r="AX94" s="13" t="s">
        <v>72</v>
      </c>
      <c r="AY94" s="153" t="s">
        <v>109</v>
      </c>
    </row>
    <row r="95" spans="1:65" s="14" customFormat="1" ht="10.199999999999999">
      <c r="B95" s="161"/>
      <c r="D95" s="145" t="s">
        <v>123</v>
      </c>
      <c r="E95" s="162" t="s">
        <v>3</v>
      </c>
      <c r="F95" s="163" t="s">
        <v>136</v>
      </c>
      <c r="H95" s="164">
        <v>6.3960000000000008</v>
      </c>
      <c r="I95" s="165"/>
      <c r="L95" s="161"/>
      <c r="M95" s="166"/>
      <c r="N95" s="167"/>
      <c r="O95" s="167"/>
      <c r="P95" s="167"/>
      <c r="Q95" s="167"/>
      <c r="R95" s="167"/>
      <c r="S95" s="167"/>
      <c r="T95" s="167"/>
      <c r="U95" s="168"/>
      <c r="AT95" s="162" t="s">
        <v>123</v>
      </c>
      <c r="AU95" s="162" t="s">
        <v>79</v>
      </c>
      <c r="AV95" s="14" t="s">
        <v>117</v>
      </c>
      <c r="AW95" s="14" t="s">
        <v>33</v>
      </c>
      <c r="AX95" s="14" t="s">
        <v>77</v>
      </c>
      <c r="AY95" s="162" t="s">
        <v>109</v>
      </c>
    </row>
    <row r="96" spans="1:65" s="2" customFormat="1" ht="21.75" customHeight="1">
      <c r="A96" s="32"/>
      <c r="B96" s="131"/>
      <c r="C96" s="132" t="s">
        <v>137</v>
      </c>
      <c r="D96" s="132" t="s">
        <v>112</v>
      </c>
      <c r="E96" s="133" t="s">
        <v>138</v>
      </c>
      <c r="F96" s="134" t="s">
        <v>139</v>
      </c>
      <c r="G96" s="135" t="s">
        <v>127</v>
      </c>
      <c r="H96" s="136">
        <v>1.625</v>
      </c>
      <c r="I96" s="137"/>
      <c r="J96" s="138">
        <f>ROUND(I96*H96,2)</f>
        <v>0</v>
      </c>
      <c r="K96" s="134" t="s">
        <v>116</v>
      </c>
      <c r="L96" s="33"/>
      <c r="M96" s="139" t="s">
        <v>3</v>
      </c>
      <c r="N96" s="140" t="s">
        <v>43</v>
      </c>
      <c r="O96" s="53"/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1">
        <f>S96*H96</f>
        <v>0</v>
      </c>
      <c r="U96" s="142" t="s">
        <v>3</v>
      </c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R96" s="143" t="s">
        <v>117</v>
      </c>
      <c r="AT96" s="143" t="s">
        <v>112</v>
      </c>
      <c r="AU96" s="143" t="s">
        <v>79</v>
      </c>
      <c r="AY96" s="17" t="s">
        <v>109</v>
      </c>
      <c r="BE96" s="144">
        <f>IF(N96="základní",J96,0)</f>
        <v>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7" t="s">
        <v>77</v>
      </c>
      <c r="BK96" s="144">
        <f>ROUND(I96*H96,2)</f>
        <v>0</v>
      </c>
      <c r="BL96" s="17" t="s">
        <v>117</v>
      </c>
      <c r="BM96" s="143" t="s">
        <v>140</v>
      </c>
    </row>
    <row r="97" spans="1:65" s="2" customFormat="1" ht="19.2">
      <c r="A97" s="32"/>
      <c r="B97" s="33"/>
      <c r="C97" s="32"/>
      <c r="D97" s="145" t="s">
        <v>119</v>
      </c>
      <c r="E97" s="32"/>
      <c r="F97" s="146" t="s">
        <v>141</v>
      </c>
      <c r="G97" s="32"/>
      <c r="H97" s="32"/>
      <c r="I97" s="147"/>
      <c r="J97" s="32"/>
      <c r="K97" s="32"/>
      <c r="L97" s="33"/>
      <c r="M97" s="148"/>
      <c r="N97" s="149"/>
      <c r="O97" s="53"/>
      <c r="P97" s="53"/>
      <c r="Q97" s="53"/>
      <c r="R97" s="53"/>
      <c r="S97" s="53"/>
      <c r="T97" s="53"/>
      <c r="U97" s="54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T97" s="17" t="s">
        <v>119</v>
      </c>
      <c r="AU97" s="17" t="s">
        <v>79</v>
      </c>
    </row>
    <row r="98" spans="1:65" s="2" customFormat="1" ht="10.199999999999999">
      <c r="A98" s="32"/>
      <c r="B98" s="33"/>
      <c r="C98" s="32"/>
      <c r="D98" s="150" t="s">
        <v>121</v>
      </c>
      <c r="E98" s="32"/>
      <c r="F98" s="151" t="s">
        <v>142</v>
      </c>
      <c r="G98" s="32"/>
      <c r="H98" s="32"/>
      <c r="I98" s="147"/>
      <c r="J98" s="32"/>
      <c r="K98" s="32"/>
      <c r="L98" s="33"/>
      <c r="M98" s="148"/>
      <c r="N98" s="149"/>
      <c r="O98" s="53"/>
      <c r="P98" s="53"/>
      <c r="Q98" s="53"/>
      <c r="R98" s="53"/>
      <c r="S98" s="53"/>
      <c r="T98" s="53"/>
      <c r="U98" s="54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T98" s="17" t="s">
        <v>121</v>
      </c>
      <c r="AU98" s="17" t="s">
        <v>79</v>
      </c>
    </row>
    <row r="99" spans="1:65" s="13" customFormat="1" ht="10.199999999999999">
      <c r="B99" s="152"/>
      <c r="D99" s="145" t="s">
        <v>123</v>
      </c>
      <c r="E99" s="153" t="s">
        <v>3</v>
      </c>
      <c r="F99" s="154" t="s">
        <v>143</v>
      </c>
      <c r="H99" s="155">
        <v>1.625</v>
      </c>
      <c r="I99" s="156"/>
      <c r="L99" s="152"/>
      <c r="M99" s="157"/>
      <c r="N99" s="158"/>
      <c r="O99" s="158"/>
      <c r="P99" s="158"/>
      <c r="Q99" s="158"/>
      <c r="R99" s="158"/>
      <c r="S99" s="158"/>
      <c r="T99" s="158"/>
      <c r="U99" s="159"/>
      <c r="AT99" s="153" t="s">
        <v>123</v>
      </c>
      <c r="AU99" s="153" t="s">
        <v>79</v>
      </c>
      <c r="AV99" s="13" t="s">
        <v>79</v>
      </c>
      <c r="AW99" s="13" t="s">
        <v>33</v>
      </c>
      <c r="AX99" s="13" t="s">
        <v>72</v>
      </c>
      <c r="AY99" s="153" t="s">
        <v>109</v>
      </c>
    </row>
    <row r="100" spans="1:65" s="14" customFormat="1" ht="10.199999999999999">
      <c r="B100" s="161"/>
      <c r="D100" s="145" t="s">
        <v>123</v>
      </c>
      <c r="E100" s="162" t="s">
        <v>3</v>
      </c>
      <c r="F100" s="163" t="s">
        <v>136</v>
      </c>
      <c r="H100" s="164">
        <v>1.625</v>
      </c>
      <c r="I100" s="165"/>
      <c r="L100" s="161"/>
      <c r="M100" s="166"/>
      <c r="N100" s="167"/>
      <c r="O100" s="167"/>
      <c r="P100" s="167"/>
      <c r="Q100" s="167"/>
      <c r="R100" s="167"/>
      <c r="S100" s="167"/>
      <c r="T100" s="167"/>
      <c r="U100" s="168"/>
      <c r="AT100" s="162" t="s">
        <v>123</v>
      </c>
      <c r="AU100" s="162" t="s">
        <v>79</v>
      </c>
      <c r="AV100" s="14" t="s">
        <v>117</v>
      </c>
      <c r="AW100" s="14" t="s">
        <v>33</v>
      </c>
      <c r="AX100" s="14" t="s">
        <v>77</v>
      </c>
      <c r="AY100" s="162" t="s">
        <v>109</v>
      </c>
    </row>
    <row r="101" spans="1:65" s="2" customFormat="1" ht="24.15" customHeight="1">
      <c r="A101" s="32"/>
      <c r="B101" s="131"/>
      <c r="C101" s="132" t="s">
        <v>117</v>
      </c>
      <c r="D101" s="132" t="s">
        <v>112</v>
      </c>
      <c r="E101" s="133" t="s">
        <v>144</v>
      </c>
      <c r="F101" s="134" t="s">
        <v>145</v>
      </c>
      <c r="G101" s="135" t="s">
        <v>127</v>
      </c>
      <c r="H101" s="136">
        <v>0.5</v>
      </c>
      <c r="I101" s="137"/>
      <c r="J101" s="138">
        <f>ROUND(I101*H101,2)</f>
        <v>0</v>
      </c>
      <c r="K101" s="134" t="s">
        <v>116</v>
      </c>
      <c r="L101" s="33"/>
      <c r="M101" s="139" t="s">
        <v>3</v>
      </c>
      <c r="N101" s="140" t="s">
        <v>43</v>
      </c>
      <c r="O101" s="53"/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1">
        <f>S101*H101</f>
        <v>0</v>
      </c>
      <c r="U101" s="142" t="s">
        <v>3</v>
      </c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R101" s="143" t="s">
        <v>117</v>
      </c>
      <c r="AT101" s="143" t="s">
        <v>112</v>
      </c>
      <c r="AU101" s="143" t="s">
        <v>79</v>
      </c>
      <c r="AY101" s="17" t="s">
        <v>109</v>
      </c>
      <c r="BE101" s="144">
        <f>IF(N101="základní",J101,0)</f>
        <v>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7" t="s">
        <v>77</v>
      </c>
      <c r="BK101" s="144">
        <f>ROUND(I101*H101,2)</f>
        <v>0</v>
      </c>
      <c r="BL101" s="17" t="s">
        <v>117</v>
      </c>
      <c r="BM101" s="143" t="s">
        <v>146</v>
      </c>
    </row>
    <row r="102" spans="1:65" s="2" customFormat="1" ht="19.2">
      <c r="A102" s="32"/>
      <c r="B102" s="33"/>
      <c r="C102" s="32"/>
      <c r="D102" s="145" t="s">
        <v>119</v>
      </c>
      <c r="E102" s="32"/>
      <c r="F102" s="146" t="s">
        <v>147</v>
      </c>
      <c r="G102" s="32"/>
      <c r="H102" s="32"/>
      <c r="I102" s="147"/>
      <c r="J102" s="32"/>
      <c r="K102" s="32"/>
      <c r="L102" s="33"/>
      <c r="M102" s="148"/>
      <c r="N102" s="149"/>
      <c r="O102" s="53"/>
      <c r="P102" s="53"/>
      <c r="Q102" s="53"/>
      <c r="R102" s="53"/>
      <c r="S102" s="53"/>
      <c r="T102" s="53"/>
      <c r="U102" s="54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T102" s="17" t="s">
        <v>119</v>
      </c>
      <c r="AU102" s="17" t="s">
        <v>79</v>
      </c>
    </row>
    <row r="103" spans="1:65" s="2" customFormat="1" ht="10.199999999999999">
      <c r="A103" s="32"/>
      <c r="B103" s="33"/>
      <c r="C103" s="32"/>
      <c r="D103" s="150" t="s">
        <v>121</v>
      </c>
      <c r="E103" s="32"/>
      <c r="F103" s="151" t="s">
        <v>148</v>
      </c>
      <c r="G103" s="32"/>
      <c r="H103" s="32"/>
      <c r="I103" s="147"/>
      <c r="J103" s="32"/>
      <c r="K103" s="32"/>
      <c r="L103" s="33"/>
      <c r="M103" s="148"/>
      <c r="N103" s="149"/>
      <c r="O103" s="53"/>
      <c r="P103" s="53"/>
      <c r="Q103" s="53"/>
      <c r="R103" s="53"/>
      <c r="S103" s="53"/>
      <c r="T103" s="53"/>
      <c r="U103" s="54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T103" s="17" t="s">
        <v>121</v>
      </c>
      <c r="AU103" s="17" t="s">
        <v>79</v>
      </c>
    </row>
    <row r="104" spans="1:65" s="2" customFormat="1" ht="19.2">
      <c r="A104" s="32"/>
      <c r="B104" s="33"/>
      <c r="C104" s="32"/>
      <c r="D104" s="145" t="s">
        <v>131</v>
      </c>
      <c r="E104" s="32"/>
      <c r="F104" s="160" t="s">
        <v>149</v>
      </c>
      <c r="G104" s="32"/>
      <c r="H104" s="32"/>
      <c r="I104" s="147"/>
      <c r="J104" s="32"/>
      <c r="K104" s="32"/>
      <c r="L104" s="33"/>
      <c r="M104" s="148"/>
      <c r="N104" s="149"/>
      <c r="O104" s="53"/>
      <c r="P104" s="53"/>
      <c r="Q104" s="53"/>
      <c r="R104" s="53"/>
      <c r="S104" s="53"/>
      <c r="T104" s="53"/>
      <c r="U104" s="54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T104" s="17" t="s">
        <v>131</v>
      </c>
      <c r="AU104" s="17" t="s">
        <v>79</v>
      </c>
    </row>
    <row r="105" spans="1:65" s="2" customFormat="1" ht="16.5" customHeight="1">
      <c r="A105" s="32"/>
      <c r="B105" s="131"/>
      <c r="C105" s="132" t="s">
        <v>150</v>
      </c>
      <c r="D105" s="132" t="s">
        <v>112</v>
      </c>
      <c r="E105" s="133" t="s">
        <v>151</v>
      </c>
      <c r="F105" s="134" t="s">
        <v>152</v>
      </c>
      <c r="G105" s="135" t="s">
        <v>127</v>
      </c>
      <c r="H105" s="136">
        <v>1.137</v>
      </c>
      <c r="I105" s="137"/>
      <c r="J105" s="138">
        <f>ROUND(I105*H105,2)</f>
        <v>0</v>
      </c>
      <c r="K105" s="134" t="s">
        <v>116</v>
      </c>
      <c r="L105" s="33"/>
      <c r="M105" s="139" t="s">
        <v>3</v>
      </c>
      <c r="N105" s="140" t="s">
        <v>43</v>
      </c>
      <c r="O105" s="53"/>
      <c r="P105" s="141">
        <f>O105*H105</f>
        <v>0</v>
      </c>
      <c r="Q105" s="141">
        <v>0</v>
      </c>
      <c r="R105" s="141">
        <f>Q105*H105</f>
        <v>0</v>
      </c>
      <c r="S105" s="141">
        <v>0</v>
      </c>
      <c r="T105" s="141">
        <f>S105*H105</f>
        <v>0</v>
      </c>
      <c r="U105" s="142" t="s">
        <v>3</v>
      </c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R105" s="143" t="s">
        <v>117</v>
      </c>
      <c r="AT105" s="143" t="s">
        <v>112</v>
      </c>
      <c r="AU105" s="143" t="s">
        <v>79</v>
      </c>
      <c r="AY105" s="17" t="s">
        <v>109</v>
      </c>
      <c r="BE105" s="144">
        <f>IF(N105="základní",J105,0)</f>
        <v>0</v>
      </c>
      <c r="BF105" s="144">
        <f>IF(N105="snížená",J105,0)</f>
        <v>0</v>
      </c>
      <c r="BG105" s="144">
        <f>IF(N105="zákl. přenesená",J105,0)</f>
        <v>0</v>
      </c>
      <c r="BH105" s="144">
        <f>IF(N105="sníž. přenesená",J105,0)</f>
        <v>0</v>
      </c>
      <c r="BI105" s="144">
        <f>IF(N105="nulová",J105,0)</f>
        <v>0</v>
      </c>
      <c r="BJ105" s="17" t="s">
        <v>77</v>
      </c>
      <c r="BK105" s="144">
        <f>ROUND(I105*H105,2)</f>
        <v>0</v>
      </c>
      <c r="BL105" s="17" t="s">
        <v>117</v>
      </c>
      <c r="BM105" s="143" t="s">
        <v>153</v>
      </c>
    </row>
    <row r="106" spans="1:65" s="2" customFormat="1" ht="19.2">
      <c r="A106" s="32"/>
      <c r="B106" s="33"/>
      <c r="C106" s="32"/>
      <c r="D106" s="145" t="s">
        <v>119</v>
      </c>
      <c r="E106" s="32"/>
      <c r="F106" s="146" t="s">
        <v>154</v>
      </c>
      <c r="G106" s="32"/>
      <c r="H106" s="32"/>
      <c r="I106" s="147"/>
      <c r="J106" s="32"/>
      <c r="K106" s="32"/>
      <c r="L106" s="33"/>
      <c r="M106" s="148"/>
      <c r="N106" s="149"/>
      <c r="O106" s="53"/>
      <c r="P106" s="53"/>
      <c r="Q106" s="53"/>
      <c r="R106" s="53"/>
      <c r="S106" s="53"/>
      <c r="T106" s="53"/>
      <c r="U106" s="54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T106" s="17" t="s">
        <v>119</v>
      </c>
      <c r="AU106" s="17" t="s">
        <v>79</v>
      </c>
    </row>
    <row r="107" spans="1:65" s="2" customFormat="1" ht="10.199999999999999">
      <c r="A107" s="32"/>
      <c r="B107" s="33"/>
      <c r="C107" s="32"/>
      <c r="D107" s="150" t="s">
        <v>121</v>
      </c>
      <c r="E107" s="32"/>
      <c r="F107" s="151" t="s">
        <v>155</v>
      </c>
      <c r="G107" s="32"/>
      <c r="H107" s="32"/>
      <c r="I107" s="147"/>
      <c r="J107" s="32"/>
      <c r="K107" s="32"/>
      <c r="L107" s="33"/>
      <c r="M107" s="148"/>
      <c r="N107" s="149"/>
      <c r="O107" s="53"/>
      <c r="P107" s="53"/>
      <c r="Q107" s="53"/>
      <c r="R107" s="53"/>
      <c r="S107" s="53"/>
      <c r="T107" s="53"/>
      <c r="U107" s="54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T107" s="17" t="s">
        <v>121</v>
      </c>
      <c r="AU107" s="17" t="s">
        <v>79</v>
      </c>
    </row>
    <row r="108" spans="1:65" s="2" customFormat="1" ht="19.2">
      <c r="A108" s="32"/>
      <c r="B108" s="33"/>
      <c r="C108" s="32"/>
      <c r="D108" s="145" t="s">
        <v>131</v>
      </c>
      <c r="E108" s="32"/>
      <c r="F108" s="160" t="s">
        <v>156</v>
      </c>
      <c r="G108" s="32"/>
      <c r="H108" s="32"/>
      <c r="I108" s="147"/>
      <c r="J108" s="32"/>
      <c r="K108" s="32"/>
      <c r="L108" s="33"/>
      <c r="M108" s="148"/>
      <c r="N108" s="149"/>
      <c r="O108" s="53"/>
      <c r="P108" s="53"/>
      <c r="Q108" s="53"/>
      <c r="R108" s="53"/>
      <c r="S108" s="53"/>
      <c r="T108" s="53"/>
      <c r="U108" s="54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T108" s="17" t="s">
        <v>131</v>
      </c>
      <c r="AU108" s="17" t="s">
        <v>79</v>
      </c>
    </row>
    <row r="109" spans="1:65" s="13" customFormat="1" ht="10.199999999999999">
      <c r="B109" s="152"/>
      <c r="D109" s="145" t="s">
        <v>123</v>
      </c>
      <c r="E109" s="153" t="s">
        <v>3</v>
      </c>
      <c r="F109" s="154" t="s">
        <v>157</v>
      </c>
      <c r="H109" s="155">
        <v>1.137</v>
      </c>
      <c r="I109" s="156"/>
      <c r="L109" s="152"/>
      <c r="M109" s="157"/>
      <c r="N109" s="158"/>
      <c r="O109" s="158"/>
      <c r="P109" s="158"/>
      <c r="Q109" s="158"/>
      <c r="R109" s="158"/>
      <c r="S109" s="158"/>
      <c r="T109" s="158"/>
      <c r="U109" s="159"/>
      <c r="AT109" s="153" t="s">
        <v>123</v>
      </c>
      <c r="AU109" s="153" t="s">
        <v>79</v>
      </c>
      <c r="AV109" s="13" t="s">
        <v>79</v>
      </c>
      <c r="AW109" s="13" t="s">
        <v>33</v>
      </c>
      <c r="AX109" s="13" t="s">
        <v>77</v>
      </c>
      <c r="AY109" s="153" t="s">
        <v>109</v>
      </c>
    </row>
    <row r="110" spans="1:65" s="2" customFormat="1" ht="16.5" customHeight="1">
      <c r="A110" s="32"/>
      <c r="B110" s="131"/>
      <c r="C110" s="132" t="s">
        <v>158</v>
      </c>
      <c r="D110" s="132" t="s">
        <v>112</v>
      </c>
      <c r="E110" s="133" t="s">
        <v>159</v>
      </c>
      <c r="F110" s="134" t="s">
        <v>160</v>
      </c>
      <c r="G110" s="135" t="s">
        <v>161</v>
      </c>
      <c r="H110" s="136">
        <v>26</v>
      </c>
      <c r="I110" s="137"/>
      <c r="J110" s="138">
        <f>ROUND(I110*H110,2)</f>
        <v>0</v>
      </c>
      <c r="K110" s="134" t="s">
        <v>116</v>
      </c>
      <c r="L110" s="33"/>
      <c r="M110" s="139" t="s">
        <v>3</v>
      </c>
      <c r="N110" s="140" t="s">
        <v>43</v>
      </c>
      <c r="O110" s="53"/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1">
        <f>S110*H110</f>
        <v>0</v>
      </c>
      <c r="U110" s="142" t="s">
        <v>3</v>
      </c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R110" s="143" t="s">
        <v>117</v>
      </c>
      <c r="AT110" s="143" t="s">
        <v>112</v>
      </c>
      <c r="AU110" s="143" t="s">
        <v>79</v>
      </c>
      <c r="AY110" s="17" t="s">
        <v>109</v>
      </c>
      <c r="BE110" s="144">
        <f>IF(N110="základní",J110,0)</f>
        <v>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7" t="s">
        <v>77</v>
      </c>
      <c r="BK110" s="144">
        <f>ROUND(I110*H110,2)</f>
        <v>0</v>
      </c>
      <c r="BL110" s="17" t="s">
        <v>117</v>
      </c>
      <c r="BM110" s="143" t="s">
        <v>162</v>
      </c>
    </row>
    <row r="111" spans="1:65" s="2" customFormat="1" ht="10.199999999999999">
      <c r="A111" s="32"/>
      <c r="B111" s="33"/>
      <c r="C111" s="32"/>
      <c r="D111" s="145" t="s">
        <v>119</v>
      </c>
      <c r="E111" s="32"/>
      <c r="F111" s="146" t="s">
        <v>163</v>
      </c>
      <c r="G111" s="32"/>
      <c r="H111" s="32"/>
      <c r="I111" s="147"/>
      <c r="J111" s="32"/>
      <c r="K111" s="32"/>
      <c r="L111" s="33"/>
      <c r="M111" s="148"/>
      <c r="N111" s="149"/>
      <c r="O111" s="53"/>
      <c r="P111" s="53"/>
      <c r="Q111" s="53"/>
      <c r="R111" s="53"/>
      <c r="S111" s="53"/>
      <c r="T111" s="53"/>
      <c r="U111" s="54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T111" s="17" t="s">
        <v>119</v>
      </c>
      <c r="AU111" s="17" t="s">
        <v>79</v>
      </c>
    </row>
    <row r="112" spans="1:65" s="2" customFormat="1" ht="10.199999999999999">
      <c r="A112" s="32"/>
      <c r="B112" s="33"/>
      <c r="C112" s="32"/>
      <c r="D112" s="150" t="s">
        <v>121</v>
      </c>
      <c r="E112" s="32"/>
      <c r="F112" s="151" t="s">
        <v>164</v>
      </c>
      <c r="G112" s="32"/>
      <c r="H112" s="32"/>
      <c r="I112" s="147"/>
      <c r="J112" s="32"/>
      <c r="K112" s="32"/>
      <c r="L112" s="33"/>
      <c r="M112" s="148"/>
      <c r="N112" s="149"/>
      <c r="O112" s="53"/>
      <c r="P112" s="53"/>
      <c r="Q112" s="53"/>
      <c r="R112" s="53"/>
      <c r="S112" s="53"/>
      <c r="T112" s="53"/>
      <c r="U112" s="54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T112" s="17" t="s">
        <v>121</v>
      </c>
      <c r="AU112" s="17" t="s">
        <v>79</v>
      </c>
    </row>
    <row r="113" spans="1:65" s="2" customFormat="1" ht="28.8">
      <c r="A113" s="32"/>
      <c r="B113" s="33"/>
      <c r="C113" s="32"/>
      <c r="D113" s="145" t="s">
        <v>131</v>
      </c>
      <c r="E113" s="32"/>
      <c r="F113" s="160" t="s">
        <v>165</v>
      </c>
      <c r="G113" s="32"/>
      <c r="H113" s="32"/>
      <c r="I113" s="147"/>
      <c r="J113" s="32"/>
      <c r="K113" s="32"/>
      <c r="L113" s="33"/>
      <c r="M113" s="148"/>
      <c r="N113" s="149"/>
      <c r="O113" s="53"/>
      <c r="P113" s="53"/>
      <c r="Q113" s="53"/>
      <c r="R113" s="53"/>
      <c r="S113" s="53"/>
      <c r="T113" s="53"/>
      <c r="U113" s="54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T113" s="17" t="s">
        <v>131</v>
      </c>
      <c r="AU113" s="17" t="s">
        <v>79</v>
      </c>
    </row>
    <row r="114" spans="1:65" s="13" customFormat="1" ht="10.199999999999999">
      <c r="B114" s="152"/>
      <c r="D114" s="145" t="s">
        <v>123</v>
      </c>
      <c r="E114" s="153" t="s">
        <v>3</v>
      </c>
      <c r="F114" s="154" t="s">
        <v>166</v>
      </c>
      <c r="H114" s="155">
        <v>18</v>
      </c>
      <c r="I114" s="156"/>
      <c r="L114" s="152"/>
      <c r="M114" s="157"/>
      <c r="N114" s="158"/>
      <c r="O114" s="158"/>
      <c r="P114" s="158"/>
      <c r="Q114" s="158"/>
      <c r="R114" s="158"/>
      <c r="S114" s="158"/>
      <c r="T114" s="158"/>
      <c r="U114" s="159"/>
      <c r="AT114" s="153" t="s">
        <v>123</v>
      </c>
      <c r="AU114" s="153" t="s">
        <v>79</v>
      </c>
      <c r="AV114" s="13" t="s">
        <v>79</v>
      </c>
      <c r="AW114" s="13" t="s">
        <v>33</v>
      </c>
      <c r="AX114" s="13" t="s">
        <v>72</v>
      </c>
      <c r="AY114" s="153" t="s">
        <v>109</v>
      </c>
    </row>
    <row r="115" spans="1:65" s="13" customFormat="1" ht="10.199999999999999">
      <c r="B115" s="152"/>
      <c r="D115" s="145" t="s">
        <v>123</v>
      </c>
      <c r="E115" s="153" t="s">
        <v>3</v>
      </c>
      <c r="F115" s="154" t="s">
        <v>167</v>
      </c>
      <c r="H115" s="155">
        <v>8</v>
      </c>
      <c r="I115" s="156"/>
      <c r="L115" s="152"/>
      <c r="M115" s="157"/>
      <c r="N115" s="158"/>
      <c r="O115" s="158"/>
      <c r="P115" s="158"/>
      <c r="Q115" s="158"/>
      <c r="R115" s="158"/>
      <c r="S115" s="158"/>
      <c r="T115" s="158"/>
      <c r="U115" s="159"/>
      <c r="AT115" s="153" t="s">
        <v>123</v>
      </c>
      <c r="AU115" s="153" t="s">
        <v>79</v>
      </c>
      <c r="AV115" s="13" t="s">
        <v>79</v>
      </c>
      <c r="AW115" s="13" t="s">
        <v>33</v>
      </c>
      <c r="AX115" s="13" t="s">
        <v>72</v>
      </c>
      <c r="AY115" s="153" t="s">
        <v>109</v>
      </c>
    </row>
    <row r="116" spans="1:65" s="14" customFormat="1" ht="10.199999999999999">
      <c r="B116" s="161"/>
      <c r="D116" s="145" t="s">
        <v>123</v>
      </c>
      <c r="E116" s="162" t="s">
        <v>3</v>
      </c>
      <c r="F116" s="163" t="s">
        <v>136</v>
      </c>
      <c r="H116" s="164">
        <v>26</v>
      </c>
      <c r="I116" s="165"/>
      <c r="L116" s="161"/>
      <c r="M116" s="166"/>
      <c r="N116" s="167"/>
      <c r="O116" s="167"/>
      <c r="P116" s="167"/>
      <c r="Q116" s="167"/>
      <c r="R116" s="167"/>
      <c r="S116" s="167"/>
      <c r="T116" s="167"/>
      <c r="U116" s="168"/>
      <c r="AT116" s="162" t="s">
        <v>123</v>
      </c>
      <c r="AU116" s="162" t="s">
        <v>79</v>
      </c>
      <c r="AV116" s="14" t="s">
        <v>117</v>
      </c>
      <c r="AW116" s="14" t="s">
        <v>33</v>
      </c>
      <c r="AX116" s="14" t="s">
        <v>77</v>
      </c>
      <c r="AY116" s="162" t="s">
        <v>109</v>
      </c>
    </row>
    <row r="117" spans="1:65" s="2" customFormat="1" ht="16.5" customHeight="1">
      <c r="A117" s="32"/>
      <c r="B117" s="131"/>
      <c r="C117" s="132" t="s">
        <v>168</v>
      </c>
      <c r="D117" s="132" t="s">
        <v>112</v>
      </c>
      <c r="E117" s="133" t="s">
        <v>169</v>
      </c>
      <c r="F117" s="134" t="s">
        <v>170</v>
      </c>
      <c r="G117" s="135" t="s">
        <v>161</v>
      </c>
      <c r="H117" s="136">
        <v>1.4</v>
      </c>
      <c r="I117" s="137"/>
      <c r="J117" s="138">
        <f>ROUND(I117*H117,2)</f>
        <v>0</v>
      </c>
      <c r="K117" s="134" t="s">
        <v>116</v>
      </c>
      <c r="L117" s="33"/>
      <c r="M117" s="139" t="s">
        <v>3</v>
      </c>
      <c r="N117" s="140" t="s">
        <v>43</v>
      </c>
      <c r="O117" s="53"/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1">
        <f>S117*H117</f>
        <v>0</v>
      </c>
      <c r="U117" s="142" t="s">
        <v>3</v>
      </c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43" t="s">
        <v>117</v>
      </c>
      <c r="AT117" s="143" t="s">
        <v>112</v>
      </c>
      <c r="AU117" s="143" t="s">
        <v>79</v>
      </c>
      <c r="AY117" s="17" t="s">
        <v>109</v>
      </c>
      <c r="BE117" s="144">
        <f>IF(N117="základní",J117,0)</f>
        <v>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7" t="s">
        <v>77</v>
      </c>
      <c r="BK117" s="144">
        <f>ROUND(I117*H117,2)</f>
        <v>0</v>
      </c>
      <c r="BL117" s="17" t="s">
        <v>117</v>
      </c>
      <c r="BM117" s="143" t="s">
        <v>171</v>
      </c>
    </row>
    <row r="118" spans="1:65" s="2" customFormat="1" ht="19.2">
      <c r="A118" s="32"/>
      <c r="B118" s="33"/>
      <c r="C118" s="32"/>
      <c r="D118" s="145" t="s">
        <v>119</v>
      </c>
      <c r="E118" s="32"/>
      <c r="F118" s="146" t="s">
        <v>172</v>
      </c>
      <c r="G118" s="32"/>
      <c r="H118" s="32"/>
      <c r="I118" s="147"/>
      <c r="J118" s="32"/>
      <c r="K118" s="32"/>
      <c r="L118" s="33"/>
      <c r="M118" s="148"/>
      <c r="N118" s="149"/>
      <c r="O118" s="53"/>
      <c r="P118" s="53"/>
      <c r="Q118" s="53"/>
      <c r="R118" s="53"/>
      <c r="S118" s="53"/>
      <c r="T118" s="53"/>
      <c r="U118" s="54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T118" s="17" t="s">
        <v>119</v>
      </c>
      <c r="AU118" s="17" t="s">
        <v>79</v>
      </c>
    </row>
    <row r="119" spans="1:65" s="2" customFormat="1" ht="10.199999999999999">
      <c r="A119" s="32"/>
      <c r="B119" s="33"/>
      <c r="C119" s="32"/>
      <c r="D119" s="150" t="s">
        <v>121</v>
      </c>
      <c r="E119" s="32"/>
      <c r="F119" s="151" t="s">
        <v>173</v>
      </c>
      <c r="G119" s="32"/>
      <c r="H119" s="32"/>
      <c r="I119" s="147"/>
      <c r="J119" s="32"/>
      <c r="K119" s="32"/>
      <c r="L119" s="33"/>
      <c r="M119" s="148"/>
      <c r="N119" s="149"/>
      <c r="O119" s="53"/>
      <c r="P119" s="53"/>
      <c r="Q119" s="53"/>
      <c r="R119" s="53"/>
      <c r="S119" s="53"/>
      <c r="T119" s="53"/>
      <c r="U119" s="54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T119" s="17" t="s">
        <v>121</v>
      </c>
      <c r="AU119" s="17" t="s">
        <v>79</v>
      </c>
    </row>
    <row r="120" spans="1:65" s="2" customFormat="1" ht="19.2">
      <c r="A120" s="32"/>
      <c r="B120" s="33"/>
      <c r="C120" s="32"/>
      <c r="D120" s="145" t="s">
        <v>131</v>
      </c>
      <c r="E120" s="32"/>
      <c r="F120" s="160" t="s">
        <v>174</v>
      </c>
      <c r="G120" s="32"/>
      <c r="H120" s="32"/>
      <c r="I120" s="147"/>
      <c r="J120" s="32"/>
      <c r="K120" s="32"/>
      <c r="L120" s="33"/>
      <c r="M120" s="148"/>
      <c r="N120" s="149"/>
      <c r="O120" s="53"/>
      <c r="P120" s="53"/>
      <c r="Q120" s="53"/>
      <c r="R120" s="53"/>
      <c r="S120" s="53"/>
      <c r="T120" s="53"/>
      <c r="U120" s="54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T120" s="17" t="s">
        <v>131</v>
      </c>
      <c r="AU120" s="17" t="s">
        <v>79</v>
      </c>
    </row>
    <row r="121" spans="1:65" s="13" customFormat="1" ht="10.199999999999999">
      <c r="B121" s="152"/>
      <c r="D121" s="145" t="s">
        <v>123</v>
      </c>
      <c r="E121" s="153" t="s">
        <v>3</v>
      </c>
      <c r="F121" s="154" t="s">
        <v>175</v>
      </c>
      <c r="H121" s="155">
        <v>1.4</v>
      </c>
      <c r="I121" s="156"/>
      <c r="L121" s="152"/>
      <c r="M121" s="157"/>
      <c r="N121" s="158"/>
      <c r="O121" s="158"/>
      <c r="P121" s="158"/>
      <c r="Q121" s="158"/>
      <c r="R121" s="158"/>
      <c r="S121" s="158"/>
      <c r="T121" s="158"/>
      <c r="U121" s="159"/>
      <c r="AT121" s="153" t="s">
        <v>123</v>
      </c>
      <c r="AU121" s="153" t="s">
        <v>79</v>
      </c>
      <c r="AV121" s="13" t="s">
        <v>79</v>
      </c>
      <c r="AW121" s="13" t="s">
        <v>33</v>
      </c>
      <c r="AX121" s="13" t="s">
        <v>77</v>
      </c>
      <c r="AY121" s="153" t="s">
        <v>109</v>
      </c>
    </row>
    <row r="122" spans="1:65" s="2" customFormat="1" ht="16.5" customHeight="1">
      <c r="A122" s="32"/>
      <c r="B122" s="131"/>
      <c r="C122" s="132" t="s">
        <v>176</v>
      </c>
      <c r="D122" s="132" t="s">
        <v>112</v>
      </c>
      <c r="E122" s="133" t="s">
        <v>177</v>
      </c>
      <c r="F122" s="134" t="s">
        <v>178</v>
      </c>
      <c r="G122" s="135" t="s">
        <v>127</v>
      </c>
      <c r="H122" s="136">
        <v>6.75</v>
      </c>
      <c r="I122" s="137"/>
      <c r="J122" s="138">
        <f>ROUND(I122*H122,2)</f>
        <v>0</v>
      </c>
      <c r="K122" s="134" t="s">
        <v>116</v>
      </c>
      <c r="L122" s="33"/>
      <c r="M122" s="139" t="s">
        <v>3</v>
      </c>
      <c r="N122" s="140" t="s">
        <v>43</v>
      </c>
      <c r="O122" s="53"/>
      <c r="P122" s="141">
        <f>O122*H122</f>
        <v>0</v>
      </c>
      <c r="Q122" s="141">
        <v>0</v>
      </c>
      <c r="R122" s="141">
        <f>Q122*H122</f>
        <v>0</v>
      </c>
      <c r="S122" s="141">
        <v>0</v>
      </c>
      <c r="T122" s="141">
        <f>S122*H122</f>
        <v>0</v>
      </c>
      <c r="U122" s="142" t="s">
        <v>3</v>
      </c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43" t="s">
        <v>117</v>
      </c>
      <c r="AT122" s="143" t="s">
        <v>112</v>
      </c>
      <c r="AU122" s="143" t="s">
        <v>79</v>
      </c>
      <c r="AY122" s="17" t="s">
        <v>109</v>
      </c>
      <c r="BE122" s="144">
        <f>IF(N122="základní",J122,0)</f>
        <v>0</v>
      </c>
      <c r="BF122" s="144">
        <f>IF(N122="snížená",J122,0)</f>
        <v>0</v>
      </c>
      <c r="BG122" s="144">
        <f>IF(N122="zákl. přenesená",J122,0)</f>
        <v>0</v>
      </c>
      <c r="BH122" s="144">
        <f>IF(N122="sníž. přenesená",J122,0)</f>
        <v>0</v>
      </c>
      <c r="BI122" s="144">
        <f>IF(N122="nulová",J122,0)</f>
        <v>0</v>
      </c>
      <c r="BJ122" s="17" t="s">
        <v>77</v>
      </c>
      <c r="BK122" s="144">
        <f>ROUND(I122*H122,2)</f>
        <v>0</v>
      </c>
      <c r="BL122" s="17" t="s">
        <v>117</v>
      </c>
      <c r="BM122" s="143" t="s">
        <v>179</v>
      </c>
    </row>
    <row r="123" spans="1:65" s="2" customFormat="1" ht="19.2">
      <c r="A123" s="32"/>
      <c r="B123" s="33"/>
      <c r="C123" s="32"/>
      <c r="D123" s="145" t="s">
        <v>119</v>
      </c>
      <c r="E123" s="32"/>
      <c r="F123" s="146" t="s">
        <v>180</v>
      </c>
      <c r="G123" s="32"/>
      <c r="H123" s="32"/>
      <c r="I123" s="147"/>
      <c r="J123" s="32"/>
      <c r="K123" s="32"/>
      <c r="L123" s="33"/>
      <c r="M123" s="148"/>
      <c r="N123" s="149"/>
      <c r="O123" s="53"/>
      <c r="P123" s="53"/>
      <c r="Q123" s="53"/>
      <c r="R123" s="53"/>
      <c r="S123" s="53"/>
      <c r="T123" s="53"/>
      <c r="U123" s="54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119</v>
      </c>
      <c r="AU123" s="17" t="s">
        <v>79</v>
      </c>
    </row>
    <row r="124" spans="1:65" s="2" customFormat="1" ht="10.199999999999999">
      <c r="A124" s="32"/>
      <c r="B124" s="33"/>
      <c r="C124" s="32"/>
      <c r="D124" s="150" t="s">
        <v>121</v>
      </c>
      <c r="E124" s="32"/>
      <c r="F124" s="151" t="s">
        <v>181</v>
      </c>
      <c r="G124" s="32"/>
      <c r="H124" s="32"/>
      <c r="I124" s="147"/>
      <c r="J124" s="32"/>
      <c r="K124" s="32"/>
      <c r="L124" s="33"/>
      <c r="M124" s="148"/>
      <c r="N124" s="149"/>
      <c r="O124" s="53"/>
      <c r="P124" s="53"/>
      <c r="Q124" s="53"/>
      <c r="R124" s="53"/>
      <c r="S124" s="53"/>
      <c r="T124" s="53"/>
      <c r="U124" s="54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121</v>
      </c>
      <c r="AU124" s="17" t="s">
        <v>79</v>
      </c>
    </row>
    <row r="125" spans="1:65" s="2" customFormat="1" ht="19.2">
      <c r="A125" s="32"/>
      <c r="B125" s="33"/>
      <c r="C125" s="32"/>
      <c r="D125" s="145" t="s">
        <v>131</v>
      </c>
      <c r="E125" s="32"/>
      <c r="F125" s="160" t="s">
        <v>182</v>
      </c>
      <c r="G125" s="32"/>
      <c r="H125" s="32"/>
      <c r="I125" s="147"/>
      <c r="J125" s="32"/>
      <c r="K125" s="32"/>
      <c r="L125" s="33"/>
      <c r="M125" s="148"/>
      <c r="N125" s="149"/>
      <c r="O125" s="53"/>
      <c r="P125" s="53"/>
      <c r="Q125" s="53"/>
      <c r="R125" s="53"/>
      <c r="S125" s="53"/>
      <c r="T125" s="53"/>
      <c r="U125" s="54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131</v>
      </c>
      <c r="AU125" s="17" t="s">
        <v>79</v>
      </c>
    </row>
    <row r="126" spans="1:65" s="13" customFormat="1" ht="10.199999999999999">
      <c r="B126" s="152"/>
      <c r="D126" s="145" t="s">
        <v>123</v>
      </c>
      <c r="E126" s="153" t="s">
        <v>3</v>
      </c>
      <c r="F126" s="154" t="s">
        <v>183</v>
      </c>
      <c r="H126" s="155">
        <v>6.75</v>
      </c>
      <c r="I126" s="156"/>
      <c r="L126" s="152"/>
      <c r="M126" s="157"/>
      <c r="N126" s="158"/>
      <c r="O126" s="158"/>
      <c r="P126" s="158"/>
      <c r="Q126" s="158"/>
      <c r="R126" s="158"/>
      <c r="S126" s="158"/>
      <c r="T126" s="158"/>
      <c r="U126" s="159"/>
      <c r="AT126" s="153" t="s">
        <v>123</v>
      </c>
      <c r="AU126" s="153" t="s">
        <v>79</v>
      </c>
      <c r="AV126" s="13" t="s">
        <v>79</v>
      </c>
      <c r="AW126" s="13" t="s">
        <v>33</v>
      </c>
      <c r="AX126" s="13" t="s">
        <v>77</v>
      </c>
      <c r="AY126" s="153" t="s">
        <v>109</v>
      </c>
    </row>
    <row r="127" spans="1:65" s="12" customFormat="1" ht="22.8" customHeight="1">
      <c r="B127" s="118"/>
      <c r="D127" s="119" t="s">
        <v>71</v>
      </c>
      <c r="E127" s="129" t="s">
        <v>79</v>
      </c>
      <c r="F127" s="129" t="s">
        <v>184</v>
      </c>
      <c r="I127" s="121"/>
      <c r="J127" s="130">
        <f>BK127</f>
        <v>0</v>
      </c>
      <c r="L127" s="118"/>
      <c r="M127" s="123"/>
      <c r="N127" s="124"/>
      <c r="O127" s="124"/>
      <c r="P127" s="125">
        <f>SUM(P128:P146)</f>
        <v>0</v>
      </c>
      <c r="Q127" s="124"/>
      <c r="R127" s="125">
        <f>SUM(R128:R146)</f>
        <v>8.9416941599999991</v>
      </c>
      <c r="S127" s="124"/>
      <c r="T127" s="125">
        <f>SUM(T128:T146)</f>
        <v>4.7040000000000006</v>
      </c>
      <c r="U127" s="126"/>
      <c r="AR127" s="119" t="s">
        <v>77</v>
      </c>
      <c r="AT127" s="127" t="s">
        <v>71</v>
      </c>
      <c r="AU127" s="127" t="s">
        <v>77</v>
      </c>
      <c r="AY127" s="119" t="s">
        <v>109</v>
      </c>
      <c r="BK127" s="128">
        <f>SUM(BK128:BK146)</f>
        <v>0</v>
      </c>
    </row>
    <row r="128" spans="1:65" s="2" customFormat="1" ht="16.5" customHeight="1">
      <c r="A128" s="32"/>
      <c r="B128" s="131"/>
      <c r="C128" s="132" t="s">
        <v>185</v>
      </c>
      <c r="D128" s="132" t="s">
        <v>112</v>
      </c>
      <c r="E128" s="133" t="s">
        <v>186</v>
      </c>
      <c r="F128" s="134" t="s">
        <v>187</v>
      </c>
      <c r="G128" s="135" t="s">
        <v>127</v>
      </c>
      <c r="H128" s="136">
        <v>2.968</v>
      </c>
      <c r="I128" s="137"/>
      <c r="J128" s="138">
        <f>ROUND(I128*H128,2)</f>
        <v>0</v>
      </c>
      <c r="K128" s="134" t="s">
        <v>116</v>
      </c>
      <c r="L128" s="33"/>
      <c r="M128" s="139" t="s">
        <v>3</v>
      </c>
      <c r="N128" s="140" t="s">
        <v>43</v>
      </c>
      <c r="O128" s="53"/>
      <c r="P128" s="141">
        <f>O128*H128</f>
        <v>0</v>
      </c>
      <c r="Q128" s="141">
        <v>2.7991199999999998</v>
      </c>
      <c r="R128" s="141">
        <f>Q128*H128</f>
        <v>8.3077881599999994</v>
      </c>
      <c r="S128" s="141">
        <v>0</v>
      </c>
      <c r="T128" s="141">
        <f>S128*H128</f>
        <v>0</v>
      </c>
      <c r="U128" s="142" t="s">
        <v>3</v>
      </c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43" t="s">
        <v>117</v>
      </c>
      <c r="AT128" s="143" t="s">
        <v>112</v>
      </c>
      <c r="AU128" s="143" t="s">
        <v>79</v>
      </c>
      <c r="AY128" s="17" t="s">
        <v>109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77</v>
      </c>
      <c r="BK128" s="144">
        <f>ROUND(I128*H128,2)</f>
        <v>0</v>
      </c>
      <c r="BL128" s="17" t="s">
        <v>117</v>
      </c>
      <c r="BM128" s="143" t="s">
        <v>188</v>
      </c>
    </row>
    <row r="129" spans="1:65" s="2" customFormat="1" ht="28.8">
      <c r="A129" s="32"/>
      <c r="B129" s="33"/>
      <c r="C129" s="32"/>
      <c r="D129" s="145" t="s">
        <v>119</v>
      </c>
      <c r="E129" s="32"/>
      <c r="F129" s="146" t="s">
        <v>189</v>
      </c>
      <c r="G129" s="32"/>
      <c r="H129" s="32"/>
      <c r="I129" s="147"/>
      <c r="J129" s="32"/>
      <c r="K129" s="32"/>
      <c r="L129" s="33"/>
      <c r="M129" s="148"/>
      <c r="N129" s="149"/>
      <c r="O129" s="53"/>
      <c r="P129" s="53"/>
      <c r="Q129" s="53"/>
      <c r="R129" s="53"/>
      <c r="S129" s="53"/>
      <c r="T129" s="53"/>
      <c r="U129" s="54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119</v>
      </c>
      <c r="AU129" s="17" t="s">
        <v>79</v>
      </c>
    </row>
    <row r="130" spans="1:65" s="2" customFormat="1" ht="10.199999999999999">
      <c r="A130" s="32"/>
      <c r="B130" s="33"/>
      <c r="C130" s="32"/>
      <c r="D130" s="150" t="s">
        <v>121</v>
      </c>
      <c r="E130" s="32"/>
      <c r="F130" s="151" t="s">
        <v>190</v>
      </c>
      <c r="G130" s="32"/>
      <c r="H130" s="32"/>
      <c r="I130" s="147"/>
      <c r="J130" s="32"/>
      <c r="K130" s="32"/>
      <c r="L130" s="33"/>
      <c r="M130" s="148"/>
      <c r="N130" s="149"/>
      <c r="O130" s="53"/>
      <c r="P130" s="53"/>
      <c r="Q130" s="53"/>
      <c r="R130" s="53"/>
      <c r="S130" s="53"/>
      <c r="T130" s="53"/>
      <c r="U130" s="54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121</v>
      </c>
      <c r="AU130" s="17" t="s">
        <v>79</v>
      </c>
    </row>
    <row r="131" spans="1:65" s="2" customFormat="1" ht="28.8">
      <c r="A131" s="32"/>
      <c r="B131" s="33"/>
      <c r="C131" s="32"/>
      <c r="D131" s="145" t="s">
        <v>131</v>
      </c>
      <c r="E131" s="32"/>
      <c r="F131" s="160" t="s">
        <v>191</v>
      </c>
      <c r="G131" s="32"/>
      <c r="H131" s="32"/>
      <c r="I131" s="147"/>
      <c r="J131" s="32"/>
      <c r="K131" s="32"/>
      <c r="L131" s="33"/>
      <c r="M131" s="148"/>
      <c r="N131" s="149"/>
      <c r="O131" s="53"/>
      <c r="P131" s="53"/>
      <c r="Q131" s="53"/>
      <c r="R131" s="53"/>
      <c r="S131" s="53"/>
      <c r="T131" s="53"/>
      <c r="U131" s="54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131</v>
      </c>
      <c r="AU131" s="17" t="s">
        <v>79</v>
      </c>
    </row>
    <row r="132" spans="1:65" s="13" customFormat="1" ht="10.199999999999999">
      <c r="B132" s="152"/>
      <c r="D132" s="145" t="s">
        <v>123</v>
      </c>
      <c r="E132" s="153" t="s">
        <v>3</v>
      </c>
      <c r="F132" s="154" t="s">
        <v>133</v>
      </c>
      <c r="H132" s="155">
        <v>0.81200000000000006</v>
      </c>
      <c r="I132" s="156"/>
      <c r="L132" s="152"/>
      <c r="M132" s="157"/>
      <c r="N132" s="158"/>
      <c r="O132" s="158"/>
      <c r="P132" s="158"/>
      <c r="Q132" s="158"/>
      <c r="R132" s="158"/>
      <c r="S132" s="158"/>
      <c r="T132" s="158"/>
      <c r="U132" s="159"/>
      <c r="AT132" s="153" t="s">
        <v>123</v>
      </c>
      <c r="AU132" s="153" t="s">
        <v>79</v>
      </c>
      <c r="AV132" s="13" t="s">
        <v>79</v>
      </c>
      <c r="AW132" s="13" t="s">
        <v>33</v>
      </c>
      <c r="AX132" s="13" t="s">
        <v>72</v>
      </c>
      <c r="AY132" s="153" t="s">
        <v>109</v>
      </c>
    </row>
    <row r="133" spans="1:65" s="13" customFormat="1" ht="10.199999999999999">
      <c r="B133" s="152"/>
      <c r="D133" s="145" t="s">
        <v>123</v>
      </c>
      <c r="E133" s="153" t="s">
        <v>3</v>
      </c>
      <c r="F133" s="154" t="s">
        <v>192</v>
      </c>
      <c r="H133" s="155">
        <v>2.1560000000000001</v>
      </c>
      <c r="I133" s="156"/>
      <c r="L133" s="152"/>
      <c r="M133" s="157"/>
      <c r="N133" s="158"/>
      <c r="O133" s="158"/>
      <c r="P133" s="158"/>
      <c r="Q133" s="158"/>
      <c r="R133" s="158"/>
      <c r="S133" s="158"/>
      <c r="T133" s="158"/>
      <c r="U133" s="159"/>
      <c r="AT133" s="153" t="s">
        <v>123</v>
      </c>
      <c r="AU133" s="153" t="s">
        <v>79</v>
      </c>
      <c r="AV133" s="13" t="s">
        <v>79</v>
      </c>
      <c r="AW133" s="13" t="s">
        <v>33</v>
      </c>
      <c r="AX133" s="13" t="s">
        <v>72</v>
      </c>
      <c r="AY133" s="153" t="s">
        <v>109</v>
      </c>
    </row>
    <row r="134" spans="1:65" s="14" customFormat="1" ht="10.199999999999999">
      <c r="B134" s="161"/>
      <c r="D134" s="145" t="s">
        <v>123</v>
      </c>
      <c r="E134" s="162" t="s">
        <v>3</v>
      </c>
      <c r="F134" s="163" t="s">
        <v>136</v>
      </c>
      <c r="H134" s="164">
        <v>2.968</v>
      </c>
      <c r="I134" s="165"/>
      <c r="L134" s="161"/>
      <c r="M134" s="166"/>
      <c r="N134" s="167"/>
      <c r="O134" s="167"/>
      <c r="P134" s="167"/>
      <c r="Q134" s="167"/>
      <c r="R134" s="167"/>
      <c r="S134" s="167"/>
      <c r="T134" s="167"/>
      <c r="U134" s="168"/>
      <c r="AT134" s="162" t="s">
        <v>123</v>
      </c>
      <c r="AU134" s="162" t="s">
        <v>79</v>
      </c>
      <c r="AV134" s="14" t="s">
        <v>117</v>
      </c>
      <c r="AW134" s="14" t="s">
        <v>33</v>
      </c>
      <c r="AX134" s="14" t="s">
        <v>77</v>
      </c>
      <c r="AY134" s="162" t="s">
        <v>109</v>
      </c>
    </row>
    <row r="135" spans="1:65" s="2" customFormat="1" ht="16.5" customHeight="1">
      <c r="A135" s="32"/>
      <c r="B135" s="131"/>
      <c r="C135" s="132" t="s">
        <v>193</v>
      </c>
      <c r="D135" s="132" t="s">
        <v>112</v>
      </c>
      <c r="E135" s="133" t="s">
        <v>194</v>
      </c>
      <c r="F135" s="134" t="s">
        <v>195</v>
      </c>
      <c r="G135" s="135" t="s">
        <v>161</v>
      </c>
      <c r="H135" s="136">
        <v>18.059999999999999</v>
      </c>
      <c r="I135" s="137"/>
      <c r="J135" s="138">
        <f>ROUND(I135*H135,2)</f>
        <v>0</v>
      </c>
      <c r="K135" s="134" t="s">
        <v>116</v>
      </c>
      <c r="L135" s="33"/>
      <c r="M135" s="139" t="s">
        <v>3</v>
      </c>
      <c r="N135" s="140" t="s">
        <v>43</v>
      </c>
      <c r="O135" s="53"/>
      <c r="P135" s="141">
        <f>O135*H135</f>
        <v>0</v>
      </c>
      <c r="Q135" s="141">
        <v>3.5099999999999999E-2</v>
      </c>
      <c r="R135" s="141">
        <f>Q135*H135</f>
        <v>0.63390599999999997</v>
      </c>
      <c r="S135" s="141">
        <v>0</v>
      </c>
      <c r="T135" s="141">
        <f>S135*H135</f>
        <v>0</v>
      </c>
      <c r="U135" s="142" t="s">
        <v>3</v>
      </c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43" t="s">
        <v>117</v>
      </c>
      <c r="AT135" s="143" t="s">
        <v>112</v>
      </c>
      <c r="AU135" s="143" t="s">
        <v>79</v>
      </c>
      <c r="AY135" s="17" t="s">
        <v>109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77</v>
      </c>
      <c r="BK135" s="144">
        <f>ROUND(I135*H135,2)</f>
        <v>0</v>
      </c>
      <c r="BL135" s="17" t="s">
        <v>117</v>
      </c>
      <c r="BM135" s="143" t="s">
        <v>196</v>
      </c>
    </row>
    <row r="136" spans="1:65" s="2" customFormat="1" ht="10.199999999999999">
      <c r="A136" s="32"/>
      <c r="B136" s="33"/>
      <c r="C136" s="32"/>
      <c r="D136" s="145" t="s">
        <v>119</v>
      </c>
      <c r="E136" s="32"/>
      <c r="F136" s="146" t="s">
        <v>197</v>
      </c>
      <c r="G136" s="32"/>
      <c r="H136" s="32"/>
      <c r="I136" s="147"/>
      <c r="J136" s="32"/>
      <c r="K136" s="32"/>
      <c r="L136" s="33"/>
      <c r="M136" s="148"/>
      <c r="N136" s="149"/>
      <c r="O136" s="53"/>
      <c r="P136" s="53"/>
      <c r="Q136" s="53"/>
      <c r="R136" s="53"/>
      <c r="S136" s="53"/>
      <c r="T136" s="53"/>
      <c r="U136" s="54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119</v>
      </c>
      <c r="AU136" s="17" t="s">
        <v>79</v>
      </c>
    </row>
    <row r="137" spans="1:65" s="2" customFormat="1" ht="10.199999999999999">
      <c r="A137" s="32"/>
      <c r="B137" s="33"/>
      <c r="C137" s="32"/>
      <c r="D137" s="150" t="s">
        <v>121</v>
      </c>
      <c r="E137" s="32"/>
      <c r="F137" s="151" t="s">
        <v>198</v>
      </c>
      <c r="G137" s="32"/>
      <c r="H137" s="32"/>
      <c r="I137" s="147"/>
      <c r="J137" s="32"/>
      <c r="K137" s="32"/>
      <c r="L137" s="33"/>
      <c r="M137" s="148"/>
      <c r="N137" s="149"/>
      <c r="O137" s="53"/>
      <c r="P137" s="53"/>
      <c r="Q137" s="53"/>
      <c r="R137" s="53"/>
      <c r="S137" s="53"/>
      <c r="T137" s="53"/>
      <c r="U137" s="54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121</v>
      </c>
      <c r="AU137" s="17" t="s">
        <v>79</v>
      </c>
    </row>
    <row r="138" spans="1:65" s="13" customFormat="1" ht="10.199999999999999">
      <c r="B138" s="152"/>
      <c r="D138" s="145" t="s">
        <v>123</v>
      </c>
      <c r="E138" s="153" t="s">
        <v>3</v>
      </c>
      <c r="F138" s="154" t="s">
        <v>199</v>
      </c>
      <c r="H138" s="155">
        <v>4.0599999999999996</v>
      </c>
      <c r="I138" s="156"/>
      <c r="L138" s="152"/>
      <c r="M138" s="157"/>
      <c r="N138" s="158"/>
      <c r="O138" s="158"/>
      <c r="P138" s="158"/>
      <c r="Q138" s="158"/>
      <c r="R138" s="158"/>
      <c r="S138" s="158"/>
      <c r="T138" s="158"/>
      <c r="U138" s="159"/>
      <c r="AT138" s="153" t="s">
        <v>123</v>
      </c>
      <c r="AU138" s="153" t="s">
        <v>79</v>
      </c>
      <c r="AV138" s="13" t="s">
        <v>79</v>
      </c>
      <c r="AW138" s="13" t="s">
        <v>33</v>
      </c>
      <c r="AX138" s="13" t="s">
        <v>72</v>
      </c>
      <c r="AY138" s="153" t="s">
        <v>109</v>
      </c>
    </row>
    <row r="139" spans="1:65" s="13" customFormat="1" ht="10.199999999999999">
      <c r="B139" s="152"/>
      <c r="D139" s="145" t="s">
        <v>123</v>
      </c>
      <c r="E139" s="153" t="s">
        <v>3</v>
      </c>
      <c r="F139" s="154" t="s">
        <v>200</v>
      </c>
      <c r="H139" s="155">
        <v>6.16</v>
      </c>
      <c r="I139" s="156"/>
      <c r="L139" s="152"/>
      <c r="M139" s="157"/>
      <c r="N139" s="158"/>
      <c r="O139" s="158"/>
      <c r="P139" s="158"/>
      <c r="Q139" s="158"/>
      <c r="R139" s="158"/>
      <c r="S139" s="158"/>
      <c r="T139" s="158"/>
      <c r="U139" s="159"/>
      <c r="AT139" s="153" t="s">
        <v>123</v>
      </c>
      <c r="AU139" s="153" t="s">
        <v>79</v>
      </c>
      <c r="AV139" s="13" t="s">
        <v>79</v>
      </c>
      <c r="AW139" s="13" t="s">
        <v>33</v>
      </c>
      <c r="AX139" s="13" t="s">
        <v>72</v>
      </c>
      <c r="AY139" s="153" t="s">
        <v>109</v>
      </c>
    </row>
    <row r="140" spans="1:65" s="13" customFormat="1" ht="10.199999999999999">
      <c r="B140" s="152"/>
      <c r="D140" s="145" t="s">
        <v>123</v>
      </c>
      <c r="E140" s="153" t="s">
        <v>3</v>
      </c>
      <c r="F140" s="154" t="s">
        <v>201</v>
      </c>
      <c r="H140" s="155">
        <v>7.84</v>
      </c>
      <c r="I140" s="156"/>
      <c r="L140" s="152"/>
      <c r="M140" s="157"/>
      <c r="N140" s="158"/>
      <c r="O140" s="158"/>
      <c r="P140" s="158"/>
      <c r="Q140" s="158"/>
      <c r="R140" s="158"/>
      <c r="S140" s="158"/>
      <c r="T140" s="158"/>
      <c r="U140" s="159"/>
      <c r="AT140" s="153" t="s">
        <v>123</v>
      </c>
      <c r="AU140" s="153" t="s">
        <v>79</v>
      </c>
      <c r="AV140" s="13" t="s">
        <v>79</v>
      </c>
      <c r="AW140" s="13" t="s">
        <v>33</v>
      </c>
      <c r="AX140" s="13" t="s">
        <v>72</v>
      </c>
      <c r="AY140" s="153" t="s">
        <v>109</v>
      </c>
    </row>
    <row r="141" spans="1:65" s="14" customFormat="1" ht="10.199999999999999">
      <c r="B141" s="161"/>
      <c r="D141" s="145" t="s">
        <v>123</v>
      </c>
      <c r="E141" s="162" t="s">
        <v>3</v>
      </c>
      <c r="F141" s="163" t="s">
        <v>136</v>
      </c>
      <c r="H141" s="164">
        <v>18.059999999999999</v>
      </c>
      <c r="I141" s="165"/>
      <c r="L141" s="161"/>
      <c r="M141" s="166"/>
      <c r="N141" s="167"/>
      <c r="O141" s="167"/>
      <c r="P141" s="167"/>
      <c r="Q141" s="167"/>
      <c r="R141" s="167"/>
      <c r="S141" s="167"/>
      <c r="T141" s="167"/>
      <c r="U141" s="168"/>
      <c r="AT141" s="162" t="s">
        <v>123</v>
      </c>
      <c r="AU141" s="162" t="s">
        <v>79</v>
      </c>
      <c r="AV141" s="14" t="s">
        <v>117</v>
      </c>
      <c r="AW141" s="14" t="s">
        <v>33</v>
      </c>
      <c r="AX141" s="14" t="s">
        <v>77</v>
      </c>
      <c r="AY141" s="162" t="s">
        <v>109</v>
      </c>
    </row>
    <row r="142" spans="1:65" s="2" customFormat="1" ht="16.5" customHeight="1">
      <c r="A142" s="32"/>
      <c r="B142" s="131"/>
      <c r="C142" s="132" t="s">
        <v>202</v>
      </c>
      <c r="D142" s="132" t="s">
        <v>112</v>
      </c>
      <c r="E142" s="133" t="s">
        <v>203</v>
      </c>
      <c r="F142" s="134" t="s">
        <v>204</v>
      </c>
      <c r="G142" s="135" t="s">
        <v>127</v>
      </c>
      <c r="H142" s="136">
        <v>3.1360000000000001</v>
      </c>
      <c r="I142" s="137"/>
      <c r="J142" s="138">
        <f>ROUND(I142*H142,2)</f>
        <v>0</v>
      </c>
      <c r="K142" s="134" t="s">
        <v>116</v>
      </c>
      <c r="L142" s="33"/>
      <c r="M142" s="139" t="s">
        <v>3</v>
      </c>
      <c r="N142" s="140" t="s">
        <v>43</v>
      </c>
      <c r="O142" s="53"/>
      <c r="P142" s="141">
        <f>O142*H142</f>
        <v>0</v>
      </c>
      <c r="Q142" s="141">
        <v>0</v>
      </c>
      <c r="R142" s="141">
        <f>Q142*H142</f>
        <v>0</v>
      </c>
      <c r="S142" s="141">
        <v>1.5</v>
      </c>
      <c r="T142" s="141">
        <f>S142*H142</f>
        <v>4.7040000000000006</v>
      </c>
      <c r="U142" s="142" t="s">
        <v>3</v>
      </c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43" t="s">
        <v>117</v>
      </c>
      <c r="AT142" s="143" t="s">
        <v>112</v>
      </c>
      <c r="AU142" s="143" t="s">
        <v>79</v>
      </c>
      <c r="AY142" s="17" t="s">
        <v>109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77</v>
      </c>
      <c r="BK142" s="144">
        <f>ROUND(I142*H142,2)</f>
        <v>0</v>
      </c>
      <c r="BL142" s="17" t="s">
        <v>117</v>
      </c>
      <c r="BM142" s="143" t="s">
        <v>205</v>
      </c>
    </row>
    <row r="143" spans="1:65" s="2" customFormat="1" ht="28.8">
      <c r="A143" s="32"/>
      <c r="B143" s="33"/>
      <c r="C143" s="32"/>
      <c r="D143" s="145" t="s">
        <v>119</v>
      </c>
      <c r="E143" s="32"/>
      <c r="F143" s="146" t="s">
        <v>206</v>
      </c>
      <c r="G143" s="32"/>
      <c r="H143" s="32"/>
      <c r="I143" s="147"/>
      <c r="J143" s="32"/>
      <c r="K143" s="32"/>
      <c r="L143" s="33"/>
      <c r="M143" s="148"/>
      <c r="N143" s="149"/>
      <c r="O143" s="53"/>
      <c r="P143" s="53"/>
      <c r="Q143" s="53"/>
      <c r="R143" s="53"/>
      <c r="S143" s="53"/>
      <c r="T143" s="53"/>
      <c r="U143" s="54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119</v>
      </c>
      <c r="AU143" s="17" t="s">
        <v>79</v>
      </c>
    </row>
    <row r="144" spans="1:65" s="2" customFormat="1" ht="10.199999999999999">
      <c r="A144" s="32"/>
      <c r="B144" s="33"/>
      <c r="C144" s="32"/>
      <c r="D144" s="150" t="s">
        <v>121</v>
      </c>
      <c r="E144" s="32"/>
      <c r="F144" s="151" t="s">
        <v>207</v>
      </c>
      <c r="G144" s="32"/>
      <c r="H144" s="32"/>
      <c r="I144" s="147"/>
      <c r="J144" s="32"/>
      <c r="K144" s="32"/>
      <c r="L144" s="33"/>
      <c r="M144" s="148"/>
      <c r="N144" s="149"/>
      <c r="O144" s="53"/>
      <c r="P144" s="53"/>
      <c r="Q144" s="53"/>
      <c r="R144" s="53"/>
      <c r="S144" s="53"/>
      <c r="T144" s="53"/>
      <c r="U144" s="54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121</v>
      </c>
      <c r="AU144" s="17" t="s">
        <v>79</v>
      </c>
    </row>
    <row r="145" spans="1:65" s="2" customFormat="1" ht="28.8">
      <c r="A145" s="32"/>
      <c r="B145" s="33"/>
      <c r="C145" s="32"/>
      <c r="D145" s="145" t="s">
        <v>131</v>
      </c>
      <c r="E145" s="32"/>
      <c r="F145" s="160" t="s">
        <v>208</v>
      </c>
      <c r="G145" s="32"/>
      <c r="H145" s="32"/>
      <c r="I145" s="147"/>
      <c r="J145" s="32"/>
      <c r="K145" s="32"/>
      <c r="L145" s="33"/>
      <c r="M145" s="148"/>
      <c r="N145" s="149"/>
      <c r="O145" s="53"/>
      <c r="P145" s="53"/>
      <c r="Q145" s="53"/>
      <c r="R145" s="53"/>
      <c r="S145" s="53"/>
      <c r="T145" s="53"/>
      <c r="U145" s="54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131</v>
      </c>
      <c r="AU145" s="17" t="s">
        <v>79</v>
      </c>
    </row>
    <row r="146" spans="1:65" s="13" customFormat="1" ht="10.199999999999999">
      <c r="B146" s="152"/>
      <c r="D146" s="145" t="s">
        <v>123</v>
      </c>
      <c r="E146" s="153" t="s">
        <v>3</v>
      </c>
      <c r="F146" s="154" t="s">
        <v>209</v>
      </c>
      <c r="H146" s="155">
        <v>3.1360000000000001</v>
      </c>
      <c r="I146" s="156"/>
      <c r="L146" s="152"/>
      <c r="M146" s="157"/>
      <c r="N146" s="158"/>
      <c r="O146" s="158"/>
      <c r="P146" s="158"/>
      <c r="Q146" s="158"/>
      <c r="R146" s="158"/>
      <c r="S146" s="158"/>
      <c r="T146" s="158"/>
      <c r="U146" s="159"/>
      <c r="AT146" s="153" t="s">
        <v>123</v>
      </c>
      <c r="AU146" s="153" t="s">
        <v>79</v>
      </c>
      <c r="AV146" s="13" t="s">
        <v>79</v>
      </c>
      <c r="AW146" s="13" t="s">
        <v>33</v>
      </c>
      <c r="AX146" s="13" t="s">
        <v>77</v>
      </c>
      <c r="AY146" s="153" t="s">
        <v>109</v>
      </c>
    </row>
    <row r="147" spans="1:65" s="12" customFormat="1" ht="22.8" customHeight="1">
      <c r="B147" s="118"/>
      <c r="D147" s="119" t="s">
        <v>71</v>
      </c>
      <c r="E147" s="129" t="s">
        <v>137</v>
      </c>
      <c r="F147" s="129" t="s">
        <v>210</v>
      </c>
      <c r="I147" s="121"/>
      <c r="J147" s="130">
        <f>BK147</f>
        <v>0</v>
      </c>
      <c r="L147" s="118"/>
      <c r="M147" s="123"/>
      <c r="N147" s="124"/>
      <c r="O147" s="124"/>
      <c r="P147" s="125">
        <f>SUM(P148:P152)</f>
        <v>0</v>
      </c>
      <c r="Q147" s="124"/>
      <c r="R147" s="125">
        <f>SUM(R148:R152)</f>
        <v>4.27414848</v>
      </c>
      <c r="S147" s="124"/>
      <c r="T147" s="125">
        <f>SUM(T148:T152)</f>
        <v>0</v>
      </c>
      <c r="U147" s="126"/>
      <c r="AR147" s="119" t="s">
        <v>77</v>
      </c>
      <c r="AT147" s="127" t="s">
        <v>71</v>
      </c>
      <c r="AU147" s="127" t="s">
        <v>77</v>
      </c>
      <c r="AY147" s="119" t="s">
        <v>109</v>
      </c>
      <c r="BK147" s="128">
        <f>SUM(BK148:BK152)</f>
        <v>0</v>
      </c>
    </row>
    <row r="148" spans="1:65" s="2" customFormat="1" ht="16.5" customHeight="1">
      <c r="A148" s="32"/>
      <c r="B148" s="131"/>
      <c r="C148" s="132" t="s">
        <v>211</v>
      </c>
      <c r="D148" s="132" t="s">
        <v>112</v>
      </c>
      <c r="E148" s="133" t="s">
        <v>212</v>
      </c>
      <c r="F148" s="134" t="s">
        <v>213</v>
      </c>
      <c r="G148" s="135" t="s">
        <v>127</v>
      </c>
      <c r="H148" s="136">
        <v>1.5680000000000001</v>
      </c>
      <c r="I148" s="137"/>
      <c r="J148" s="138">
        <f>ROUND(I148*H148,2)</f>
        <v>0</v>
      </c>
      <c r="K148" s="134" t="s">
        <v>116</v>
      </c>
      <c r="L148" s="33"/>
      <c r="M148" s="139" t="s">
        <v>3</v>
      </c>
      <c r="N148" s="140" t="s">
        <v>43</v>
      </c>
      <c r="O148" s="53"/>
      <c r="P148" s="141">
        <f>O148*H148</f>
        <v>0</v>
      </c>
      <c r="Q148" s="141">
        <v>2.7258599999999999</v>
      </c>
      <c r="R148" s="141">
        <f>Q148*H148</f>
        <v>4.27414848</v>
      </c>
      <c r="S148" s="141">
        <v>0</v>
      </c>
      <c r="T148" s="141">
        <f>S148*H148</f>
        <v>0</v>
      </c>
      <c r="U148" s="142" t="s">
        <v>3</v>
      </c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43" t="s">
        <v>117</v>
      </c>
      <c r="AT148" s="143" t="s">
        <v>112</v>
      </c>
      <c r="AU148" s="143" t="s">
        <v>79</v>
      </c>
      <c r="AY148" s="17" t="s">
        <v>109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77</v>
      </c>
      <c r="BK148" s="144">
        <f>ROUND(I148*H148,2)</f>
        <v>0</v>
      </c>
      <c r="BL148" s="17" t="s">
        <v>117</v>
      </c>
      <c r="BM148" s="143" t="s">
        <v>214</v>
      </c>
    </row>
    <row r="149" spans="1:65" s="2" customFormat="1" ht="28.8">
      <c r="A149" s="32"/>
      <c r="B149" s="33"/>
      <c r="C149" s="32"/>
      <c r="D149" s="145" t="s">
        <v>119</v>
      </c>
      <c r="E149" s="32"/>
      <c r="F149" s="146" t="s">
        <v>215</v>
      </c>
      <c r="G149" s="32"/>
      <c r="H149" s="32"/>
      <c r="I149" s="147"/>
      <c r="J149" s="32"/>
      <c r="K149" s="32"/>
      <c r="L149" s="33"/>
      <c r="M149" s="148"/>
      <c r="N149" s="149"/>
      <c r="O149" s="53"/>
      <c r="P149" s="53"/>
      <c r="Q149" s="53"/>
      <c r="R149" s="53"/>
      <c r="S149" s="53"/>
      <c r="T149" s="53"/>
      <c r="U149" s="54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119</v>
      </c>
      <c r="AU149" s="17" t="s">
        <v>79</v>
      </c>
    </row>
    <row r="150" spans="1:65" s="2" customFormat="1" ht="10.199999999999999">
      <c r="A150" s="32"/>
      <c r="B150" s="33"/>
      <c r="C150" s="32"/>
      <c r="D150" s="150" t="s">
        <v>121</v>
      </c>
      <c r="E150" s="32"/>
      <c r="F150" s="151" t="s">
        <v>216</v>
      </c>
      <c r="G150" s="32"/>
      <c r="H150" s="32"/>
      <c r="I150" s="147"/>
      <c r="J150" s="32"/>
      <c r="K150" s="32"/>
      <c r="L150" s="33"/>
      <c r="M150" s="148"/>
      <c r="N150" s="149"/>
      <c r="O150" s="53"/>
      <c r="P150" s="53"/>
      <c r="Q150" s="53"/>
      <c r="R150" s="53"/>
      <c r="S150" s="53"/>
      <c r="T150" s="53"/>
      <c r="U150" s="54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121</v>
      </c>
      <c r="AU150" s="17" t="s">
        <v>79</v>
      </c>
    </row>
    <row r="151" spans="1:65" s="2" customFormat="1" ht="19.2">
      <c r="A151" s="32"/>
      <c r="B151" s="33"/>
      <c r="C151" s="32"/>
      <c r="D151" s="145" t="s">
        <v>131</v>
      </c>
      <c r="E151" s="32"/>
      <c r="F151" s="160" t="s">
        <v>217</v>
      </c>
      <c r="G151" s="32"/>
      <c r="H151" s="32"/>
      <c r="I151" s="147"/>
      <c r="J151" s="32"/>
      <c r="K151" s="32"/>
      <c r="L151" s="33"/>
      <c r="M151" s="148"/>
      <c r="N151" s="149"/>
      <c r="O151" s="53"/>
      <c r="P151" s="53"/>
      <c r="Q151" s="53"/>
      <c r="R151" s="53"/>
      <c r="S151" s="53"/>
      <c r="T151" s="53"/>
      <c r="U151" s="54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131</v>
      </c>
      <c r="AU151" s="17" t="s">
        <v>79</v>
      </c>
    </row>
    <row r="152" spans="1:65" s="13" customFormat="1" ht="10.199999999999999">
      <c r="B152" s="152"/>
      <c r="D152" s="145" t="s">
        <v>123</v>
      </c>
      <c r="E152" s="153" t="s">
        <v>3</v>
      </c>
      <c r="F152" s="154" t="s">
        <v>218</v>
      </c>
      <c r="H152" s="155">
        <v>1.5680000000000001</v>
      </c>
      <c r="I152" s="156"/>
      <c r="L152" s="152"/>
      <c r="M152" s="157"/>
      <c r="N152" s="158"/>
      <c r="O152" s="158"/>
      <c r="P152" s="158"/>
      <c r="Q152" s="158"/>
      <c r="R152" s="158"/>
      <c r="S152" s="158"/>
      <c r="T152" s="158"/>
      <c r="U152" s="159"/>
      <c r="AT152" s="153" t="s">
        <v>123</v>
      </c>
      <c r="AU152" s="153" t="s">
        <v>79</v>
      </c>
      <c r="AV152" s="13" t="s">
        <v>79</v>
      </c>
      <c r="AW152" s="13" t="s">
        <v>33</v>
      </c>
      <c r="AX152" s="13" t="s">
        <v>77</v>
      </c>
      <c r="AY152" s="153" t="s">
        <v>109</v>
      </c>
    </row>
    <row r="153" spans="1:65" s="12" customFormat="1" ht="22.8" customHeight="1">
      <c r="B153" s="118"/>
      <c r="D153" s="119" t="s">
        <v>71</v>
      </c>
      <c r="E153" s="129" t="s">
        <v>117</v>
      </c>
      <c r="F153" s="129" t="s">
        <v>219</v>
      </c>
      <c r="I153" s="121"/>
      <c r="J153" s="130">
        <f>BK153</f>
        <v>0</v>
      </c>
      <c r="L153" s="118"/>
      <c r="M153" s="123"/>
      <c r="N153" s="124"/>
      <c r="O153" s="124"/>
      <c r="P153" s="125">
        <f>SUM(P154:P172)</f>
        <v>0</v>
      </c>
      <c r="Q153" s="124"/>
      <c r="R153" s="125">
        <f>SUM(R154:R172)</f>
        <v>11.707306800000001</v>
      </c>
      <c r="S153" s="124"/>
      <c r="T153" s="125">
        <f>SUM(T154:T172)</f>
        <v>0</v>
      </c>
      <c r="U153" s="126"/>
      <c r="AR153" s="119" t="s">
        <v>77</v>
      </c>
      <c r="AT153" s="127" t="s">
        <v>71</v>
      </c>
      <c r="AU153" s="127" t="s">
        <v>77</v>
      </c>
      <c r="AY153" s="119" t="s">
        <v>109</v>
      </c>
      <c r="BK153" s="128">
        <f>SUM(BK154:BK172)</f>
        <v>0</v>
      </c>
    </row>
    <row r="154" spans="1:65" s="2" customFormat="1" ht="16.5" customHeight="1">
      <c r="A154" s="32"/>
      <c r="B154" s="131"/>
      <c r="C154" s="132" t="s">
        <v>220</v>
      </c>
      <c r="D154" s="132" t="s">
        <v>112</v>
      </c>
      <c r="E154" s="133" t="s">
        <v>221</v>
      </c>
      <c r="F154" s="134" t="s">
        <v>222</v>
      </c>
      <c r="G154" s="135" t="s">
        <v>127</v>
      </c>
      <c r="H154" s="136">
        <v>0.36</v>
      </c>
      <c r="I154" s="137"/>
      <c r="J154" s="138">
        <f>ROUND(I154*H154,2)</f>
        <v>0</v>
      </c>
      <c r="K154" s="134" t="s">
        <v>116</v>
      </c>
      <c r="L154" s="33"/>
      <c r="M154" s="139" t="s">
        <v>3</v>
      </c>
      <c r="N154" s="140" t="s">
        <v>43</v>
      </c>
      <c r="O154" s="53"/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1">
        <f>S154*H154</f>
        <v>0</v>
      </c>
      <c r="U154" s="142" t="s">
        <v>3</v>
      </c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43" t="s">
        <v>117</v>
      </c>
      <c r="AT154" s="143" t="s">
        <v>112</v>
      </c>
      <c r="AU154" s="143" t="s">
        <v>79</v>
      </c>
      <c r="AY154" s="17" t="s">
        <v>109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77</v>
      </c>
      <c r="BK154" s="144">
        <f>ROUND(I154*H154,2)</f>
        <v>0</v>
      </c>
      <c r="BL154" s="17" t="s">
        <v>117</v>
      </c>
      <c r="BM154" s="143" t="s">
        <v>223</v>
      </c>
    </row>
    <row r="155" spans="1:65" s="2" customFormat="1" ht="10.199999999999999">
      <c r="A155" s="32"/>
      <c r="B155" s="33"/>
      <c r="C155" s="32"/>
      <c r="D155" s="145" t="s">
        <v>119</v>
      </c>
      <c r="E155" s="32"/>
      <c r="F155" s="146" t="s">
        <v>224</v>
      </c>
      <c r="G155" s="32"/>
      <c r="H155" s="32"/>
      <c r="I155" s="147"/>
      <c r="J155" s="32"/>
      <c r="K155" s="32"/>
      <c r="L155" s="33"/>
      <c r="M155" s="148"/>
      <c r="N155" s="149"/>
      <c r="O155" s="53"/>
      <c r="P155" s="53"/>
      <c r="Q155" s="53"/>
      <c r="R155" s="53"/>
      <c r="S155" s="53"/>
      <c r="T155" s="53"/>
      <c r="U155" s="54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119</v>
      </c>
      <c r="AU155" s="17" t="s">
        <v>79</v>
      </c>
    </row>
    <row r="156" spans="1:65" s="2" customFormat="1" ht="10.199999999999999">
      <c r="A156" s="32"/>
      <c r="B156" s="33"/>
      <c r="C156" s="32"/>
      <c r="D156" s="150" t="s">
        <v>121</v>
      </c>
      <c r="E156" s="32"/>
      <c r="F156" s="151" t="s">
        <v>225</v>
      </c>
      <c r="G156" s="32"/>
      <c r="H156" s="32"/>
      <c r="I156" s="147"/>
      <c r="J156" s="32"/>
      <c r="K156" s="32"/>
      <c r="L156" s="33"/>
      <c r="M156" s="148"/>
      <c r="N156" s="149"/>
      <c r="O156" s="53"/>
      <c r="P156" s="53"/>
      <c r="Q156" s="53"/>
      <c r="R156" s="53"/>
      <c r="S156" s="53"/>
      <c r="T156" s="53"/>
      <c r="U156" s="54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121</v>
      </c>
      <c r="AU156" s="17" t="s">
        <v>79</v>
      </c>
    </row>
    <row r="157" spans="1:65" s="2" customFormat="1" ht="19.2">
      <c r="A157" s="32"/>
      <c r="B157" s="33"/>
      <c r="C157" s="32"/>
      <c r="D157" s="145" t="s">
        <v>131</v>
      </c>
      <c r="E157" s="32"/>
      <c r="F157" s="160" t="s">
        <v>226</v>
      </c>
      <c r="G157" s="32"/>
      <c r="H157" s="32"/>
      <c r="I157" s="147"/>
      <c r="J157" s="32"/>
      <c r="K157" s="32"/>
      <c r="L157" s="33"/>
      <c r="M157" s="148"/>
      <c r="N157" s="149"/>
      <c r="O157" s="53"/>
      <c r="P157" s="53"/>
      <c r="Q157" s="53"/>
      <c r="R157" s="53"/>
      <c r="S157" s="53"/>
      <c r="T157" s="53"/>
      <c r="U157" s="54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131</v>
      </c>
      <c r="AU157" s="17" t="s">
        <v>79</v>
      </c>
    </row>
    <row r="158" spans="1:65" s="13" customFormat="1" ht="10.199999999999999">
      <c r="B158" s="152"/>
      <c r="D158" s="145" t="s">
        <v>123</v>
      </c>
      <c r="E158" s="153" t="s">
        <v>3</v>
      </c>
      <c r="F158" s="154" t="s">
        <v>227</v>
      </c>
      <c r="H158" s="155">
        <v>0.36</v>
      </c>
      <c r="I158" s="156"/>
      <c r="L158" s="152"/>
      <c r="M158" s="157"/>
      <c r="N158" s="158"/>
      <c r="O158" s="158"/>
      <c r="P158" s="158"/>
      <c r="Q158" s="158"/>
      <c r="R158" s="158"/>
      <c r="S158" s="158"/>
      <c r="T158" s="158"/>
      <c r="U158" s="159"/>
      <c r="AT158" s="153" t="s">
        <v>123</v>
      </c>
      <c r="AU158" s="153" t="s">
        <v>79</v>
      </c>
      <c r="AV158" s="13" t="s">
        <v>79</v>
      </c>
      <c r="AW158" s="13" t="s">
        <v>33</v>
      </c>
      <c r="AX158" s="13" t="s">
        <v>77</v>
      </c>
      <c r="AY158" s="153" t="s">
        <v>109</v>
      </c>
    </row>
    <row r="159" spans="1:65" s="2" customFormat="1" ht="16.5" customHeight="1">
      <c r="A159" s="32"/>
      <c r="B159" s="131"/>
      <c r="C159" s="132" t="s">
        <v>228</v>
      </c>
      <c r="D159" s="132" t="s">
        <v>112</v>
      </c>
      <c r="E159" s="133" t="s">
        <v>229</v>
      </c>
      <c r="F159" s="134" t="s">
        <v>230</v>
      </c>
      <c r="G159" s="135" t="s">
        <v>127</v>
      </c>
      <c r="H159" s="136">
        <v>2.52</v>
      </c>
      <c r="I159" s="137"/>
      <c r="J159" s="138">
        <f>ROUND(I159*H159,2)</f>
        <v>0</v>
      </c>
      <c r="K159" s="134" t="s">
        <v>116</v>
      </c>
      <c r="L159" s="33"/>
      <c r="M159" s="139" t="s">
        <v>3</v>
      </c>
      <c r="N159" s="140" t="s">
        <v>43</v>
      </c>
      <c r="O159" s="53"/>
      <c r="P159" s="141">
        <f>O159*H159</f>
        <v>0</v>
      </c>
      <c r="Q159" s="141">
        <v>2.13408</v>
      </c>
      <c r="R159" s="141">
        <f>Q159*H159</f>
        <v>5.3778816000000003</v>
      </c>
      <c r="S159" s="141">
        <v>0</v>
      </c>
      <c r="T159" s="141">
        <f>S159*H159</f>
        <v>0</v>
      </c>
      <c r="U159" s="142" t="s">
        <v>3</v>
      </c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43" t="s">
        <v>117</v>
      </c>
      <c r="AT159" s="143" t="s">
        <v>112</v>
      </c>
      <c r="AU159" s="143" t="s">
        <v>79</v>
      </c>
      <c r="AY159" s="17" t="s">
        <v>109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77</v>
      </c>
      <c r="BK159" s="144">
        <f>ROUND(I159*H159,2)</f>
        <v>0</v>
      </c>
      <c r="BL159" s="17" t="s">
        <v>117</v>
      </c>
      <c r="BM159" s="143" t="s">
        <v>231</v>
      </c>
    </row>
    <row r="160" spans="1:65" s="2" customFormat="1" ht="10.199999999999999">
      <c r="A160" s="32"/>
      <c r="B160" s="33"/>
      <c r="C160" s="32"/>
      <c r="D160" s="145" t="s">
        <v>119</v>
      </c>
      <c r="E160" s="32"/>
      <c r="F160" s="146" t="s">
        <v>232</v>
      </c>
      <c r="G160" s="32"/>
      <c r="H160" s="32"/>
      <c r="I160" s="147"/>
      <c r="J160" s="32"/>
      <c r="K160" s="32"/>
      <c r="L160" s="33"/>
      <c r="M160" s="148"/>
      <c r="N160" s="149"/>
      <c r="O160" s="53"/>
      <c r="P160" s="53"/>
      <c r="Q160" s="53"/>
      <c r="R160" s="53"/>
      <c r="S160" s="53"/>
      <c r="T160" s="53"/>
      <c r="U160" s="54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119</v>
      </c>
      <c r="AU160" s="17" t="s">
        <v>79</v>
      </c>
    </row>
    <row r="161" spans="1:65" s="2" customFormat="1" ht="10.199999999999999">
      <c r="A161" s="32"/>
      <c r="B161" s="33"/>
      <c r="C161" s="32"/>
      <c r="D161" s="150" t="s">
        <v>121</v>
      </c>
      <c r="E161" s="32"/>
      <c r="F161" s="151" t="s">
        <v>233</v>
      </c>
      <c r="G161" s="32"/>
      <c r="H161" s="32"/>
      <c r="I161" s="147"/>
      <c r="J161" s="32"/>
      <c r="K161" s="32"/>
      <c r="L161" s="33"/>
      <c r="M161" s="148"/>
      <c r="N161" s="149"/>
      <c r="O161" s="53"/>
      <c r="P161" s="53"/>
      <c r="Q161" s="53"/>
      <c r="R161" s="53"/>
      <c r="S161" s="53"/>
      <c r="T161" s="53"/>
      <c r="U161" s="54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121</v>
      </c>
      <c r="AU161" s="17" t="s">
        <v>79</v>
      </c>
    </row>
    <row r="162" spans="1:65" s="2" customFormat="1" ht="19.2">
      <c r="A162" s="32"/>
      <c r="B162" s="33"/>
      <c r="C162" s="32"/>
      <c r="D162" s="145" t="s">
        <v>131</v>
      </c>
      <c r="E162" s="32"/>
      <c r="F162" s="160" t="s">
        <v>234</v>
      </c>
      <c r="G162" s="32"/>
      <c r="H162" s="32"/>
      <c r="I162" s="147"/>
      <c r="J162" s="32"/>
      <c r="K162" s="32"/>
      <c r="L162" s="33"/>
      <c r="M162" s="148"/>
      <c r="N162" s="149"/>
      <c r="O162" s="53"/>
      <c r="P162" s="53"/>
      <c r="Q162" s="53"/>
      <c r="R162" s="53"/>
      <c r="S162" s="53"/>
      <c r="T162" s="53"/>
      <c r="U162" s="54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131</v>
      </c>
      <c r="AU162" s="17" t="s">
        <v>79</v>
      </c>
    </row>
    <row r="163" spans="1:65" s="13" customFormat="1" ht="10.199999999999999">
      <c r="B163" s="152"/>
      <c r="D163" s="145" t="s">
        <v>123</v>
      </c>
      <c r="E163" s="153" t="s">
        <v>3</v>
      </c>
      <c r="F163" s="154" t="s">
        <v>235</v>
      </c>
      <c r="H163" s="155">
        <v>2.52</v>
      </c>
      <c r="I163" s="156"/>
      <c r="L163" s="152"/>
      <c r="M163" s="157"/>
      <c r="N163" s="158"/>
      <c r="O163" s="158"/>
      <c r="P163" s="158"/>
      <c r="Q163" s="158"/>
      <c r="R163" s="158"/>
      <c r="S163" s="158"/>
      <c r="T163" s="158"/>
      <c r="U163" s="159"/>
      <c r="AT163" s="153" t="s">
        <v>123</v>
      </c>
      <c r="AU163" s="153" t="s">
        <v>79</v>
      </c>
      <c r="AV163" s="13" t="s">
        <v>79</v>
      </c>
      <c r="AW163" s="13" t="s">
        <v>33</v>
      </c>
      <c r="AX163" s="13" t="s">
        <v>77</v>
      </c>
      <c r="AY163" s="153" t="s">
        <v>109</v>
      </c>
    </row>
    <row r="164" spans="1:65" s="2" customFormat="1" ht="16.5" customHeight="1">
      <c r="A164" s="32"/>
      <c r="B164" s="131"/>
      <c r="C164" s="132" t="s">
        <v>236</v>
      </c>
      <c r="D164" s="132" t="s">
        <v>112</v>
      </c>
      <c r="E164" s="133" t="s">
        <v>237</v>
      </c>
      <c r="F164" s="134" t="s">
        <v>238</v>
      </c>
      <c r="G164" s="135" t="s">
        <v>127</v>
      </c>
      <c r="H164" s="136">
        <v>1.38</v>
      </c>
      <c r="I164" s="137"/>
      <c r="J164" s="138">
        <f>ROUND(I164*H164,2)</f>
        <v>0</v>
      </c>
      <c r="K164" s="134" t="s">
        <v>116</v>
      </c>
      <c r="L164" s="33"/>
      <c r="M164" s="139" t="s">
        <v>3</v>
      </c>
      <c r="N164" s="140" t="s">
        <v>43</v>
      </c>
      <c r="O164" s="53"/>
      <c r="P164" s="141">
        <f>O164*H164</f>
        <v>0</v>
      </c>
      <c r="Q164" s="141">
        <v>1.9967999999999999</v>
      </c>
      <c r="R164" s="141">
        <f>Q164*H164</f>
        <v>2.7555839999999998</v>
      </c>
      <c r="S164" s="141">
        <v>0</v>
      </c>
      <c r="T164" s="141">
        <f>S164*H164</f>
        <v>0</v>
      </c>
      <c r="U164" s="142" t="s">
        <v>3</v>
      </c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43" t="s">
        <v>117</v>
      </c>
      <c r="AT164" s="143" t="s">
        <v>112</v>
      </c>
      <c r="AU164" s="143" t="s">
        <v>79</v>
      </c>
      <c r="AY164" s="17" t="s">
        <v>109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77</v>
      </c>
      <c r="BK164" s="144">
        <f>ROUND(I164*H164,2)</f>
        <v>0</v>
      </c>
      <c r="BL164" s="17" t="s">
        <v>117</v>
      </c>
      <c r="BM164" s="143" t="s">
        <v>239</v>
      </c>
    </row>
    <row r="165" spans="1:65" s="2" customFormat="1" ht="19.2">
      <c r="A165" s="32"/>
      <c r="B165" s="33"/>
      <c r="C165" s="32"/>
      <c r="D165" s="145" t="s">
        <v>119</v>
      </c>
      <c r="E165" s="32"/>
      <c r="F165" s="146" t="s">
        <v>240</v>
      </c>
      <c r="G165" s="32"/>
      <c r="H165" s="32"/>
      <c r="I165" s="147"/>
      <c r="J165" s="32"/>
      <c r="K165" s="32"/>
      <c r="L165" s="33"/>
      <c r="M165" s="148"/>
      <c r="N165" s="149"/>
      <c r="O165" s="53"/>
      <c r="P165" s="53"/>
      <c r="Q165" s="53"/>
      <c r="R165" s="53"/>
      <c r="S165" s="53"/>
      <c r="T165" s="53"/>
      <c r="U165" s="54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119</v>
      </c>
      <c r="AU165" s="17" t="s">
        <v>79</v>
      </c>
    </row>
    <row r="166" spans="1:65" s="2" customFormat="1" ht="10.199999999999999">
      <c r="A166" s="32"/>
      <c r="B166" s="33"/>
      <c r="C166" s="32"/>
      <c r="D166" s="150" t="s">
        <v>121</v>
      </c>
      <c r="E166" s="32"/>
      <c r="F166" s="151" t="s">
        <v>241</v>
      </c>
      <c r="G166" s="32"/>
      <c r="H166" s="32"/>
      <c r="I166" s="147"/>
      <c r="J166" s="32"/>
      <c r="K166" s="32"/>
      <c r="L166" s="33"/>
      <c r="M166" s="148"/>
      <c r="N166" s="149"/>
      <c r="O166" s="53"/>
      <c r="P166" s="53"/>
      <c r="Q166" s="53"/>
      <c r="R166" s="53"/>
      <c r="S166" s="53"/>
      <c r="T166" s="53"/>
      <c r="U166" s="54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121</v>
      </c>
      <c r="AU166" s="17" t="s">
        <v>79</v>
      </c>
    </row>
    <row r="167" spans="1:65" s="2" customFormat="1" ht="19.2">
      <c r="A167" s="32"/>
      <c r="B167" s="33"/>
      <c r="C167" s="32"/>
      <c r="D167" s="145" t="s">
        <v>131</v>
      </c>
      <c r="E167" s="32"/>
      <c r="F167" s="160" t="s">
        <v>242</v>
      </c>
      <c r="G167" s="32"/>
      <c r="H167" s="32"/>
      <c r="I167" s="147"/>
      <c r="J167" s="32"/>
      <c r="K167" s="32"/>
      <c r="L167" s="33"/>
      <c r="M167" s="148"/>
      <c r="N167" s="149"/>
      <c r="O167" s="53"/>
      <c r="P167" s="53"/>
      <c r="Q167" s="53"/>
      <c r="R167" s="53"/>
      <c r="S167" s="53"/>
      <c r="T167" s="53"/>
      <c r="U167" s="54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131</v>
      </c>
      <c r="AU167" s="17" t="s">
        <v>79</v>
      </c>
    </row>
    <row r="168" spans="1:65" s="13" customFormat="1" ht="10.199999999999999">
      <c r="B168" s="152"/>
      <c r="D168" s="145" t="s">
        <v>123</v>
      </c>
      <c r="E168" s="153" t="s">
        <v>3</v>
      </c>
      <c r="F168" s="154" t="s">
        <v>243</v>
      </c>
      <c r="H168" s="155">
        <v>1.38</v>
      </c>
      <c r="I168" s="156"/>
      <c r="L168" s="152"/>
      <c r="M168" s="157"/>
      <c r="N168" s="158"/>
      <c r="O168" s="158"/>
      <c r="P168" s="158"/>
      <c r="Q168" s="158"/>
      <c r="R168" s="158"/>
      <c r="S168" s="158"/>
      <c r="T168" s="158"/>
      <c r="U168" s="159"/>
      <c r="AT168" s="153" t="s">
        <v>123</v>
      </c>
      <c r="AU168" s="153" t="s">
        <v>79</v>
      </c>
      <c r="AV168" s="13" t="s">
        <v>79</v>
      </c>
      <c r="AW168" s="13" t="s">
        <v>33</v>
      </c>
      <c r="AX168" s="13" t="s">
        <v>77</v>
      </c>
      <c r="AY168" s="153" t="s">
        <v>109</v>
      </c>
    </row>
    <row r="169" spans="1:65" s="2" customFormat="1" ht="16.5" customHeight="1">
      <c r="A169" s="32"/>
      <c r="B169" s="131"/>
      <c r="C169" s="132" t="s">
        <v>244</v>
      </c>
      <c r="D169" s="132" t="s">
        <v>112</v>
      </c>
      <c r="E169" s="133" t="s">
        <v>245</v>
      </c>
      <c r="F169" s="134" t="s">
        <v>246</v>
      </c>
      <c r="G169" s="135" t="s">
        <v>127</v>
      </c>
      <c r="H169" s="136">
        <v>1.38</v>
      </c>
      <c r="I169" s="137"/>
      <c r="J169" s="138">
        <f>ROUND(I169*H169,2)</f>
        <v>0</v>
      </c>
      <c r="K169" s="134" t="s">
        <v>116</v>
      </c>
      <c r="L169" s="33"/>
      <c r="M169" s="139" t="s">
        <v>3</v>
      </c>
      <c r="N169" s="140" t="s">
        <v>43</v>
      </c>
      <c r="O169" s="53"/>
      <c r="P169" s="141">
        <f>O169*H169</f>
        <v>0</v>
      </c>
      <c r="Q169" s="141">
        <v>2.5897399999999999</v>
      </c>
      <c r="R169" s="141">
        <f>Q169*H169</f>
        <v>3.5738411999999995</v>
      </c>
      <c r="S169" s="141">
        <v>0</v>
      </c>
      <c r="T169" s="141">
        <f>S169*H169</f>
        <v>0</v>
      </c>
      <c r="U169" s="142" t="s">
        <v>3</v>
      </c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43" t="s">
        <v>117</v>
      </c>
      <c r="AT169" s="143" t="s">
        <v>112</v>
      </c>
      <c r="AU169" s="143" t="s">
        <v>79</v>
      </c>
      <c r="AY169" s="17" t="s">
        <v>109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77</v>
      </c>
      <c r="BK169" s="144">
        <f>ROUND(I169*H169,2)</f>
        <v>0</v>
      </c>
      <c r="BL169" s="17" t="s">
        <v>117</v>
      </c>
      <c r="BM169" s="143" t="s">
        <v>247</v>
      </c>
    </row>
    <row r="170" spans="1:65" s="2" customFormat="1" ht="10.199999999999999">
      <c r="A170" s="32"/>
      <c r="B170" s="33"/>
      <c r="C170" s="32"/>
      <c r="D170" s="145" t="s">
        <v>119</v>
      </c>
      <c r="E170" s="32"/>
      <c r="F170" s="146" t="s">
        <v>248</v>
      </c>
      <c r="G170" s="32"/>
      <c r="H170" s="32"/>
      <c r="I170" s="147"/>
      <c r="J170" s="32"/>
      <c r="K170" s="32"/>
      <c r="L170" s="33"/>
      <c r="M170" s="148"/>
      <c r="N170" s="149"/>
      <c r="O170" s="53"/>
      <c r="P170" s="53"/>
      <c r="Q170" s="53"/>
      <c r="R170" s="53"/>
      <c r="S170" s="53"/>
      <c r="T170" s="53"/>
      <c r="U170" s="54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119</v>
      </c>
      <c r="AU170" s="17" t="s">
        <v>79</v>
      </c>
    </row>
    <row r="171" spans="1:65" s="2" customFormat="1" ht="10.199999999999999">
      <c r="A171" s="32"/>
      <c r="B171" s="33"/>
      <c r="C171" s="32"/>
      <c r="D171" s="150" t="s">
        <v>121</v>
      </c>
      <c r="E171" s="32"/>
      <c r="F171" s="151" t="s">
        <v>249</v>
      </c>
      <c r="G171" s="32"/>
      <c r="H171" s="32"/>
      <c r="I171" s="147"/>
      <c r="J171" s="32"/>
      <c r="K171" s="32"/>
      <c r="L171" s="33"/>
      <c r="M171" s="148"/>
      <c r="N171" s="149"/>
      <c r="O171" s="53"/>
      <c r="P171" s="53"/>
      <c r="Q171" s="53"/>
      <c r="R171" s="53"/>
      <c r="S171" s="53"/>
      <c r="T171" s="53"/>
      <c r="U171" s="54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121</v>
      </c>
      <c r="AU171" s="17" t="s">
        <v>79</v>
      </c>
    </row>
    <row r="172" spans="1:65" s="13" customFormat="1" ht="10.199999999999999">
      <c r="B172" s="152"/>
      <c r="D172" s="145" t="s">
        <v>123</v>
      </c>
      <c r="E172" s="153" t="s">
        <v>3</v>
      </c>
      <c r="F172" s="154" t="s">
        <v>250</v>
      </c>
      <c r="H172" s="155">
        <v>1.38</v>
      </c>
      <c r="I172" s="156"/>
      <c r="L172" s="152"/>
      <c r="M172" s="157"/>
      <c r="N172" s="158"/>
      <c r="O172" s="158"/>
      <c r="P172" s="158"/>
      <c r="Q172" s="158"/>
      <c r="R172" s="158"/>
      <c r="S172" s="158"/>
      <c r="T172" s="158"/>
      <c r="U172" s="159"/>
      <c r="AT172" s="153" t="s">
        <v>123</v>
      </c>
      <c r="AU172" s="153" t="s">
        <v>79</v>
      </c>
      <c r="AV172" s="13" t="s">
        <v>79</v>
      </c>
      <c r="AW172" s="13" t="s">
        <v>33</v>
      </c>
      <c r="AX172" s="13" t="s">
        <v>77</v>
      </c>
      <c r="AY172" s="153" t="s">
        <v>109</v>
      </c>
    </row>
    <row r="173" spans="1:65" s="12" customFormat="1" ht="22.8" customHeight="1">
      <c r="B173" s="118"/>
      <c r="D173" s="119" t="s">
        <v>71</v>
      </c>
      <c r="E173" s="129" t="s">
        <v>185</v>
      </c>
      <c r="F173" s="129" t="s">
        <v>251</v>
      </c>
      <c r="I173" s="121"/>
      <c r="J173" s="130">
        <f>BK173</f>
        <v>0</v>
      </c>
      <c r="L173" s="118"/>
      <c r="M173" s="123"/>
      <c r="N173" s="124"/>
      <c r="O173" s="124"/>
      <c r="P173" s="125">
        <f>SUM(P174:P231)</f>
        <v>0</v>
      </c>
      <c r="Q173" s="124"/>
      <c r="R173" s="125">
        <f>SUM(R174:R231)</f>
        <v>2.2157999999999998</v>
      </c>
      <c r="S173" s="124"/>
      <c r="T173" s="125">
        <f>SUM(T174:T231)</f>
        <v>0.96</v>
      </c>
      <c r="U173" s="126"/>
      <c r="AR173" s="119" t="s">
        <v>77</v>
      </c>
      <c r="AT173" s="127" t="s">
        <v>71</v>
      </c>
      <c r="AU173" s="127" t="s">
        <v>77</v>
      </c>
      <c r="AY173" s="119" t="s">
        <v>109</v>
      </c>
      <c r="BK173" s="128">
        <f>SUM(BK174:BK231)</f>
        <v>0</v>
      </c>
    </row>
    <row r="174" spans="1:65" s="2" customFormat="1" ht="21.75" customHeight="1">
      <c r="A174" s="32"/>
      <c r="B174" s="131"/>
      <c r="C174" s="132" t="s">
        <v>252</v>
      </c>
      <c r="D174" s="132" t="s">
        <v>112</v>
      </c>
      <c r="E174" s="133" t="s">
        <v>253</v>
      </c>
      <c r="F174" s="134" t="s">
        <v>254</v>
      </c>
      <c r="G174" s="135" t="s">
        <v>127</v>
      </c>
      <c r="H174" s="136">
        <v>6.9</v>
      </c>
      <c r="I174" s="137"/>
      <c r="J174" s="138">
        <f>ROUND(I174*H174,2)</f>
        <v>0</v>
      </c>
      <c r="K174" s="134" t="s">
        <v>116</v>
      </c>
      <c r="L174" s="33"/>
      <c r="M174" s="139" t="s">
        <v>3</v>
      </c>
      <c r="N174" s="140" t="s">
        <v>43</v>
      </c>
      <c r="O174" s="53"/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1">
        <f>S174*H174</f>
        <v>0</v>
      </c>
      <c r="U174" s="142" t="s">
        <v>3</v>
      </c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43" t="s">
        <v>117</v>
      </c>
      <c r="AT174" s="143" t="s">
        <v>112</v>
      </c>
      <c r="AU174" s="143" t="s">
        <v>79</v>
      </c>
      <c r="AY174" s="17" t="s">
        <v>109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77</v>
      </c>
      <c r="BK174" s="144">
        <f>ROUND(I174*H174,2)</f>
        <v>0</v>
      </c>
      <c r="BL174" s="17" t="s">
        <v>117</v>
      </c>
      <c r="BM174" s="143" t="s">
        <v>255</v>
      </c>
    </row>
    <row r="175" spans="1:65" s="2" customFormat="1" ht="10.199999999999999">
      <c r="A175" s="32"/>
      <c r="B175" s="33"/>
      <c r="C175" s="32"/>
      <c r="D175" s="145" t="s">
        <v>119</v>
      </c>
      <c r="E175" s="32"/>
      <c r="F175" s="146" t="s">
        <v>256</v>
      </c>
      <c r="G175" s="32"/>
      <c r="H175" s="32"/>
      <c r="I175" s="147"/>
      <c r="J175" s="32"/>
      <c r="K175" s="32"/>
      <c r="L175" s="33"/>
      <c r="M175" s="148"/>
      <c r="N175" s="149"/>
      <c r="O175" s="53"/>
      <c r="P175" s="53"/>
      <c r="Q175" s="53"/>
      <c r="R175" s="53"/>
      <c r="S175" s="53"/>
      <c r="T175" s="53"/>
      <c r="U175" s="54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119</v>
      </c>
      <c r="AU175" s="17" t="s">
        <v>79</v>
      </c>
    </row>
    <row r="176" spans="1:65" s="2" customFormat="1" ht="10.199999999999999">
      <c r="A176" s="32"/>
      <c r="B176" s="33"/>
      <c r="C176" s="32"/>
      <c r="D176" s="150" t="s">
        <v>121</v>
      </c>
      <c r="E176" s="32"/>
      <c r="F176" s="151" t="s">
        <v>257</v>
      </c>
      <c r="G176" s="32"/>
      <c r="H176" s="32"/>
      <c r="I176" s="147"/>
      <c r="J176" s="32"/>
      <c r="K176" s="32"/>
      <c r="L176" s="33"/>
      <c r="M176" s="148"/>
      <c r="N176" s="149"/>
      <c r="O176" s="53"/>
      <c r="P176" s="53"/>
      <c r="Q176" s="53"/>
      <c r="R176" s="53"/>
      <c r="S176" s="53"/>
      <c r="T176" s="53"/>
      <c r="U176" s="54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121</v>
      </c>
      <c r="AU176" s="17" t="s">
        <v>79</v>
      </c>
    </row>
    <row r="177" spans="1:65" s="2" customFormat="1" ht="19.2">
      <c r="A177" s="32"/>
      <c r="B177" s="33"/>
      <c r="C177" s="32"/>
      <c r="D177" s="145" t="s">
        <v>131</v>
      </c>
      <c r="E177" s="32"/>
      <c r="F177" s="160" t="s">
        <v>258</v>
      </c>
      <c r="G177" s="32"/>
      <c r="H177" s="32"/>
      <c r="I177" s="147"/>
      <c r="J177" s="32"/>
      <c r="K177" s="32"/>
      <c r="L177" s="33"/>
      <c r="M177" s="148"/>
      <c r="N177" s="149"/>
      <c r="O177" s="53"/>
      <c r="P177" s="53"/>
      <c r="Q177" s="53"/>
      <c r="R177" s="53"/>
      <c r="S177" s="53"/>
      <c r="T177" s="53"/>
      <c r="U177" s="54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131</v>
      </c>
      <c r="AU177" s="17" t="s">
        <v>79</v>
      </c>
    </row>
    <row r="178" spans="1:65" s="13" customFormat="1" ht="10.199999999999999">
      <c r="B178" s="152"/>
      <c r="D178" s="145" t="s">
        <v>123</v>
      </c>
      <c r="E178" s="153" t="s">
        <v>3</v>
      </c>
      <c r="F178" s="154" t="s">
        <v>259</v>
      </c>
      <c r="H178" s="155">
        <v>6.9</v>
      </c>
      <c r="I178" s="156"/>
      <c r="L178" s="152"/>
      <c r="M178" s="157"/>
      <c r="N178" s="158"/>
      <c r="O178" s="158"/>
      <c r="P178" s="158"/>
      <c r="Q178" s="158"/>
      <c r="R178" s="158"/>
      <c r="S178" s="158"/>
      <c r="T178" s="158"/>
      <c r="U178" s="159"/>
      <c r="AT178" s="153" t="s">
        <v>123</v>
      </c>
      <c r="AU178" s="153" t="s">
        <v>79</v>
      </c>
      <c r="AV178" s="13" t="s">
        <v>79</v>
      </c>
      <c r="AW178" s="13" t="s">
        <v>33</v>
      </c>
      <c r="AX178" s="13" t="s">
        <v>77</v>
      </c>
      <c r="AY178" s="153" t="s">
        <v>109</v>
      </c>
    </row>
    <row r="179" spans="1:65" s="2" customFormat="1" ht="16.5" customHeight="1">
      <c r="A179" s="32"/>
      <c r="B179" s="131"/>
      <c r="C179" s="132" t="s">
        <v>260</v>
      </c>
      <c r="D179" s="132" t="s">
        <v>112</v>
      </c>
      <c r="E179" s="133" t="s">
        <v>261</v>
      </c>
      <c r="F179" s="134" t="s">
        <v>262</v>
      </c>
      <c r="G179" s="135" t="s">
        <v>115</v>
      </c>
      <c r="H179" s="136">
        <v>3</v>
      </c>
      <c r="I179" s="137"/>
      <c r="J179" s="138">
        <f>ROUND(I179*H179,2)</f>
        <v>0</v>
      </c>
      <c r="K179" s="134" t="s">
        <v>116</v>
      </c>
      <c r="L179" s="33"/>
      <c r="M179" s="139" t="s">
        <v>3</v>
      </c>
      <c r="N179" s="140" t="s">
        <v>43</v>
      </c>
      <c r="O179" s="53"/>
      <c r="P179" s="141">
        <f>O179*H179</f>
        <v>0</v>
      </c>
      <c r="Q179" s="141">
        <v>0</v>
      </c>
      <c r="R179" s="141">
        <f>Q179*H179</f>
        <v>0</v>
      </c>
      <c r="S179" s="141">
        <v>0.32</v>
      </c>
      <c r="T179" s="141">
        <f>S179*H179</f>
        <v>0.96</v>
      </c>
      <c r="U179" s="142" t="s">
        <v>3</v>
      </c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43" t="s">
        <v>117</v>
      </c>
      <c r="AT179" s="143" t="s">
        <v>112</v>
      </c>
      <c r="AU179" s="143" t="s">
        <v>79</v>
      </c>
      <c r="AY179" s="17" t="s">
        <v>109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77</v>
      </c>
      <c r="BK179" s="144">
        <f>ROUND(I179*H179,2)</f>
        <v>0</v>
      </c>
      <c r="BL179" s="17" t="s">
        <v>117</v>
      </c>
      <c r="BM179" s="143" t="s">
        <v>263</v>
      </c>
    </row>
    <row r="180" spans="1:65" s="2" customFormat="1" ht="10.199999999999999">
      <c r="A180" s="32"/>
      <c r="B180" s="33"/>
      <c r="C180" s="32"/>
      <c r="D180" s="145" t="s">
        <v>119</v>
      </c>
      <c r="E180" s="32"/>
      <c r="F180" s="146" t="s">
        <v>264</v>
      </c>
      <c r="G180" s="32"/>
      <c r="H180" s="32"/>
      <c r="I180" s="147"/>
      <c r="J180" s="32"/>
      <c r="K180" s="32"/>
      <c r="L180" s="33"/>
      <c r="M180" s="148"/>
      <c r="N180" s="149"/>
      <c r="O180" s="53"/>
      <c r="P180" s="53"/>
      <c r="Q180" s="53"/>
      <c r="R180" s="53"/>
      <c r="S180" s="53"/>
      <c r="T180" s="53"/>
      <c r="U180" s="54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119</v>
      </c>
      <c r="AU180" s="17" t="s">
        <v>79</v>
      </c>
    </row>
    <row r="181" spans="1:65" s="2" customFormat="1" ht="10.199999999999999">
      <c r="A181" s="32"/>
      <c r="B181" s="33"/>
      <c r="C181" s="32"/>
      <c r="D181" s="150" t="s">
        <v>121</v>
      </c>
      <c r="E181" s="32"/>
      <c r="F181" s="151" t="s">
        <v>265</v>
      </c>
      <c r="G181" s="32"/>
      <c r="H181" s="32"/>
      <c r="I181" s="147"/>
      <c r="J181" s="32"/>
      <c r="K181" s="32"/>
      <c r="L181" s="33"/>
      <c r="M181" s="148"/>
      <c r="N181" s="149"/>
      <c r="O181" s="53"/>
      <c r="P181" s="53"/>
      <c r="Q181" s="53"/>
      <c r="R181" s="53"/>
      <c r="S181" s="53"/>
      <c r="T181" s="53"/>
      <c r="U181" s="54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121</v>
      </c>
      <c r="AU181" s="17" t="s">
        <v>79</v>
      </c>
    </row>
    <row r="182" spans="1:65" s="2" customFormat="1" ht="19.2">
      <c r="A182" s="32"/>
      <c r="B182" s="33"/>
      <c r="C182" s="32"/>
      <c r="D182" s="145" t="s">
        <v>131</v>
      </c>
      <c r="E182" s="32"/>
      <c r="F182" s="160" t="s">
        <v>266</v>
      </c>
      <c r="G182" s="32"/>
      <c r="H182" s="32"/>
      <c r="I182" s="147"/>
      <c r="J182" s="32"/>
      <c r="K182" s="32"/>
      <c r="L182" s="33"/>
      <c r="M182" s="148"/>
      <c r="N182" s="149"/>
      <c r="O182" s="53"/>
      <c r="P182" s="53"/>
      <c r="Q182" s="53"/>
      <c r="R182" s="53"/>
      <c r="S182" s="53"/>
      <c r="T182" s="53"/>
      <c r="U182" s="54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131</v>
      </c>
      <c r="AU182" s="17" t="s">
        <v>79</v>
      </c>
    </row>
    <row r="183" spans="1:65" s="13" customFormat="1" ht="10.199999999999999">
      <c r="B183" s="152"/>
      <c r="D183" s="145" t="s">
        <v>123</v>
      </c>
      <c r="E183" s="153" t="s">
        <v>3</v>
      </c>
      <c r="F183" s="154" t="s">
        <v>137</v>
      </c>
      <c r="H183" s="155">
        <v>3</v>
      </c>
      <c r="I183" s="156"/>
      <c r="L183" s="152"/>
      <c r="M183" s="157"/>
      <c r="N183" s="158"/>
      <c r="O183" s="158"/>
      <c r="P183" s="158"/>
      <c r="Q183" s="158"/>
      <c r="R183" s="158"/>
      <c r="S183" s="158"/>
      <c r="T183" s="158"/>
      <c r="U183" s="159"/>
      <c r="AT183" s="153" t="s">
        <v>123</v>
      </c>
      <c r="AU183" s="153" t="s">
        <v>79</v>
      </c>
      <c r="AV183" s="13" t="s">
        <v>79</v>
      </c>
      <c r="AW183" s="13" t="s">
        <v>33</v>
      </c>
      <c r="AX183" s="13" t="s">
        <v>77</v>
      </c>
      <c r="AY183" s="153" t="s">
        <v>109</v>
      </c>
    </row>
    <row r="184" spans="1:65" s="2" customFormat="1" ht="24.15" customHeight="1">
      <c r="A184" s="32"/>
      <c r="B184" s="131"/>
      <c r="C184" s="132" t="s">
        <v>267</v>
      </c>
      <c r="D184" s="132" t="s">
        <v>112</v>
      </c>
      <c r="E184" s="133" t="s">
        <v>268</v>
      </c>
      <c r="F184" s="134" t="s">
        <v>269</v>
      </c>
      <c r="G184" s="135" t="s">
        <v>270</v>
      </c>
      <c r="H184" s="136">
        <v>4.1970000000000001</v>
      </c>
      <c r="I184" s="137"/>
      <c r="J184" s="138">
        <f>ROUND(I184*H184,2)</f>
        <v>0</v>
      </c>
      <c r="K184" s="134" t="s">
        <v>3</v>
      </c>
      <c r="L184" s="33"/>
      <c r="M184" s="139" t="s">
        <v>3</v>
      </c>
      <c r="N184" s="140" t="s">
        <v>43</v>
      </c>
      <c r="O184" s="53"/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1">
        <f>S184*H184</f>
        <v>0</v>
      </c>
      <c r="U184" s="142" t="s">
        <v>3</v>
      </c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43" t="s">
        <v>117</v>
      </c>
      <c r="AT184" s="143" t="s">
        <v>112</v>
      </c>
      <c r="AU184" s="143" t="s">
        <v>79</v>
      </c>
      <c r="AY184" s="17" t="s">
        <v>109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77</v>
      </c>
      <c r="BK184" s="144">
        <f>ROUND(I184*H184,2)</f>
        <v>0</v>
      </c>
      <c r="BL184" s="17" t="s">
        <v>117</v>
      </c>
      <c r="BM184" s="143" t="s">
        <v>271</v>
      </c>
    </row>
    <row r="185" spans="1:65" s="2" customFormat="1" ht="19.2">
      <c r="A185" s="32"/>
      <c r="B185" s="33"/>
      <c r="C185" s="32"/>
      <c r="D185" s="145" t="s">
        <v>119</v>
      </c>
      <c r="E185" s="32"/>
      <c r="F185" s="146" t="s">
        <v>272</v>
      </c>
      <c r="G185" s="32"/>
      <c r="H185" s="32"/>
      <c r="I185" s="147"/>
      <c r="J185" s="32"/>
      <c r="K185" s="32"/>
      <c r="L185" s="33"/>
      <c r="M185" s="148"/>
      <c r="N185" s="149"/>
      <c r="O185" s="53"/>
      <c r="P185" s="53"/>
      <c r="Q185" s="53"/>
      <c r="R185" s="53"/>
      <c r="S185" s="53"/>
      <c r="T185" s="53"/>
      <c r="U185" s="54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119</v>
      </c>
      <c r="AU185" s="17" t="s">
        <v>79</v>
      </c>
    </row>
    <row r="186" spans="1:65" s="2" customFormat="1" ht="57.6">
      <c r="A186" s="32"/>
      <c r="B186" s="33"/>
      <c r="C186" s="32"/>
      <c r="D186" s="145" t="s">
        <v>131</v>
      </c>
      <c r="E186" s="32"/>
      <c r="F186" s="160" t="s">
        <v>273</v>
      </c>
      <c r="G186" s="32"/>
      <c r="H186" s="32"/>
      <c r="I186" s="147"/>
      <c r="J186" s="32"/>
      <c r="K186" s="32"/>
      <c r="L186" s="33"/>
      <c r="M186" s="148"/>
      <c r="N186" s="149"/>
      <c r="O186" s="53"/>
      <c r="P186" s="53"/>
      <c r="Q186" s="53"/>
      <c r="R186" s="53"/>
      <c r="S186" s="53"/>
      <c r="T186" s="53"/>
      <c r="U186" s="54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131</v>
      </c>
      <c r="AU186" s="17" t="s">
        <v>79</v>
      </c>
    </row>
    <row r="187" spans="1:65" s="13" customFormat="1" ht="10.199999999999999">
      <c r="B187" s="152"/>
      <c r="D187" s="145" t="s">
        <v>123</v>
      </c>
      <c r="E187" s="153" t="s">
        <v>3</v>
      </c>
      <c r="F187" s="154" t="s">
        <v>274</v>
      </c>
      <c r="H187" s="155">
        <v>3.7629999999999999</v>
      </c>
      <c r="I187" s="156"/>
      <c r="L187" s="152"/>
      <c r="M187" s="157"/>
      <c r="N187" s="158"/>
      <c r="O187" s="158"/>
      <c r="P187" s="158"/>
      <c r="Q187" s="158"/>
      <c r="R187" s="158"/>
      <c r="S187" s="158"/>
      <c r="T187" s="158"/>
      <c r="U187" s="159"/>
      <c r="AT187" s="153" t="s">
        <v>123</v>
      </c>
      <c r="AU187" s="153" t="s">
        <v>79</v>
      </c>
      <c r="AV187" s="13" t="s">
        <v>79</v>
      </c>
      <c r="AW187" s="13" t="s">
        <v>33</v>
      </c>
      <c r="AX187" s="13" t="s">
        <v>72</v>
      </c>
      <c r="AY187" s="153" t="s">
        <v>109</v>
      </c>
    </row>
    <row r="188" spans="1:65" s="13" customFormat="1" ht="10.199999999999999">
      <c r="B188" s="152"/>
      <c r="D188" s="145" t="s">
        <v>123</v>
      </c>
      <c r="E188" s="153" t="s">
        <v>3</v>
      </c>
      <c r="F188" s="154" t="s">
        <v>275</v>
      </c>
      <c r="H188" s="155">
        <v>0.434</v>
      </c>
      <c r="I188" s="156"/>
      <c r="L188" s="152"/>
      <c r="M188" s="157"/>
      <c r="N188" s="158"/>
      <c r="O188" s="158"/>
      <c r="P188" s="158"/>
      <c r="Q188" s="158"/>
      <c r="R188" s="158"/>
      <c r="S188" s="158"/>
      <c r="T188" s="158"/>
      <c r="U188" s="159"/>
      <c r="AT188" s="153" t="s">
        <v>123</v>
      </c>
      <c r="AU188" s="153" t="s">
        <v>79</v>
      </c>
      <c r="AV188" s="13" t="s">
        <v>79</v>
      </c>
      <c r="AW188" s="13" t="s">
        <v>33</v>
      </c>
      <c r="AX188" s="13" t="s">
        <v>72</v>
      </c>
      <c r="AY188" s="153" t="s">
        <v>109</v>
      </c>
    </row>
    <row r="189" spans="1:65" s="14" customFormat="1" ht="10.199999999999999">
      <c r="B189" s="161"/>
      <c r="D189" s="145" t="s">
        <v>123</v>
      </c>
      <c r="E189" s="162" t="s">
        <v>3</v>
      </c>
      <c r="F189" s="163" t="s">
        <v>136</v>
      </c>
      <c r="H189" s="164">
        <v>4.1970000000000001</v>
      </c>
      <c r="I189" s="165"/>
      <c r="L189" s="161"/>
      <c r="M189" s="166"/>
      <c r="N189" s="167"/>
      <c r="O189" s="167"/>
      <c r="P189" s="167"/>
      <c r="Q189" s="167"/>
      <c r="R189" s="167"/>
      <c r="S189" s="167"/>
      <c r="T189" s="167"/>
      <c r="U189" s="168"/>
      <c r="AT189" s="162" t="s">
        <v>123</v>
      </c>
      <c r="AU189" s="162" t="s">
        <v>79</v>
      </c>
      <c r="AV189" s="14" t="s">
        <v>117</v>
      </c>
      <c r="AW189" s="14" t="s">
        <v>33</v>
      </c>
      <c r="AX189" s="14" t="s">
        <v>77</v>
      </c>
      <c r="AY189" s="162" t="s">
        <v>109</v>
      </c>
    </row>
    <row r="190" spans="1:65" s="2" customFormat="1" ht="16.5" customHeight="1">
      <c r="A190" s="32"/>
      <c r="B190" s="131"/>
      <c r="C190" s="169" t="s">
        <v>276</v>
      </c>
      <c r="D190" s="169" t="s">
        <v>277</v>
      </c>
      <c r="E190" s="170" t="s">
        <v>278</v>
      </c>
      <c r="F190" s="171" t="s">
        <v>279</v>
      </c>
      <c r="G190" s="172" t="s">
        <v>115</v>
      </c>
      <c r="H190" s="173">
        <v>3</v>
      </c>
      <c r="I190" s="174"/>
      <c r="J190" s="175">
        <f>ROUND(I190*H190,2)</f>
        <v>0</v>
      </c>
      <c r="K190" s="171" t="s">
        <v>116</v>
      </c>
      <c r="L190" s="176"/>
      <c r="M190" s="177" t="s">
        <v>3</v>
      </c>
      <c r="N190" s="178" t="s">
        <v>43</v>
      </c>
      <c r="O190" s="53"/>
      <c r="P190" s="141">
        <f>O190*H190</f>
        <v>0</v>
      </c>
      <c r="Q190" s="141">
        <v>0.30399999999999999</v>
      </c>
      <c r="R190" s="141">
        <f>Q190*H190</f>
        <v>0.91199999999999992</v>
      </c>
      <c r="S190" s="141">
        <v>0</v>
      </c>
      <c r="T190" s="141">
        <f>S190*H190</f>
        <v>0</v>
      </c>
      <c r="U190" s="142" t="s">
        <v>3</v>
      </c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43" t="s">
        <v>185</v>
      </c>
      <c r="AT190" s="143" t="s">
        <v>277</v>
      </c>
      <c r="AU190" s="143" t="s">
        <v>79</v>
      </c>
      <c r="AY190" s="17" t="s">
        <v>109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77</v>
      </c>
      <c r="BK190" s="144">
        <f>ROUND(I190*H190,2)</f>
        <v>0</v>
      </c>
      <c r="BL190" s="17" t="s">
        <v>117</v>
      </c>
      <c r="BM190" s="143" t="s">
        <v>280</v>
      </c>
    </row>
    <row r="191" spans="1:65" s="2" customFormat="1" ht="10.199999999999999">
      <c r="A191" s="32"/>
      <c r="B191" s="33"/>
      <c r="C191" s="32"/>
      <c r="D191" s="145" t="s">
        <v>119</v>
      </c>
      <c r="E191" s="32"/>
      <c r="F191" s="146" t="s">
        <v>279</v>
      </c>
      <c r="G191" s="32"/>
      <c r="H191" s="32"/>
      <c r="I191" s="147"/>
      <c r="J191" s="32"/>
      <c r="K191" s="32"/>
      <c r="L191" s="33"/>
      <c r="M191" s="148"/>
      <c r="N191" s="149"/>
      <c r="O191" s="53"/>
      <c r="P191" s="53"/>
      <c r="Q191" s="53"/>
      <c r="R191" s="53"/>
      <c r="S191" s="53"/>
      <c r="T191" s="53"/>
      <c r="U191" s="54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119</v>
      </c>
      <c r="AU191" s="17" t="s">
        <v>79</v>
      </c>
    </row>
    <row r="192" spans="1:65" s="13" customFormat="1" ht="10.199999999999999">
      <c r="B192" s="152"/>
      <c r="D192" s="145" t="s">
        <v>123</v>
      </c>
      <c r="E192" s="153" t="s">
        <v>3</v>
      </c>
      <c r="F192" s="154" t="s">
        <v>137</v>
      </c>
      <c r="H192" s="155">
        <v>3</v>
      </c>
      <c r="I192" s="156"/>
      <c r="L192" s="152"/>
      <c r="M192" s="157"/>
      <c r="N192" s="158"/>
      <c r="O192" s="158"/>
      <c r="P192" s="158"/>
      <c r="Q192" s="158"/>
      <c r="R192" s="158"/>
      <c r="S192" s="158"/>
      <c r="T192" s="158"/>
      <c r="U192" s="159"/>
      <c r="AT192" s="153" t="s">
        <v>123</v>
      </c>
      <c r="AU192" s="153" t="s">
        <v>79</v>
      </c>
      <c r="AV192" s="13" t="s">
        <v>79</v>
      </c>
      <c r="AW192" s="13" t="s">
        <v>33</v>
      </c>
      <c r="AX192" s="13" t="s">
        <v>77</v>
      </c>
      <c r="AY192" s="153" t="s">
        <v>109</v>
      </c>
    </row>
    <row r="193" spans="1:65" s="2" customFormat="1" ht="16.5" customHeight="1">
      <c r="A193" s="32"/>
      <c r="B193" s="131"/>
      <c r="C193" s="132" t="s">
        <v>9</v>
      </c>
      <c r="D193" s="132" t="s">
        <v>112</v>
      </c>
      <c r="E193" s="133" t="s">
        <v>281</v>
      </c>
      <c r="F193" s="134" t="s">
        <v>282</v>
      </c>
      <c r="G193" s="135" t="s">
        <v>115</v>
      </c>
      <c r="H193" s="136">
        <v>3</v>
      </c>
      <c r="I193" s="137"/>
      <c r="J193" s="138">
        <f>ROUND(I193*H193,2)</f>
        <v>0</v>
      </c>
      <c r="K193" s="134" t="s">
        <v>116</v>
      </c>
      <c r="L193" s="33"/>
      <c r="M193" s="139" t="s">
        <v>3</v>
      </c>
      <c r="N193" s="140" t="s">
        <v>43</v>
      </c>
      <c r="O193" s="53"/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1">
        <f>S193*H193</f>
        <v>0</v>
      </c>
      <c r="U193" s="142" t="s">
        <v>3</v>
      </c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43" t="s">
        <v>117</v>
      </c>
      <c r="AT193" s="143" t="s">
        <v>112</v>
      </c>
      <c r="AU193" s="143" t="s">
        <v>79</v>
      </c>
      <c r="AY193" s="17" t="s">
        <v>109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77</v>
      </c>
      <c r="BK193" s="144">
        <f>ROUND(I193*H193,2)</f>
        <v>0</v>
      </c>
      <c r="BL193" s="17" t="s">
        <v>117</v>
      </c>
      <c r="BM193" s="143" t="s">
        <v>283</v>
      </c>
    </row>
    <row r="194" spans="1:65" s="2" customFormat="1" ht="10.199999999999999">
      <c r="A194" s="32"/>
      <c r="B194" s="33"/>
      <c r="C194" s="32"/>
      <c r="D194" s="145" t="s">
        <v>119</v>
      </c>
      <c r="E194" s="32"/>
      <c r="F194" s="146" t="s">
        <v>284</v>
      </c>
      <c r="G194" s="32"/>
      <c r="H194" s="32"/>
      <c r="I194" s="147"/>
      <c r="J194" s="32"/>
      <c r="K194" s="32"/>
      <c r="L194" s="33"/>
      <c r="M194" s="148"/>
      <c r="N194" s="149"/>
      <c r="O194" s="53"/>
      <c r="P194" s="53"/>
      <c r="Q194" s="53"/>
      <c r="R194" s="53"/>
      <c r="S194" s="53"/>
      <c r="T194" s="53"/>
      <c r="U194" s="54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119</v>
      </c>
      <c r="AU194" s="17" t="s">
        <v>79</v>
      </c>
    </row>
    <row r="195" spans="1:65" s="2" customFormat="1" ht="10.199999999999999">
      <c r="A195" s="32"/>
      <c r="B195" s="33"/>
      <c r="C195" s="32"/>
      <c r="D195" s="150" t="s">
        <v>121</v>
      </c>
      <c r="E195" s="32"/>
      <c r="F195" s="151" t="s">
        <v>285</v>
      </c>
      <c r="G195" s="32"/>
      <c r="H195" s="32"/>
      <c r="I195" s="147"/>
      <c r="J195" s="32"/>
      <c r="K195" s="32"/>
      <c r="L195" s="33"/>
      <c r="M195" s="148"/>
      <c r="N195" s="149"/>
      <c r="O195" s="53"/>
      <c r="P195" s="53"/>
      <c r="Q195" s="53"/>
      <c r="R195" s="53"/>
      <c r="S195" s="53"/>
      <c r="T195" s="53"/>
      <c r="U195" s="54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121</v>
      </c>
      <c r="AU195" s="17" t="s">
        <v>79</v>
      </c>
    </row>
    <row r="196" spans="1:65" s="13" customFormat="1" ht="10.199999999999999">
      <c r="B196" s="152"/>
      <c r="D196" s="145" t="s">
        <v>123</v>
      </c>
      <c r="E196" s="153" t="s">
        <v>3</v>
      </c>
      <c r="F196" s="154" t="s">
        <v>137</v>
      </c>
      <c r="H196" s="155">
        <v>3</v>
      </c>
      <c r="I196" s="156"/>
      <c r="L196" s="152"/>
      <c r="M196" s="157"/>
      <c r="N196" s="158"/>
      <c r="O196" s="158"/>
      <c r="P196" s="158"/>
      <c r="Q196" s="158"/>
      <c r="R196" s="158"/>
      <c r="S196" s="158"/>
      <c r="T196" s="158"/>
      <c r="U196" s="159"/>
      <c r="AT196" s="153" t="s">
        <v>123</v>
      </c>
      <c r="AU196" s="153" t="s">
        <v>79</v>
      </c>
      <c r="AV196" s="13" t="s">
        <v>79</v>
      </c>
      <c r="AW196" s="13" t="s">
        <v>33</v>
      </c>
      <c r="AX196" s="13" t="s">
        <v>77</v>
      </c>
      <c r="AY196" s="153" t="s">
        <v>109</v>
      </c>
    </row>
    <row r="197" spans="1:65" s="2" customFormat="1" ht="16.5" customHeight="1">
      <c r="A197" s="32"/>
      <c r="B197" s="131"/>
      <c r="C197" s="132" t="s">
        <v>286</v>
      </c>
      <c r="D197" s="132" t="s">
        <v>112</v>
      </c>
      <c r="E197" s="133" t="s">
        <v>287</v>
      </c>
      <c r="F197" s="134" t="s">
        <v>288</v>
      </c>
      <c r="G197" s="135" t="s">
        <v>127</v>
      </c>
      <c r="H197" s="136">
        <v>2</v>
      </c>
      <c r="I197" s="137"/>
      <c r="J197" s="138">
        <f>ROUND(I197*H197,2)</f>
        <v>0</v>
      </c>
      <c r="K197" s="134" t="s">
        <v>116</v>
      </c>
      <c r="L197" s="33"/>
      <c r="M197" s="139" t="s">
        <v>3</v>
      </c>
      <c r="N197" s="140" t="s">
        <v>43</v>
      </c>
      <c r="O197" s="53"/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1">
        <f>S197*H197</f>
        <v>0</v>
      </c>
      <c r="U197" s="142" t="s">
        <v>3</v>
      </c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43" t="s">
        <v>117</v>
      </c>
      <c r="AT197" s="143" t="s">
        <v>112</v>
      </c>
      <c r="AU197" s="143" t="s">
        <v>79</v>
      </c>
      <c r="AY197" s="17" t="s">
        <v>109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77</v>
      </c>
      <c r="BK197" s="144">
        <f>ROUND(I197*H197,2)</f>
        <v>0</v>
      </c>
      <c r="BL197" s="17" t="s">
        <v>117</v>
      </c>
      <c r="BM197" s="143" t="s">
        <v>289</v>
      </c>
    </row>
    <row r="198" spans="1:65" s="2" customFormat="1" ht="10.199999999999999">
      <c r="A198" s="32"/>
      <c r="B198" s="33"/>
      <c r="C198" s="32"/>
      <c r="D198" s="145" t="s">
        <v>119</v>
      </c>
      <c r="E198" s="32"/>
      <c r="F198" s="146" t="s">
        <v>290</v>
      </c>
      <c r="G198" s="32"/>
      <c r="H198" s="32"/>
      <c r="I198" s="147"/>
      <c r="J198" s="32"/>
      <c r="K198" s="32"/>
      <c r="L198" s="33"/>
      <c r="M198" s="148"/>
      <c r="N198" s="149"/>
      <c r="O198" s="53"/>
      <c r="P198" s="53"/>
      <c r="Q198" s="53"/>
      <c r="R198" s="53"/>
      <c r="S198" s="53"/>
      <c r="T198" s="53"/>
      <c r="U198" s="54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119</v>
      </c>
      <c r="AU198" s="17" t="s">
        <v>79</v>
      </c>
    </row>
    <row r="199" spans="1:65" s="2" customFormat="1" ht="10.199999999999999">
      <c r="A199" s="32"/>
      <c r="B199" s="33"/>
      <c r="C199" s="32"/>
      <c r="D199" s="150" t="s">
        <v>121</v>
      </c>
      <c r="E199" s="32"/>
      <c r="F199" s="151" t="s">
        <v>291</v>
      </c>
      <c r="G199" s="32"/>
      <c r="H199" s="32"/>
      <c r="I199" s="147"/>
      <c r="J199" s="32"/>
      <c r="K199" s="32"/>
      <c r="L199" s="33"/>
      <c r="M199" s="148"/>
      <c r="N199" s="149"/>
      <c r="O199" s="53"/>
      <c r="P199" s="53"/>
      <c r="Q199" s="53"/>
      <c r="R199" s="53"/>
      <c r="S199" s="53"/>
      <c r="T199" s="53"/>
      <c r="U199" s="54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121</v>
      </c>
      <c r="AU199" s="17" t="s">
        <v>79</v>
      </c>
    </row>
    <row r="200" spans="1:65" s="2" customFormat="1" ht="19.2">
      <c r="A200" s="32"/>
      <c r="B200" s="33"/>
      <c r="C200" s="32"/>
      <c r="D200" s="145" t="s">
        <v>131</v>
      </c>
      <c r="E200" s="32"/>
      <c r="F200" s="160" t="s">
        <v>292</v>
      </c>
      <c r="G200" s="32"/>
      <c r="H200" s="32"/>
      <c r="I200" s="147"/>
      <c r="J200" s="32"/>
      <c r="K200" s="32"/>
      <c r="L200" s="33"/>
      <c r="M200" s="148"/>
      <c r="N200" s="149"/>
      <c r="O200" s="53"/>
      <c r="P200" s="53"/>
      <c r="Q200" s="53"/>
      <c r="R200" s="53"/>
      <c r="S200" s="53"/>
      <c r="T200" s="53"/>
      <c r="U200" s="54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131</v>
      </c>
      <c r="AU200" s="17" t="s">
        <v>79</v>
      </c>
    </row>
    <row r="201" spans="1:65" s="13" customFormat="1" ht="10.199999999999999">
      <c r="B201" s="152"/>
      <c r="D201" s="145" t="s">
        <v>123</v>
      </c>
      <c r="E201" s="153" t="s">
        <v>3</v>
      </c>
      <c r="F201" s="154" t="s">
        <v>293</v>
      </c>
      <c r="H201" s="155">
        <v>2</v>
      </c>
      <c r="I201" s="156"/>
      <c r="L201" s="152"/>
      <c r="M201" s="157"/>
      <c r="N201" s="158"/>
      <c r="O201" s="158"/>
      <c r="P201" s="158"/>
      <c r="Q201" s="158"/>
      <c r="R201" s="158"/>
      <c r="S201" s="158"/>
      <c r="T201" s="158"/>
      <c r="U201" s="159"/>
      <c r="AT201" s="153" t="s">
        <v>123</v>
      </c>
      <c r="AU201" s="153" t="s">
        <v>79</v>
      </c>
      <c r="AV201" s="13" t="s">
        <v>79</v>
      </c>
      <c r="AW201" s="13" t="s">
        <v>33</v>
      </c>
      <c r="AX201" s="13" t="s">
        <v>77</v>
      </c>
      <c r="AY201" s="153" t="s">
        <v>109</v>
      </c>
    </row>
    <row r="202" spans="1:65" s="2" customFormat="1" ht="16.5" customHeight="1">
      <c r="A202" s="32"/>
      <c r="B202" s="131"/>
      <c r="C202" s="132" t="s">
        <v>294</v>
      </c>
      <c r="D202" s="132" t="s">
        <v>112</v>
      </c>
      <c r="E202" s="133" t="s">
        <v>295</v>
      </c>
      <c r="F202" s="134" t="s">
        <v>296</v>
      </c>
      <c r="G202" s="135" t="s">
        <v>297</v>
      </c>
      <c r="H202" s="136">
        <v>3</v>
      </c>
      <c r="I202" s="137"/>
      <c r="J202" s="138">
        <f>ROUND(I202*H202,2)</f>
        <v>0</v>
      </c>
      <c r="K202" s="134" t="s">
        <v>116</v>
      </c>
      <c r="L202" s="33"/>
      <c r="M202" s="139" t="s">
        <v>3</v>
      </c>
      <c r="N202" s="140" t="s">
        <v>43</v>
      </c>
      <c r="O202" s="53"/>
      <c r="P202" s="141">
        <f>O202*H202</f>
        <v>0</v>
      </c>
      <c r="Q202" s="141">
        <v>2.3800000000000002E-3</v>
      </c>
      <c r="R202" s="141">
        <f>Q202*H202</f>
        <v>7.1400000000000005E-3</v>
      </c>
      <c r="S202" s="141">
        <v>0</v>
      </c>
      <c r="T202" s="141">
        <f>S202*H202</f>
        <v>0</v>
      </c>
      <c r="U202" s="142" t="s">
        <v>3</v>
      </c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43" t="s">
        <v>117</v>
      </c>
      <c r="AT202" s="143" t="s">
        <v>112</v>
      </c>
      <c r="AU202" s="143" t="s">
        <v>79</v>
      </c>
      <c r="AY202" s="17" t="s">
        <v>109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77</v>
      </c>
      <c r="BK202" s="144">
        <f>ROUND(I202*H202,2)</f>
        <v>0</v>
      </c>
      <c r="BL202" s="17" t="s">
        <v>117</v>
      </c>
      <c r="BM202" s="143" t="s">
        <v>298</v>
      </c>
    </row>
    <row r="203" spans="1:65" s="2" customFormat="1" ht="10.199999999999999">
      <c r="A203" s="32"/>
      <c r="B203" s="33"/>
      <c r="C203" s="32"/>
      <c r="D203" s="145" t="s">
        <v>119</v>
      </c>
      <c r="E203" s="32"/>
      <c r="F203" s="146" t="s">
        <v>299</v>
      </c>
      <c r="G203" s="32"/>
      <c r="H203" s="32"/>
      <c r="I203" s="147"/>
      <c r="J203" s="32"/>
      <c r="K203" s="32"/>
      <c r="L203" s="33"/>
      <c r="M203" s="148"/>
      <c r="N203" s="149"/>
      <c r="O203" s="53"/>
      <c r="P203" s="53"/>
      <c r="Q203" s="53"/>
      <c r="R203" s="53"/>
      <c r="S203" s="53"/>
      <c r="T203" s="53"/>
      <c r="U203" s="54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119</v>
      </c>
      <c r="AU203" s="17" t="s">
        <v>79</v>
      </c>
    </row>
    <row r="204" spans="1:65" s="2" customFormat="1" ht="10.199999999999999">
      <c r="A204" s="32"/>
      <c r="B204" s="33"/>
      <c r="C204" s="32"/>
      <c r="D204" s="150" t="s">
        <v>121</v>
      </c>
      <c r="E204" s="32"/>
      <c r="F204" s="151" t="s">
        <v>300</v>
      </c>
      <c r="G204" s="32"/>
      <c r="H204" s="32"/>
      <c r="I204" s="147"/>
      <c r="J204" s="32"/>
      <c r="K204" s="32"/>
      <c r="L204" s="33"/>
      <c r="M204" s="148"/>
      <c r="N204" s="149"/>
      <c r="O204" s="53"/>
      <c r="P204" s="53"/>
      <c r="Q204" s="53"/>
      <c r="R204" s="53"/>
      <c r="S204" s="53"/>
      <c r="T204" s="53"/>
      <c r="U204" s="54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7" t="s">
        <v>121</v>
      </c>
      <c r="AU204" s="17" t="s">
        <v>79</v>
      </c>
    </row>
    <row r="205" spans="1:65" s="2" customFormat="1" ht="19.2">
      <c r="A205" s="32"/>
      <c r="B205" s="33"/>
      <c r="C205" s="32"/>
      <c r="D205" s="145" t="s">
        <v>131</v>
      </c>
      <c r="E205" s="32"/>
      <c r="F205" s="160" t="s">
        <v>301</v>
      </c>
      <c r="G205" s="32"/>
      <c r="H205" s="32"/>
      <c r="I205" s="147"/>
      <c r="J205" s="32"/>
      <c r="K205" s="32"/>
      <c r="L205" s="33"/>
      <c r="M205" s="148"/>
      <c r="N205" s="149"/>
      <c r="O205" s="53"/>
      <c r="P205" s="53"/>
      <c r="Q205" s="53"/>
      <c r="R205" s="53"/>
      <c r="S205" s="53"/>
      <c r="T205" s="53"/>
      <c r="U205" s="54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131</v>
      </c>
      <c r="AU205" s="17" t="s">
        <v>79</v>
      </c>
    </row>
    <row r="206" spans="1:65" s="13" customFormat="1" ht="10.199999999999999">
      <c r="B206" s="152"/>
      <c r="D206" s="145" t="s">
        <v>123</v>
      </c>
      <c r="E206" s="153" t="s">
        <v>3</v>
      </c>
      <c r="F206" s="154" t="s">
        <v>137</v>
      </c>
      <c r="H206" s="155">
        <v>3</v>
      </c>
      <c r="I206" s="156"/>
      <c r="L206" s="152"/>
      <c r="M206" s="157"/>
      <c r="N206" s="158"/>
      <c r="O206" s="158"/>
      <c r="P206" s="158"/>
      <c r="Q206" s="158"/>
      <c r="R206" s="158"/>
      <c r="S206" s="158"/>
      <c r="T206" s="158"/>
      <c r="U206" s="159"/>
      <c r="AT206" s="153" t="s">
        <v>123</v>
      </c>
      <c r="AU206" s="153" t="s">
        <v>79</v>
      </c>
      <c r="AV206" s="13" t="s">
        <v>79</v>
      </c>
      <c r="AW206" s="13" t="s">
        <v>33</v>
      </c>
      <c r="AX206" s="13" t="s">
        <v>77</v>
      </c>
      <c r="AY206" s="153" t="s">
        <v>109</v>
      </c>
    </row>
    <row r="207" spans="1:65" s="2" customFormat="1" ht="16.5" customHeight="1">
      <c r="A207" s="32"/>
      <c r="B207" s="131"/>
      <c r="C207" s="169" t="s">
        <v>302</v>
      </c>
      <c r="D207" s="169" t="s">
        <v>277</v>
      </c>
      <c r="E207" s="170" t="s">
        <v>303</v>
      </c>
      <c r="F207" s="171" t="s">
        <v>304</v>
      </c>
      <c r="G207" s="172" t="s">
        <v>115</v>
      </c>
      <c r="H207" s="173">
        <v>3</v>
      </c>
      <c r="I207" s="174"/>
      <c r="J207" s="175">
        <f>ROUND(I207*H207,2)</f>
        <v>0</v>
      </c>
      <c r="K207" s="171" t="s">
        <v>116</v>
      </c>
      <c r="L207" s="176"/>
      <c r="M207" s="177" t="s">
        <v>3</v>
      </c>
      <c r="N207" s="178" t="s">
        <v>43</v>
      </c>
      <c r="O207" s="53"/>
      <c r="P207" s="141">
        <f>O207*H207</f>
        <v>0</v>
      </c>
      <c r="Q207" s="141">
        <v>2.4299999999999999E-3</v>
      </c>
      <c r="R207" s="141">
        <f>Q207*H207</f>
        <v>7.2899999999999996E-3</v>
      </c>
      <c r="S207" s="141">
        <v>0</v>
      </c>
      <c r="T207" s="141">
        <f>S207*H207</f>
        <v>0</v>
      </c>
      <c r="U207" s="142" t="s">
        <v>3</v>
      </c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43" t="s">
        <v>185</v>
      </c>
      <c r="AT207" s="143" t="s">
        <v>277</v>
      </c>
      <c r="AU207" s="143" t="s">
        <v>79</v>
      </c>
      <c r="AY207" s="17" t="s">
        <v>109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77</v>
      </c>
      <c r="BK207" s="144">
        <f>ROUND(I207*H207,2)</f>
        <v>0</v>
      </c>
      <c r="BL207" s="17" t="s">
        <v>117</v>
      </c>
      <c r="BM207" s="143" t="s">
        <v>305</v>
      </c>
    </row>
    <row r="208" spans="1:65" s="2" customFormat="1" ht="10.199999999999999">
      <c r="A208" s="32"/>
      <c r="B208" s="33"/>
      <c r="C208" s="32"/>
      <c r="D208" s="145" t="s">
        <v>119</v>
      </c>
      <c r="E208" s="32"/>
      <c r="F208" s="146" t="s">
        <v>304</v>
      </c>
      <c r="G208" s="32"/>
      <c r="H208" s="32"/>
      <c r="I208" s="147"/>
      <c r="J208" s="32"/>
      <c r="K208" s="32"/>
      <c r="L208" s="33"/>
      <c r="M208" s="148"/>
      <c r="N208" s="149"/>
      <c r="O208" s="53"/>
      <c r="P208" s="53"/>
      <c r="Q208" s="53"/>
      <c r="R208" s="53"/>
      <c r="S208" s="53"/>
      <c r="T208" s="53"/>
      <c r="U208" s="54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119</v>
      </c>
      <c r="AU208" s="17" t="s">
        <v>79</v>
      </c>
    </row>
    <row r="209" spans="1:65" s="2" customFormat="1" ht="19.2">
      <c r="A209" s="32"/>
      <c r="B209" s="33"/>
      <c r="C209" s="32"/>
      <c r="D209" s="145" t="s">
        <v>131</v>
      </c>
      <c r="E209" s="32"/>
      <c r="F209" s="160" t="s">
        <v>306</v>
      </c>
      <c r="G209" s="32"/>
      <c r="H209" s="32"/>
      <c r="I209" s="147"/>
      <c r="J209" s="32"/>
      <c r="K209" s="32"/>
      <c r="L209" s="33"/>
      <c r="M209" s="148"/>
      <c r="N209" s="149"/>
      <c r="O209" s="53"/>
      <c r="P209" s="53"/>
      <c r="Q209" s="53"/>
      <c r="R209" s="53"/>
      <c r="S209" s="53"/>
      <c r="T209" s="53"/>
      <c r="U209" s="54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7" t="s">
        <v>131</v>
      </c>
      <c r="AU209" s="17" t="s">
        <v>79</v>
      </c>
    </row>
    <row r="210" spans="1:65" s="13" customFormat="1" ht="10.199999999999999">
      <c r="B210" s="152"/>
      <c r="D210" s="145" t="s">
        <v>123</v>
      </c>
      <c r="E210" s="153" t="s">
        <v>3</v>
      </c>
      <c r="F210" s="154" t="s">
        <v>137</v>
      </c>
      <c r="H210" s="155">
        <v>3</v>
      </c>
      <c r="I210" s="156"/>
      <c r="L210" s="152"/>
      <c r="M210" s="157"/>
      <c r="N210" s="158"/>
      <c r="O210" s="158"/>
      <c r="P210" s="158"/>
      <c r="Q210" s="158"/>
      <c r="R210" s="158"/>
      <c r="S210" s="158"/>
      <c r="T210" s="158"/>
      <c r="U210" s="159"/>
      <c r="AT210" s="153" t="s">
        <v>123</v>
      </c>
      <c r="AU210" s="153" t="s">
        <v>79</v>
      </c>
      <c r="AV210" s="13" t="s">
        <v>79</v>
      </c>
      <c r="AW210" s="13" t="s">
        <v>33</v>
      </c>
      <c r="AX210" s="13" t="s">
        <v>77</v>
      </c>
      <c r="AY210" s="153" t="s">
        <v>109</v>
      </c>
    </row>
    <row r="211" spans="1:65" s="2" customFormat="1" ht="16.5" customHeight="1">
      <c r="A211" s="32"/>
      <c r="B211" s="131"/>
      <c r="C211" s="132" t="s">
        <v>307</v>
      </c>
      <c r="D211" s="132" t="s">
        <v>112</v>
      </c>
      <c r="E211" s="133" t="s">
        <v>308</v>
      </c>
      <c r="F211" s="134" t="s">
        <v>309</v>
      </c>
      <c r="G211" s="135" t="s">
        <v>297</v>
      </c>
      <c r="H211" s="136">
        <v>5</v>
      </c>
      <c r="I211" s="137"/>
      <c r="J211" s="138">
        <f>ROUND(I211*H211,2)</f>
        <v>0</v>
      </c>
      <c r="K211" s="134" t="s">
        <v>116</v>
      </c>
      <c r="L211" s="33"/>
      <c r="M211" s="139" t="s">
        <v>3</v>
      </c>
      <c r="N211" s="140" t="s">
        <v>43</v>
      </c>
      <c r="O211" s="53"/>
      <c r="P211" s="141">
        <f>O211*H211</f>
        <v>0</v>
      </c>
      <c r="Q211" s="141">
        <v>3.9269999999999999E-2</v>
      </c>
      <c r="R211" s="141">
        <f>Q211*H211</f>
        <v>0.19635</v>
      </c>
      <c r="S211" s="141">
        <v>0</v>
      </c>
      <c r="T211" s="141">
        <f>S211*H211</f>
        <v>0</v>
      </c>
      <c r="U211" s="142" t="s">
        <v>3</v>
      </c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43" t="s">
        <v>117</v>
      </c>
      <c r="AT211" s="143" t="s">
        <v>112</v>
      </c>
      <c r="AU211" s="143" t="s">
        <v>79</v>
      </c>
      <c r="AY211" s="17" t="s">
        <v>109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77</v>
      </c>
      <c r="BK211" s="144">
        <f>ROUND(I211*H211,2)</f>
        <v>0</v>
      </c>
      <c r="BL211" s="17" t="s">
        <v>117</v>
      </c>
      <c r="BM211" s="143" t="s">
        <v>310</v>
      </c>
    </row>
    <row r="212" spans="1:65" s="2" customFormat="1" ht="10.199999999999999">
      <c r="A212" s="32"/>
      <c r="B212" s="33"/>
      <c r="C212" s="32"/>
      <c r="D212" s="145" t="s">
        <v>119</v>
      </c>
      <c r="E212" s="32"/>
      <c r="F212" s="146" t="s">
        <v>309</v>
      </c>
      <c r="G212" s="32"/>
      <c r="H212" s="32"/>
      <c r="I212" s="147"/>
      <c r="J212" s="32"/>
      <c r="K212" s="32"/>
      <c r="L212" s="33"/>
      <c r="M212" s="148"/>
      <c r="N212" s="149"/>
      <c r="O212" s="53"/>
      <c r="P212" s="53"/>
      <c r="Q212" s="53"/>
      <c r="R212" s="53"/>
      <c r="S212" s="53"/>
      <c r="T212" s="53"/>
      <c r="U212" s="54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119</v>
      </c>
      <c r="AU212" s="17" t="s">
        <v>79</v>
      </c>
    </row>
    <row r="213" spans="1:65" s="2" customFormat="1" ht="10.199999999999999">
      <c r="A213" s="32"/>
      <c r="B213" s="33"/>
      <c r="C213" s="32"/>
      <c r="D213" s="150" t="s">
        <v>121</v>
      </c>
      <c r="E213" s="32"/>
      <c r="F213" s="151" t="s">
        <v>311</v>
      </c>
      <c r="G213" s="32"/>
      <c r="H213" s="32"/>
      <c r="I213" s="147"/>
      <c r="J213" s="32"/>
      <c r="K213" s="32"/>
      <c r="L213" s="33"/>
      <c r="M213" s="148"/>
      <c r="N213" s="149"/>
      <c r="O213" s="53"/>
      <c r="P213" s="53"/>
      <c r="Q213" s="53"/>
      <c r="R213" s="53"/>
      <c r="S213" s="53"/>
      <c r="T213" s="53"/>
      <c r="U213" s="54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121</v>
      </c>
      <c r="AU213" s="17" t="s">
        <v>79</v>
      </c>
    </row>
    <row r="214" spans="1:65" s="2" customFormat="1" ht="19.2">
      <c r="A214" s="32"/>
      <c r="B214" s="33"/>
      <c r="C214" s="32"/>
      <c r="D214" s="145" t="s">
        <v>131</v>
      </c>
      <c r="E214" s="32"/>
      <c r="F214" s="160" t="s">
        <v>312</v>
      </c>
      <c r="G214" s="32"/>
      <c r="H214" s="32"/>
      <c r="I214" s="147"/>
      <c r="J214" s="32"/>
      <c r="K214" s="32"/>
      <c r="L214" s="33"/>
      <c r="M214" s="148"/>
      <c r="N214" s="149"/>
      <c r="O214" s="53"/>
      <c r="P214" s="53"/>
      <c r="Q214" s="53"/>
      <c r="R214" s="53"/>
      <c r="S214" s="53"/>
      <c r="T214" s="53"/>
      <c r="U214" s="54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131</v>
      </c>
      <c r="AU214" s="17" t="s">
        <v>79</v>
      </c>
    </row>
    <row r="215" spans="1:65" s="13" customFormat="1" ht="10.199999999999999">
      <c r="B215" s="152"/>
      <c r="D215" s="145" t="s">
        <v>123</v>
      </c>
      <c r="E215" s="153" t="s">
        <v>3</v>
      </c>
      <c r="F215" s="154" t="s">
        <v>150</v>
      </c>
      <c r="H215" s="155">
        <v>5</v>
      </c>
      <c r="I215" s="156"/>
      <c r="L215" s="152"/>
      <c r="M215" s="157"/>
      <c r="N215" s="158"/>
      <c r="O215" s="158"/>
      <c r="P215" s="158"/>
      <c r="Q215" s="158"/>
      <c r="R215" s="158"/>
      <c r="S215" s="158"/>
      <c r="T215" s="158"/>
      <c r="U215" s="159"/>
      <c r="AT215" s="153" t="s">
        <v>123</v>
      </c>
      <c r="AU215" s="153" t="s">
        <v>79</v>
      </c>
      <c r="AV215" s="13" t="s">
        <v>79</v>
      </c>
      <c r="AW215" s="13" t="s">
        <v>33</v>
      </c>
      <c r="AX215" s="13" t="s">
        <v>77</v>
      </c>
      <c r="AY215" s="153" t="s">
        <v>109</v>
      </c>
    </row>
    <row r="216" spans="1:65" s="2" customFormat="1" ht="16.5" customHeight="1">
      <c r="A216" s="32"/>
      <c r="B216" s="131"/>
      <c r="C216" s="169" t="s">
        <v>8</v>
      </c>
      <c r="D216" s="169" t="s">
        <v>277</v>
      </c>
      <c r="E216" s="170" t="s">
        <v>313</v>
      </c>
      <c r="F216" s="171" t="s">
        <v>314</v>
      </c>
      <c r="G216" s="172" t="s">
        <v>297</v>
      </c>
      <c r="H216" s="173">
        <v>5</v>
      </c>
      <c r="I216" s="174"/>
      <c r="J216" s="175">
        <f>ROUND(I216*H216,2)</f>
        <v>0</v>
      </c>
      <c r="K216" s="171" t="s">
        <v>116</v>
      </c>
      <c r="L216" s="176"/>
      <c r="M216" s="177" t="s">
        <v>3</v>
      </c>
      <c r="N216" s="178" t="s">
        <v>43</v>
      </c>
      <c r="O216" s="53"/>
      <c r="P216" s="141">
        <f>O216*H216</f>
        <v>0</v>
      </c>
      <c r="Q216" s="141">
        <v>0.218</v>
      </c>
      <c r="R216" s="141">
        <f>Q216*H216</f>
        <v>1.0900000000000001</v>
      </c>
      <c r="S216" s="141">
        <v>0</v>
      </c>
      <c r="T216" s="141">
        <f>S216*H216</f>
        <v>0</v>
      </c>
      <c r="U216" s="142" t="s">
        <v>3</v>
      </c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43" t="s">
        <v>185</v>
      </c>
      <c r="AT216" s="143" t="s">
        <v>277</v>
      </c>
      <c r="AU216" s="143" t="s">
        <v>79</v>
      </c>
      <c r="AY216" s="17" t="s">
        <v>109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77</v>
      </c>
      <c r="BK216" s="144">
        <f>ROUND(I216*H216,2)</f>
        <v>0</v>
      </c>
      <c r="BL216" s="17" t="s">
        <v>117</v>
      </c>
      <c r="BM216" s="143" t="s">
        <v>315</v>
      </c>
    </row>
    <row r="217" spans="1:65" s="2" customFormat="1" ht="10.199999999999999">
      <c r="A217" s="32"/>
      <c r="B217" s="33"/>
      <c r="C217" s="32"/>
      <c r="D217" s="145" t="s">
        <v>119</v>
      </c>
      <c r="E217" s="32"/>
      <c r="F217" s="146" t="s">
        <v>314</v>
      </c>
      <c r="G217" s="32"/>
      <c r="H217" s="32"/>
      <c r="I217" s="147"/>
      <c r="J217" s="32"/>
      <c r="K217" s="32"/>
      <c r="L217" s="33"/>
      <c r="M217" s="148"/>
      <c r="N217" s="149"/>
      <c r="O217" s="53"/>
      <c r="P217" s="53"/>
      <c r="Q217" s="53"/>
      <c r="R217" s="53"/>
      <c r="S217" s="53"/>
      <c r="T217" s="53"/>
      <c r="U217" s="54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7" t="s">
        <v>119</v>
      </c>
      <c r="AU217" s="17" t="s">
        <v>79</v>
      </c>
    </row>
    <row r="218" spans="1:65" s="2" customFormat="1" ht="19.2">
      <c r="A218" s="32"/>
      <c r="B218" s="33"/>
      <c r="C218" s="32"/>
      <c r="D218" s="145" t="s">
        <v>131</v>
      </c>
      <c r="E218" s="32"/>
      <c r="F218" s="160" t="s">
        <v>316</v>
      </c>
      <c r="G218" s="32"/>
      <c r="H218" s="32"/>
      <c r="I218" s="147"/>
      <c r="J218" s="32"/>
      <c r="K218" s="32"/>
      <c r="L218" s="33"/>
      <c r="M218" s="148"/>
      <c r="N218" s="149"/>
      <c r="O218" s="53"/>
      <c r="P218" s="53"/>
      <c r="Q218" s="53"/>
      <c r="R218" s="53"/>
      <c r="S218" s="53"/>
      <c r="T218" s="53"/>
      <c r="U218" s="54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131</v>
      </c>
      <c r="AU218" s="17" t="s">
        <v>79</v>
      </c>
    </row>
    <row r="219" spans="1:65" s="13" customFormat="1" ht="10.199999999999999">
      <c r="B219" s="152"/>
      <c r="D219" s="145" t="s">
        <v>123</v>
      </c>
      <c r="E219" s="153" t="s">
        <v>3</v>
      </c>
      <c r="F219" s="154" t="s">
        <v>150</v>
      </c>
      <c r="H219" s="155">
        <v>5</v>
      </c>
      <c r="I219" s="156"/>
      <c r="L219" s="152"/>
      <c r="M219" s="157"/>
      <c r="N219" s="158"/>
      <c r="O219" s="158"/>
      <c r="P219" s="158"/>
      <c r="Q219" s="158"/>
      <c r="R219" s="158"/>
      <c r="S219" s="158"/>
      <c r="T219" s="158"/>
      <c r="U219" s="159"/>
      <c r="AT219" s="153" t="s">
        <v>123</v>
      </c>
      <c r="AU219" s="153" t="s">
        <v>79</v>
      </c>
      <c r="AV219" s="13" t="s">
        <v>79</v>
      </c>
      <c r="AW219" s="13" t="s">
        <v>33</v>
      </c>
      <c r="AX219" s="13" t="s">
        <v>77</v>
      </c>
      <c r="AY219" s="153" t="s">
        <v>109</v>
      </c>
    </row>
    <row r="220" spans="1:65" s="2" customFormat="1" ht="16.5" customHeight="1">
      <c r="A220" s="32"/>
      <c r="B220" s="131"/>
      <c r="C220" s="132" t="s">
        <v>317</v>
      </c>
      <c r="D220" s="132" t="s">
        <v>112</v>
      </c>
      <c r="E220" s="133" t="s">
        <v>318</v>
      </c>
      <c r="F220" s="134" t="s">
        <v>319</v>
      </c>
      <c r="G220" s="135" t="s">
        <v>320</v>
      </c>
      <c r="H220" s="136">
        <v>5</v>
      </c>
      <c r="I220" s="137"/>
      <c r="J220" s="138">
        <f>ROUND(I220*H220,2)</f>
        <v>0</v>
      </c>
      <c r="K220" s="134" t="s">
        <v>3</v>
      </c>
      <c r="L220" s="33"/>
      <c r="M220" s="139" t="s">
        <v>3</v>
      </c>
      <c r="N220" s="140" t="s">
        <v>43</v>
      </c>
      <c r="O220" s="53"/>
      <c r="P220" s="141">
        <f>O220*H220</f>
        <v>0</v>
      </c>
      <c r="Q220" s="141">
        <v>0</v>
      </c>
      <c r="R220" s="141">
        <f>Q220*H220</f>
        <v>0</v>
      </c>
      <c r="S220" s="141">
        <v>0</v>
      </c>
      <c r="T220" s="141">
        <f>S220*H220</f>
        <v>0</v>
      </c>
      <c r="U220" s="142" t="s">
        <v>3</v>
      </c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43" t="s">
        <v>117</v>
      </c>
      <c r="AT220" s="143" t="s">
        <v>112</v>
      </c>
      <c r="AU220" s="143" t="s">
        <v>79</v>
      </c>
      <c r="AY220" s="17" t="s">
        <v>109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77</v>
      </c>
      <c r="BK220" s="144">
        <f>ROUND(I220*H220,2)</f>
        <v>0</v>
      </c>
      <c r="BL220" s="17" t="s">
        <v>117</v>
      </c>
      <c r="BM220" s="143" t="s">
        <v>321</v>
      </c>
    </row>
    <row r="221" spans="1:65" s="2" customFormat="1" ht="10.199999999999999">
      <c r="A221" s="32"/>
      <c r="B221" s="33"/>
      <c r="C221" s="32"/>
      <c r="D221" s="145" t="s">
        <v>119</v>
      </c>
      <c r="E221" s="32"/>
      <c r="F221" s="146" t="s">
        <v>322</v>
      </c>
      <c r="G221" s="32"/>
      <c r="H221" s="32"/>
      <c r="I221" s="147"/>
      <c r="J221" s="32"/>
      <c r="K221" s="32"/>
      <c r="L221" s="33"/>
      <c r="M221" s="148"/>
      <c r="N221" s="149"/>
      <c r="O221" s="53"/>
      <c r="P221" s="53"/>
      <c r="Q221" s="53"/>
      <c r="R221" s="53"/>
      <c r="S221" s="53"/>
      <c r="T221" s="53"/>
      <c r="U221" s="54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7" t="s">
        <v>119</v>
      </c>
      <c r="AU221" s="17" t="s">
        <v>79</v>
      </c>
    </row>
    <row r="222" spans="1:65" s="2" customFormat="1" ht="19.2">
      <c r="A222" s="32"/>
      <c r="B222" s="33"/>
      <c r="C222" s="32"/>
      <c r="D222" s="145" t="s">
        <v>131</v>
      </c>
      <c r="E222" s="32"/>
      <c r="F222" s="160" t="s">
        <v>323</v>
      </c>
      <c r="G222" s="32"/>
      <c r="H222" s="32"/>
      <c r="I222" s="147"/>
      <c r="J222" s="32"/>
      <c r="K222" s="32"/>
      <c r="L222" s="33"/>
      <c r="M222" s="148"/>
      <c r="N222" s="149"/>
      <c r="O222" s="53"/>
      <c r="P222" s="53"/>
      <c r="Q222" s="53"/>
      <c r="R222" s="53"/>
      <c r="S222" s="53"/>
      <c r="T222" s="53"/>
      <c r="U222" s="54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131</v>
      </c>
      <c r="AU222" s="17" t="s">
        <v>79</v>
      </c>
    </row>
    <row r="223" spans="1:65" s="13" customFormat="1" ht="10.199999999999999">
      <c r="B223" s="152"/>
      <c r="D223" s="145" t="s">
        <v>123</v>
      </c>
      <c r="E223" s="153" t="s">
        <v>3</v>
      </c>
      <c r="F223" s="154" t="s">
        <v>324</v>
      </c>
      <c r="H223" s="155">
        <v>5</v>
      </c>
      <c r="I223" s="156"/>
      <c r="L223" s="152"/>
      <c r="M223" s="157"/>
      <c r="N223" s="158"/>
      <c r="O223" s="158"/>
      <c r="P223" s="158"/>
      <c r="Q223" s="158"/>
      <c r="R223" s="158"/>
      <c r="S223" s="158"/>
      <c r="T223" s="158"/>
      <c r="U223" s="159"/>
      <c r="AT223" s="153" t="s">
        <v>123</v>
      </c>
      <c r="AU223" s="153" t="s">
        <v>79</v>
      </c>
      <c r="AV223" s="13" t="s">
        <v>79</v>
      </c>
      <c r="AW223" s="13" t="s">
        <v>33</v>
      </c>
      <c r="AX223" s="13" t="s">
        <v>77</v>
      </c>
      <c r="AY223" s="153" t="s">
        <v>109</v>
      </c>
    </row>
    <row r="224" spans="1:65" s="2" customFormat="1" ht="16.5" customHeight="1">
      <c r="A224" s="32"/>
      <c r="B224" s="131"/>
      <c r="C224" s="169" t="s">
        <v>325</v>
      </c>
      <c r="D224" s="169" t="s">
        <v>277</v>
      </c>
      <c r="E224" s="170" t="s">
        <v>326</v>
      </c>
      <c r="F224" s="171" t="s">
        <v>327</v>
      </c>
      <c r="G224" s="172" t="s">
        <v>328</v>
      </c>
      <c r="H224" s="173">
        <v>1</v>
      </c>
      <c r="I224" s="174"/>
      <c r="J224" s="175">
        <f>ROUND(I224*H224,2)</f>
        <v>0</v>
      </c>
      <c r="K224" s="171" t="s">
        <v>3</v>
      </c>
      <c r="L224" s="176"/>
      <c r="M224" s="177" t="s">
        <v>3</v>
      </c>
      <c r="N224" s="178" t="s">
        <v>43</v>
      </c>
      <c r="O224" s="53"/>
      <c r="P224" s="141">
        <f>O224*H224</f>
        <v>0</v>
      </c>
      <c r="Q224" s="141">
        <v>3.0200000000000001E-3</v>
      </c>
      <c r="R224" s="141">
        <f>Q224*H224</f>
        <v>3.0200000000000001E-3</v>
      </c>
      <c r="S224" s="141">
        <v>0</v>
      </c>
      <c r="T224" s="141">
        <f>S224*H224</f>
        <v>0</v>
      </c>
      <c r="U224" s="142" t="s">
        <v>3</v>
      </c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43" t="s">
        <v>185</v>
      </c>
      <c r="AT224" s="143" t="s">
        <v>277</v>
      </c>
      <c r="AU224" s="143" t="s">
        <v>79</v>
      </c>
      <c r="AY224" s="17" t="s">
        <v>109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7" t="s">
        <v>77</v>
      </c>
      <c r="BK224" s="144">
        <f>ROUND(I224*H224,2)</f>
        <v>0</v>
      </c>
      <c r="BL224" s="17" t="s">
        <v>117</v>
      </c>
      <c r="BM224" s="143" t="s">
        <v>329</v>
      </c>
    </row>
    <row r="225" spans="1:65" s="2" customFormat="1" ht="10.199999999999999">
      <c r="A225" s="32"/>
      <c r="B225" s="33"/>
      <c r="C225" s="32"/>
      <c r="D225" s="145" t="s">
        <v>119</v>
      </c>
      <c r="E225" s="32"/>
      <c r="F225" s="146" t="s">
        <v>330</v>
      </c>
      <c r="G225" s="32"/>
      <c r="H225" s="32"/>
      <c r="I225" s="147"/>
      <c r="J225" s="32"/>
      <c r="K225" s="32"/>
      <c r="L225" s="33"/>
      <c r="M225" s="148"/>
      <c r="N225" s="149"/>
      <c r="O225" s="53"/>
      <c r="P225" s="53"/>
      <c r="Q225" s="53"/>
      <c r="R225" s="53"/>
      <c r="S225" s="53"/>
      <c r="T225" s="53"/>
      <c r="U225" s="54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119</v>
      </c>
      <c r="AU225" s="17" t="s">
        <v>79</v>
      </c>
    </row>
    <row r="226" spans="1:65" s="2" customFormat="1" ht="19.2">
      <c r="A226" s="32"/>
      <c r="B226" s="33"/>
      <c r="C226" s="32"/>
      <c r="D226" s="145" t="s">
        <v>131</v>
      </c>
      <c r="E226" s="32"/>
      <c r="F226" s="160" t="s">
        <v>331</v>
      </c>
      <c r="G226" s="32"/>
      <c r="H226" s="32"/>
      <c r="I226" s="147"/>
      <c r="J226" s="32"/>
      <c r="K226" s="32"/>
      <c r="L226" s="33"/>
      <c r="M226" s="148"/>
      <c r="N226" s="149"/>
      <c r="O226" s="53"/>
      <c r="P226" s="53"/>
      <c r="Q226" s="53"/>
      <c r="R226" s="53"/>
      <c r="S226" s="53"/>
      <c r="T226" s="53"/>
      <c r="U226" s="54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7" t="s">
        <v>131</v>
      </c>
      <c r="AU226" s="17" t="s">
        <v>79</v>
      </c>
    </row>
    <row r="227" spans="1:65" s="13" customFormat="1" ht="10.199999999999999">
      <c r="B227" s="152"/>
      <c r="D227" s="145" t="s">
        <v>123</v>
      </c>
      <c r="E227" s="153" t="s">
        <v>3</v>
      </c>
      <c r="F227" s="154" t="s">
        <v>77</v>
      </c>
      <c r="H227" s="155">
        <v>1</v>
      </c>
      <c r="I227" s="156"/>
      <c r="L227" s="152"/>
      <c r="M227" s="157"/>
      <c r="N227" s="158"/>
      <c r="O227" s="158"/>
      <c r="P227" s="158"/>
      <c r="Q227" s="158"/>
      <c r="R227" s="158"/>
      <c r="S227" s="158"/>
      <c r="T227" s="158"/>
      <c r="U227" s="159"/>
      <c r="AT227" s="153" t="s">
        <v>123</v>
      </c>
      <c r="AU227" s="153" t="s">
        <v>79</v>
      </c>
      <c r="AV227" s="13" t="s">
        <v>79</v>
      </c>
      <c r="AW227" s="13" t="s">
        <v>33</v>
      </c>
      <c r="AX227" s="13" t="s">
        <v>77</v>
      </c>
      <c r="AY227" s="153" t="s">
        <v>109</v>
      </c>
    </row>
    <row r="228" spans="1:65" s="2" customFormat="1" ht="16.5" customHeight="1">
      <c r="A228" s="32"/>
      <c r="B228" s="131"/>
      <c r="C228" s="132" t="s">
        <v>332</v>
      </c>
      <c r="D228" s="132" t="s">
        <v>112</v>
      </c>
      <c r="E228" s="133" t="s">
        <v>333</v>
      </c>
      <c r="F228" s="134" t="s">
        <v>334</v>
      </c>
      <c r="G228" s="135" t="s">
        <v>115</v>
      </c>
      <c r="H228" s="136">
        <v>190</v>
      </c>
      <c r="I228" s="137"/>
      <c r="J228" s="138">
        <f>ROUND(I228*H228,2)</f>
        <v>0</v>
      </c>
      <c r="K228" s="134" t="s">
        <v>3</v>
      </c>
      <c r="L228" s="33"/>
      <c r="M228" s="139" t="s">
        <v>3</v>
      </c>
      <c r="N228" s="140" t="s">
        <v>43</v>
      </c>
      <c r="O228" s="53"/>
      <c r="P228" s="141">
        <f>O228*H228</f>
        <v>0</v>
      </c>
      <c r="Q228" s="141">
        <v>0</v>
      </c>
      <c r="R228" s="141">
        <f>Q228*H228</f>
        <v>0</v>
      </c>
      <c r="S228" s="141">
        <v>0</v>
      </c>
      <c r="T228" s="141">
        <f>S228*H228</f>
        <v>0</v>
      </c>
      <c r="U228" s="142" t="s">
        <v>3</v>
      </c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43" t="s">
        <v>117</v>
      </c>
      <c r="AT228" s="143" t="s">
        <v>112</v>
      </c>
      <c r="AU228" s="143" t="s">
        <v>79</v>
      </c>
      <c r="AY228" s="17" t="s">
        <v>109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7" t="s">
        <v>77</v>
      </c>
      <c r="BK228" s="144">
        <f>ROUND(I228*H228,2)</f>
        <v>0</v>
      </c>
      <c r="BL228" s="17" t="s">
        <v>117</v>
      </c>
      <c r="BM228" s="143" t="s">
        <v>335</v>
      </c>
    </row>
    <row r="229" spans="1:65" s="2" customFormat="1" ht="19.2">
      <c r="A229" s="32"/>
      <c r="B229" s="33"/>
      <c r="C229" s="32"/>
      <c r="D229" s="145" t="s">
        <v>119</v>
      </c>
      <c r="E229" s="32"/>
      <c r="F229" s="146" t="s">
        <v>336</v>
      </c>
      <c r="G229" s="32"/>
      <c r="H229" s="32"/>
      <c r="I229" s="147"/>
      <c r="J229" s="32"/>
      <c r="K229" s="32"/>
      <c r="L229" s="33"/>
      <c r="M229" s="148"/>
      <c r="N229" s="149"/>
      <c r="O229" s="53"/>
      <c r="P229" s="53"/>
      <c r="Q229" s="53"/>
      <c r="R229" s="53"/>
      <c r="S229" s="53"/>
      <c r="T229" s="53"/>
      <c r="U229" s="54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7" t="s">
        <v>119</v>
      </c>
      <c r="AU229" s="17" t="s">
        <v>79</v>
      </c>
    </row>
    <row r="230" spans="1:65" s="2" customFormat="1" ht="38.4">
      <c r="A230" s="32"/>
      <c r="B230" s="33"/>
      <c r="C230" s="32"/>
      <c r="D230" s="145" t="s">
        <v>131</v>
      </c>
      <c r="E230" s="32"/>
      <c r="F230" s="160" t="s">
        <v>337</v>
      </c>
      <c r="G230" s="32"/>
      <c r="H230" s="32"/>
      <c r="I230" s="147"/>
      <c r="J230" s="32"/>
      <c r="K230" s="32"/>
      <c r="L230" s="33"/>
      <c r="M230" s="148"/>
      <c r="N230" s="149"/>
      <c r="O230" s="53"/>
      <c r="P230" s="53"/>
      <c r="Q230" s="53"/>
      <c r="R230" s="53"/>
      <c r="S230" s="53"/>
      <c r="T230" s="53"/>
      <c r="U230" s="54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131</v>
      </c>
      <c r="AU230" s="17" t="s">
        <v>79</v>
      </c>
    </row>
    <row r="231" spans="1:65" s="13" customFormat="1" ht="10.199999999999999">
      <c r="B231" s="152"/>
      <c r="D231" s="145" t="s">
        <v>123</v>
      </c>
      <c r="E231" s="153" t="s">
        <v>3</v>
      </c>
      <c r="F231" s="154" t="s">
        <v>338</v>
      </c>
      <c r="H231" s="155">
        <v>190</v>
      </c>
      <c r="I231" s="156"/>
      <c r="L231" s="152"/>
      <c r="M231" s="157"/>
      <c r="N231" s="158"/>
      <c r="O231" s="158"/>
      <c r="P231" s="158"/>
      <c r="Q231" s="158"/>
      <c r="R231" s="158"/>
      <c r="S231" s="158"/>
      <c r="T231" s="158"/>
      <c r="U231" s="159"/>
      <c r="AT231" s="153" t="s">
        <v>123</v>
      </c>
      <c r="AU231" s="153" t="s">
        <v>79</v>
      </c>
      <c r="AV231" s="13" t="s">
        <v>79</v>
      </c>
      <c r="AW231" s="13" t="s">
        <v>33</v>
      </c>
      <c r="AX231" s="13" t="s">
        <v>77</v>
      </c>
      <c r="AY231" s="153" t="s">
        <v>109</v>
      </c>
    </row>
    <row r="232" spans="1:65" s="12" customFormat="1" ht="22.8" customHeight="1">
      <c r="B232" s="118"/>
      <c r="D232" s="119" t="s">
        <v>71</v>
      </c>
      <c r="E232" s="129" t="s">
        <v>193</v>
      </c>
      <c r="F232" s="129" t="s">
        <v>339</v>
      </c>
      <c r="I232" s="121"/>
      <c r="J232" s="130">
        <f>BK232</f>
        <v>0</v>
      </c>
      <c r="L232" s="118"/>
      <c r="M232" s="123"/>
      <c r="N232" s="124"/>
      <c r="O232" s="124"/>
      <c r="P232" s="125">
        <f>SUM(P233:P237)</f>
        <v>0</v>
      </c>
      <c r="Q232" s="124"/>
      <c r="R232" s="125">
        <f>SUM(R233:R237)</f>
        <v>0</v>
      </c>
      <c r="S232" s="124"/>
      <c r="T232" s="125">
        <f>SUM(T233:T237)</f>
        <v>5.6448</v>
      </c>
      <c r="U232" s="126"/>
      <c r="AR232" s="119" t="s">
        <v>77</v>
      </c>
      <c r="AT232" s="127" t="s">
        <v>71</v>
      </c>
      <c r="AU232" s="127" t="s">
        <v>77</v>
      </c>
      <c r="AY232" s="119" t="s">
        <v>109</v>
      </c>
      <c r="BK232" s="128">
        <f>SUM(BK233:BK237)</f>
        <v>0</v>
      </c>
    </row>
    <row r="233" spans="1:65" s="2" customFormat="1" ht="16.5" customHeight="1">
      <c r="A233" s="32"/>
      <c r="B233" s="131"/>
      <c r="C233" s="132" t="s">
        <v>340</v>
      </c>
      <c r="D233" s="132" t="s">
        <v>112</v>
      </c>
      <c r="E233" s="133" t="s">
        <v>341</v>
      </c>
      <c r="F233" s="134" t="s">
        <v>342</v>
      </c>
      <c r="G233" s="135" t="s">
        <v>127</v>
      </c>
      <c r="H233" s="136">
        <v>3.1360000000000001</v>
      </c>
      <c r="I233" s="137"/>
      <c r="J233" s="138">
        <f>ROUND(I233*H233,2)</f>
        <v>0</v>
      </c>
      <c r="K233" s="134" t="s">
        <v>116</v>
      </c>
      <c r="L233" s="33"/>
      <c r="M233" s="139" t="s">
        <v>3</v>
      </c>
      <c r="N233" s="140" t="s">
        <v>43</v>
      </c>
      <c r="O233" s="53"/>
      <c r="P233" s="141">
        <f>O233*H233</f>
        <v>0</v>
      </c>
      <c r="Q233" s="141">
        <v>0</v>
      </c>
      <c r="R233" s="141">
        <f>Q233*H233</f>
        <v>0</v>
      </c>
      <c r="S233" s="141">
        <v>1.8</v>
      </c>
      <c r="T233" s="141">
        <f>S233*H233</f>
        <v>5.6448</v>
      </c>
      <c r="U233" s="142" t="s">
        <v>3</v>
      </c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43" t="s">
        <v>117</v>
      </c>
      <c r="AT233" s="143" t="s">
        <v>112</v>
      </c>
      <c r="AU233" s="143" t="s">
        <v>79</v>
      </c>
      <c r="AY233" s="17" t="s">
        <v>109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7" t="s">
        <v>77</v>
      </c>
      <c r="BK233" s="144">
        <f>ROUND(I233*H233,2)</f>
        <v>0</v>
      </c>
      <c r="BL233" s="17" t="s">
        <v>117</v>
      </c>
      <c r="BM233" s="143" t="s">
        <v>343</v>
      </c>
    </row>
    <row r="234" spans="1:65" s="2" customFormat="1" ht="19.2">
      <c r="A234" s="32"/>
      <c r="B234" s="33"/>
      <c r="C234" s="32"/>
      <c r="D234" s="145" t="s">
        <v>119</v>
      </c>
      <c r="E234" s="32"/>
      <c r="F234" s="146" t="s">
        <v>344</v>
      </c>
      <c r="G234" s="32"/>
      <c r="H234" s="32"/>
      <c r="I234" s="147"/>
      <c r="J234" s="32"/>
      <c r="K234" s="32"/>
      <c r="L234" s="33"/>
      <c r="M234" s="148"/>
      <c r="N234" s="149"/>
      <c r="O234" s="53"/>
      <c r="P234" s="53"/>
      <c r="Q234" s="53"/>
      <c r="R234" s="53"/>
      <c r="S234" s="53"/>
      <c r="T234" s="53"/>
      <c r="U234" s="54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7" t="s">
        <v>119</v>
      </c>
      <c r="AU234" s="17" t="s">
        <v>79</v>
      </c>
    </row>
    <row r="235" spans="1:65" s="2" customFormat="1" ht="10.199999999999999">
      <c r="A235" s="32"/>
      <c r="B235" s="33"/>
      <c r="C235" s="32"/>
      <c r="D235" s="150" t="s">
        <v>121</v>
      </c>
      <c r="E235" s="32"/>
      <c r="F235" s="151" t="s">
        <v>345</v>
      </c>
      <c r="G235" s="32"/>
      <c r="H235" s="32"/>
      <c r="I235" s="147"/>
      <c r="J235" s="32"/>
      <c r="K235" s="32"/>
      <c r="L235" s="33"/>
      <c r="M235" s="148"/>
      <c r="N235" s="149"/>
      <c r="O235" s="53"/>
      <c r="P235" s="53"/>
      <c r="Q235" s="53"/>
      <c r="R235" s="53"/>
      <c r="S235" s="53"/>
      <c r="T235" s="53"/>
      <c r="U235" s="54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7" t="s">
        <v>121</v>
      </c>
      <c r="AU235" s="17" t="s">
        <v>79</v>
      </c>
    </row>
    <row r="236" spans="1:65" s="2" customFormat="1" ht="19.2">
      <c r="A236" s="32"/>
      <c r="B236" s="33"/>
      <c r="C236" s="32"/>
      <c r="D236" s="145" t="s">
        <v>131</v>
      </c>
      <c r="E236" s="32"/>
      <c r="F236" s="160" t="s">
        <v>346</v>
      </c>
      <c r="G236" s="32"/>
      <c r="H236" s="32"/>
      <c r="I236" s="147"/>
      <c r="J236" s="32"/>
      <c r="K236" s="32"/>
      <c r="L236" s="33"/>
      <c r="M236" s="148"/>
      <c r="N236" s="149"/>
      <c r="O236" s="53"/>
      <c r="P236" s="53"/>
      <c r="Q236" s="53"/>
      <c r="R236" s="53"/>
      <c r="S236" s="53"/>
      <c r="T236" s="53"/>
      <c r="U236" s="54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7" t="s">
        <v>131</v>
      </c>
      <c r="AU236" s="17" t="s">
        <v>79</v>
      </c>
    </row>
    <row r="237" spans="1:65" s="13" customFormat="1" ht="10.199999999999999">
      <c r="B237" s="152"/>
      <c r="D237" s="145" t="s">
        <v>123</v>
      </c>
      <c r="E237" s="153" t="s">
        <v>3</v>
      </c>
      <c r="F237" s="154" t="s">
        <v>347</v>
      </c>
      <c r="H237" s="155">
        <v>3.1360000000000001</v>
      </c>
      <c r="I237" s="156"/>
      <c r="L237" s="152"/>
      <c r="M237" s="157"/>
      <c r="N237" s="158"/>
      <c r="O237" s="158"/>
      <c r="P237" s="158"/>
      <c r="Q237" s="158"/>
      <c r="R237" s="158"/>
      <c r="S237" s="158"/>
      <c r="T237" s="158"/>
      <c r="U237" s="159"/>
      <c r="AT237" s="153" t="s">
        <v>123</v>
      </c>
      <c r="AU237" s="153" t="s">
        <v>79</v>
      </c>
      <c r="AV237" s="13" t="s">
        <v>79</v>
      </c>
      <c r="AW237" s="13" t="s">
        <v>33</v>
      </c>
      <c r="AX237" s="13" t="s">
        <v>77</v>
      </c>
      <c r="AY237" s="153" t="s">
        <v>109</v>
      </c>
    </row>
    <row r="238" spans="1:65" s="12" customFormat="1" ht="22.8" customHeight="1">
      <c r="B238" s="118"/>
      <c r="D238" s="119" t="s">
        <v>71</v>
      </c>
      <c r="E238" s="129" t="s">
        <v>348</v>
      </c>
      <c r="F238" s="129" t="s">
        <v>349</v>
      </c>
      <c r="I238" s="121"/>
      <c r="J238" s="130">
        <f>BK238</f>
        <v>0</v>
      </c>
      <c r="L238" s="118"/>
      <c r="M238" s="123"/>
      <c r="N238" s="124"/>
      <c r="O238" s="124"/>
      <c r="P238" s="125">
        <f>SUM(P239:P241)</f>
        <v>0</v>
      </c>
      <c r="Q238" s="124"/>
      <c r="R238" s="125">
        <f>SUM(R239:R241)</f>
        <v>0</v>
      </c>
      <c r="S238" s="124"/>
      <c r="T238" s="125">
        <f>SUM(T239:T241)</f>
        <v>0</v>
      </c>
      <c r="U238" s="126"/>
      <c r="AR238" s="119" t="s">
        <v>77</v>
      </c>
      <c r="AT238" s="127" t="s">
        <v>71</v>
      </c>
      <c r="AU238" s="127" t="s">
        <v>77</v>
      </c>
      <c r="AY238" s="119" t="s">
        <v>109</v>
      </c>
      <c r="BK238" s="128">
        <f>SUM(BK239:BK241)</f>
        <v>0</v>
      </c>
    </row>
    <row r="239" spans="1:65" s="2" customFormat="1" ht="16.5" customHeight="1">
      <c r="A239" s="32"/>
      <c r="B239" s="131"/>
      <c r="C239" s="132" t="s">
        <v>350</v>
      </c>
      <c r="D239" s="132" t="s">
        <v>112</v>
      </c>
      <c r="E239" s="133" t="s">
        <v>351</v>
      </c>
      <c r="F239" s="134" t="s">
        <v>352</v>
      </c>
      <c r="G239" s="135" t="s">
        <v>270</v>
      </c>
      <c r="H239" s="136">
        <v>27.181999999999999</v>
      </c>
      <c r="I239" s="137"/>
      <c r="J239" s="138">
        <f>ROUND(I239*H239,2)</f>
        <v>0</v>
      </c>
      <c r="K239" s="134" t="s">
        <v>116</v>
      </c>
      <c r="L239" s="33"/>
      <c r="M239" s="139" t="s">
        <v>3</v>
      </c>
      <c r="N239" s="140" t="s">
        <v>43</v>
      </c>
      <c r="O239" s="53"/>
      <c r="P239" s="141">
        <f>O239*H239</f>
        <v>0</v>
      </c>
      <c r="Q239" s="141">
        <v>0</v>
      </c>
      <c r="R239" s="141">
        <f>Q239*H239</f>
        <v>0</v>
      </c>
      <c r="S239" s="141">
        <v>0</v>
      </c>
      <c r="T239" s="141">
        <f>S239*H239</f>
        <v>0</v>
      </c>
      <c r="U239" s="142" t="s">
        <v>3</v>
      </c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43" t="s">
        <v>117</v>
      </c>
      <c r="AT239" s="143" t="s">
        <v>112</v>
      </c>
      <c r="AU239" s="143" t="s">
        <v>79</v>
      </c>
      <c r="AY239" s="17" t="s">
        <v>109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77</v>
      </c>
      <c r="BK239" s="144">
        <f>ROUND(I239*H239,2)</f>
        <v>0</v>
      </c>
      <c r="BL239" s="17" t="s">
        <v>117</v>
      </c>
      <c r="BM239" s="143" t="s">
        <v>353</v>
      </c>
    </row>
    <row r="240" spans="1:65" s="2" customFormat="1" ht="10.199999999999999">
      <c r="A240" s="32"/>
      <c r="B240" s="33"/>
      <c r="C240" s="32"/>
      <c r="D240" s="145" t="s">
        <v>119</v>
      </c>
      <c r="E240" s="32"/>
      <c r="F240" s="146" t="s">
        <v>354</v>
      </c>
      <c r="G240" s="32"/>
      <c r="H240" s="32"/>
      <c r="I240" s="147"/>
      <c r="J240" s="32"/>
      <c r="K240" s="32"/>
      <c r="L240" s="33"/>
      <c r="M240" s="148"/>
      <c r="N240" s="149"/>
      <c r="O240" s="53"/>
      <c r="P240" s="53"/>
      <c r="Q240" s="53"/>
      <c r="R240" s="53"/>
      <c r="S240" s="53"/>
      <c r="T240" s="53"/>
      <c r="U240" s="54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119</v>
      </c>
      <c r="AU240" s="17" t="s">
        <v>79</v>
      </c>
    </row>
    <row r="241" spans="1:47" s="2" customFormat="1" ht="10.199999999999999">
      <c r="A241" s="32"/>
      <c r="B241" s="33"/>
      <c r="C241" s="32"/>
      <c r="D241" s="150" t="s">
        <v>121</v>
      </c>
      <c r="E241" s="32"/>
      <c r="F241" s="151" t="s">
        <v>355</v>
      </c>
      <c r="G241" s="32"/>
      <c r="H241" s="32"/>
      <c r="I241" s="147"/>
      <c r="J241" s="32"/>
      <c r="K241" s="32"/>
      <c r="L241" s="33"/>
      <c r="M241" s="179"/>
      <c r="N241" s="180"/>
      <c r="O241" s="181"/>
      <c r="P241" s="181"/>
      <c r="Q241" s="181"/>
      <c r="R241" s="181"/>
      <c r="S241" s="181"/>
      <c r="T241" s="181"/>
      <c r="U241" s="18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7" t="s">
        <v>121</v>
      </c>
      <c r="AU241" s="17" t="s">
        <v>79</v>
      </c>
    </row>
    <row r="242" spans="1:47" s="2" customFormat="1" ht="6.9" customHeight="1">
      <c r="A242" s="32"/>
      <c r="B242" s="42"/>
      <c r="C242" s="43"/>
      <c r="D242" s="43"/>
      <c r="E242" s="43"/>
      <c r="F242" s="43"/>
      <c r="G242" s="43"/>
      <c r="H242" s="43"/>
      <c r="I242" s="43"/>
      <c r="J242" s="43"/>
      <c r="K242" s="43"/>
      <c r="L242" s="33"/>
      <c r="M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</row>
  </sheetData>
  <autoFilter ref="C80:K241" xr:uid="{00000000-0009-0000-0000-000001000000}"/>
  <mergeCells count="6">
    <mergeCell ref="L2:V2"/>
    <mergeCell ref="E7:H7"/>
    <mergeCell ref="E16:H16"/>
    <mergeCell ref="E25:H25"/>
    <mergeCell ref="E46:H46"/>
    <mergeCell ref="E73:H73"/>
  </mergeCells>
  <hyperlinks>
    <hyperlink ref="F86" r:id="rId1" xr:uid="{00000000-0004-0000-0100-000000000000}"/>
    <hyperlink ref="F90" r:id="rId2" xr:uid="{00000000-0004-0000-0100-000001000000}"/>
    <hyperlink ref="F98" r:id="rId3" xr:uid="{00000000-0004-0000-0100-000002000000}"/>
    <hyperlink ref="F103" r:id="rId4" xr:uid="{00000000-0004-0000-0100-000003000000}"/>
    <hyperlink ref="F107" r:id="rId5" xr:uid="{00000000-0004-0000-0100-000004000000}"/>
    <hyperlink ref="F112" r:id="rId6" xr:uid="{00000000-0004-0000-0100-000005000000}"/>
    <hyperlink ref="F119" r:id="rId7" xr:uid="{00000000-0004-0000-0100-000006000000}"/>
    <hyperlink ref="F124" r:id="rId8" xr:uid="{00000000-0004-0000-0100-000007000000}"/>
    <hyperlink ref="F130" r:id="rId9" xr:uid="{00000000-0004-0000-0100-000008000000}"/>
    <hyperlink ref="F137" r:id="rId10" xr:uid="{00000000-0004-0000-0100-000009000000}"/>
    <hyperlink ref="F144" r:id="rId11" xr:uid="{00000000-0004-0000-0100-00000A000000}"/>
    <hyperlink ref="F150" r:id="rId12" xr:uid="{00000000-0004-0000-0100-00000B000000}"/>
    <hyperlink ref="F156" r:id="rId13" xr:uid="{00000000-0004-0000-0100-00000C000000}"/>
    <hyperlink ref="F161" r:id="rId14" xr:uid="{00000000-0004-0000-0100-00000D000000}"/>
    <hyperlink ref="F166" r:id="rId15" xr:uid="{00000000-0004-0000-0100-00000E000000}"/>
    <hyperlink ref="F171" r:id="rId16" xr:uid="{00000000-0004-0000-0100-00000F000000}"/>
    <hyperlink ref="F176" r:id="rId17" xr:uid="{00000000-0004-0000-0100-000010000000}"/>
    <hyperlink ref="F181" r:id="rId18" xr:uid="{00000000-0004-0000-0100-000011000000}"/>
    <hyperlink ref="F195" r:id="rId19" xr:uid="{00000000-0004-0000-0100-000012000000}"/>
    <hyperlink ref="F199" r:id="rId20" xr:uid="{00000000-0004-0000-0100-000013000000}"/>
    <hyperlink ref="F204" r:id="rId21" xr:uid="{00000000-0004-0000-0100-000014000000}"/>
    <hyperlink ref="F213" r:id="rId22" xr:uid="{00000000-0004-0000-0100-000015000000}"/>
    <hyperlink ref="F235" r:id="rId23" xr:uid="{00000000-0004-0000-0100-000016000000}"/>
    <hyperlink ref="F241" r:id="rId24" xr:uid="{00000000-0004-0000-0100-00001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183" customWidth="1"/>
    <col min="2" max="2" width="1.7109375" style="183" customWidth="1"/>
    <col min="3" max="4" width="5" style="183" customWidth="1"/>
    <col min="5" max="5" width="11.7109375" style="183" customWidth="1"/>
    <col min="6" max="6" width="9.140625" style="183" customWidth="1"/>
    <col min="7" max="7" width="5" style="183" customWidth="1"/>
    <col min="8" max="8" width="77.85546875" style="183" customWidth="1"/>
    <col min="9" max="10" width="20" style="183" customWidth="1"/>
    <col min="11" max="11" width="1.7109375" style="183" customWidth="1"/>
  </cols>
  <sheetData>
    <row r="1" spans="2:11" s="1" customFormat="1" ht="37.5" customHeight="1"/>
    <row r="2" spans="2:11" s="1" customFormat="1" ht="7.5" customHeight="1">
      <c r="B2" s="184"/>
      <c r="C2" s="185"/>
      <c r="D2" s="185"/>
      <c r="E2" s="185"/>
      <c r="F2" s="185"/>
      <c r="G2" s="185"/>
      <c r="H2" s="185"/>
      <c r="I2" s="185"/>
      <c r="J2" s="185"/>
      <c r="K2" s="186"/>
    </row>
    <row r="3" spans="2:11" s="15" customFormat="1" ht="45" customHeight="1">
      <c r="B3" s="187"/>
      <c r="C3" s="305" t="s">
        <v>356</v>
      </c>
      <c r="D3" s="305"/>
      <c r="E3" s="305"/>
      <c r="F3" s="305"/>
      <c r="G3" s="305"/>
      <c r="H3" s="305"/>
      <c r="I3" s="305"/>
      <c r="J3" s="305"/>
      <c r="K3" s="188"/>
    </row>
    <row r="4" spans="2:11" s="1" customFormat="1" ht="25.5" customHeight="1">
      <c r="B4" s="189"/>
      <c r="C4" s="310" t="s">
        <v>357</v>
      </c>
      <c r="D4" s="310"/>
      <c r="E4" s="310"/>
      <c r="F4" s="310"/>
      <c r="G4" s="310"/>
      <c r="H4" s="310"/>
      <c r="I4" s="310"/>
      <c r="J4" s="310"/>
      <c r="K4" s="190"/>
    </row>
    <row r="5" spans="2:11" s="1" customFormat="1" ht="5.25" customHeight="1">
      <c r="B5" s="189"/>
      <c r="C5" s="191"/>
      <c r="D5" s="191"/>
      <c r="E5" s="191"/>
      <c r="F5" s="191"/>
      <c r="G5" s="191"/>
      <c r="H5" s="191"/>
      <c r="I5" s="191"/>
      <c r="J5" s="191"/>
      <c r="K5" s="190"/>
    </row>
    <row r="6" spans="2:11" s="1" customFormat="1" ht="15" customHeight="1">
      <c r="B6" s="189"/>
      <c r="C6" s="309" t="s">
        <v>358</v>
      </c>
      <c r="D6" s="309"/>
      <c r="E6" s="309"/>
      <c r="F6" s="309"/>
      <c r="G6" s="309"/>
      <c r="H6" s="309"/>
      <c r="I6" s="309"/>
      <c r="J6" s="309"/>
      <c r="K6" s="190"/>
    </row>
    <row r="7" spans="2:11" s="1" customFormat="1" ht="15" customHeight="1">
      <c r="B7" s="193"/>
      <c r="C7" s="309" t="s">
        <v>359</v>
      </c>
      <c r="D7" s="309"/>
      <c r="E7" s="309"/>
      <c r="F7" s="309"/>
      <c r="G7" s="309"/>
      <c r="H7" s="309"/>
      <c r="I7" s="309"/>
      <c r="J7" s="309"/>
      <c r="K7" s="190"/>
    </row>
    <row r="8" spans="2:11" s="1" customFormat="1" ht="12.75" customHeight="1">
      <c r="B8" s="193"/>
      <c r="C8" s="192"/>
      <c r="D8" s="192"/>
      <c r="E8" s="192"/>
      <c r="F8" s="192"/>
      <c r="G8" s="192"/>
      <c r="H8" s="192"/>
      <c r="I8" s="192"/>
      <c r="J8" s="192"/>
      <c r="K8" s="190"/>
    </row>
    <row r="9" spans="2:11" s="1" customFormat="1" ht="15" customHeight="1">
      <c r="B9" s="193"/>
      <c r="C9" s="309" t="s">
        <v>360</v>
      </c>
      <c r="D9" s="309"/>
      <c r="E9" s="309"/>
      <c r="F9" s="309"/>
      <c r="G9" s="309"/>
      <c r="H9" s="309"/>
      <c r="I9" s="309"/>
      <c r="J9" s="309"/>
      <c r="K9" s="190"/>
    </row>
    <row r="10" spans="2:11" s="1" customFormat="1" ht="15" customHeight="1">
      <c r="B10" s="193"/>
      <c r="C10" s="192"/>
      <c r="D10" s="309" t="s">
        <v>361</v>
      </c>
      <c r="E10" s="309"/>
      <c r="F10" s="309"/>
      <c r="G10" s="309"/>
      <c r="H10" s="309"/>
      <c r="I10" s="309"/>
      <c r="J10" s="309"/>
      <c r="K10" s="190"/>
    </row>
    <row r="11" spans="2:11" s="1" customFormat="1" ht="15" customHeight="1">
      <c r="B11" s="193"/>
      <c r="C11" s="194"/>
      <c r="D11" s="309" t="s">
        <v>362</v>
      </c>
      <c r="E11" s="309"/>
      <c r="F11" s="309"/>
      <c r="G11" s="309"/>
      <c r="H11" s="309"/>
      <c r="I11" s="309"/>
      <c r="J11" s="309"/>
      <c r="K11" s="190"/>
    </row>
    <row r="12" spans="2:11" s="1" customFormat="1" ht="15" customHeight="1">
      <c r="B12" s="193"/>
      <c r="C12" s="194"/>
      <c r="D12" s="192"/>
      <c r="E12" s="192"/>
      <c r="F12" s="192"/>
      <c r="G12" s="192"/>
      <c r="H12" s="192"/>
      <c r="I12" s="192"/>
      <c r="J12" s="192"/>
      <c r="K12" s="190"/>
    </row>
    <row r="13" spans="2:11" s="1" customFormat="1" ht="15" customHeight="1">
      <c r="B13" s="193"/>
      <c r="C13" s="194"/>
      <c r="D13" s="195" t="s">
        <v>363</v>
      </c>
      <c r="E13" s="192"/>
      <c r="F13" s="192"/>
      <c r="G13" s="192"/>
      <c r="H13" s="192"/>
      <c r="I13" s="192"/>
      <c r="J13" s="192"/>
      <c r="K13" s="190"/>
    </row>
    <row r="14" spans="2:11" s="1" customFormat="1" ht="12.75" customHeight="1">
      <c r="B14" s="193"/>
      <c r="C14" s="194"/>
      <c r="D14" s="194"/>
      <c r="E14" s="194"/>
      <c r="F14" s="194"/>
      <c r="G14" s="194"/>
      <c r="H14" s="194"/>
      <c r="I14" s="194"/>
      <c r="J14" s="194"/>
      <c r="K14" s="190"/>
    </row>
    <row r="15" spans="2:11" s="1" customFormat="1" ht="15" customHeight="1">
      <c r="B15" s="193"/>
      <c r="C15" s="194"/>
      <c r="D15" s="309" t="s">
        <v>364</v>
      </c>
      <c r="E15" s="309"/>
      <c r="F15" s="309"/>
      <c r="G15" s="309"/>
      <c r="H15" s="309"/>
      <c r="I15" s="309"/>
      <c r="J15" s="309"/>
      <c r="K15" s="190"/>
    </row>
    <row r="16" spans="2:11" s="1" customFormat="1" ht="15" customHeight="1">
      <c r="B16" s="193"/>
      <c r="C16" s="194"/>
      <c r="D16" s="309" t="s">
        <v>365</v>
      </c>
      <c r="E16" s="309"/>
      <c r="F16" s="309"/>
      <c r="G16" s="309"/>
      <c r="H16" s="309"/>
      <c r="I16" s="309"/>
      <c r="J16" s="309"/>
      <c r="K16" s="190"/>
    </row>
    <row r="17" spans="2:11" s="1" customFormat="1" ht="15" customHeight="1">
      <c r="B17" s="193"/>
      <c r="C17" s="194"/>
      <c r="D17" s="309" t="s">
        <v>366</v>
      </c>
      <c r="E17" s="309"/>
      <c r="F17" s="309"/>
      <c r="G17" s="309"/>
      <c r="H17" s="309"/>
      <c r="I17" s="309"/>
      <c r="J17" s="309"/>
      <c r="K17" s="190"/>
    </row>
    <row r="18" spans="2:11" s="1" customFormat="1" ht="15" customHeight="1">
      <c r="B18" s="193"/>
      <c r="C18" s="194"/>
      <c r="D18" s="194"/>
      <c r="E18" s="196" t="s">
        <v>76</v>
      </c>
      <c r="F18" s="309" t="s">
        <v>367</v>
      </c>
      <c r="G18" s="309"/>
      <c r="H18" s="309"/>
      <c r="I18" s="309"/>
      <c r="J18" s="309"/>
      <c r="K18" s="190"/>
    </row>
    <row r="19" spans="2:11" s="1" customFormat="1" ht="15" customHeight="1">
      <c r="B19" s="193"/>
      <c r="C19" s="194"/>
      <c r="D19" s="194"/>
      <c r="E19" s="196" t="s">
        <v>368</v>
      </c>
      <c r="F19" s="309" t="s">
        <v>369</v>
      </c>
      <c r="G19" s="309"/>
      <c r="H19" s="309"/>
      <c r="I19" s="309"/>
      <c r="J19" s="309"/>
      <c r="K19" s="190"/>
    </row>
    <row r="20" spans="2:11" s="1" customFormat="1" ht="15" customHeight="1">
      <c r="B20" s="193"/>
      <c r="C20" s="194"/>
      <c r="D20" s="194"/>
      <c r="E20" s="196" t="s">
        <v>370</v>
      </c>
      <c r="F20" s="309" t="s">
        <v>371</v>
      </c>
      <c r="G20" s="309"/>
      <c r="H20" s="309"/>
      <c r="I20" s="309"/>
      <c r="J20" s="309"/>
      <c r="K20" s="190"/>
    </row>
    <row r="21" spans="2:11" s="1" customFormat="1" ht="15" customHeight="1">
      <c r="B21" s="193"/>
      <c r="C21" s="194"/>
      <c r="D21" s="194"/>
      <c r="E21" s="196" t="s">
        <v>372</v>
      </c>
      <c r="F21" s="309" t="s">
        <v>373</v>
      </c>
      <c r="G21" s="309"/>
      <c r="H21" s="309"/>
      <c r="I21" s="309"/>
      <c r="J21" s="309"/>
      <c r="K21" s="190"/>
    </row>
    <row r="22" spans="2:11" s="1" customFormat="1" ht="15" customHeight="1">
      <c r="B22" s="193"/>
      <c r="C22" s="194"/>
      <c r="D22" s="194"/>
      <c r="E22" s="196" t="s">
        <v>374</v>
      </c>
      <c r="F22" s="309" t="s">
        <v>375</v>
      </c>
      <c r="G22" s="309"/>
      <c r="H22" s="309"/>
      <c r="I22" s="309"/>
      <c r="J22" s="309"/>
      <c r="K22" s="190"/>
    </row>
    <row r="23" spans="2:11" s="1" customFormat="1" ht="15" customHeight="1">
      <c r="B23" s="193"/>
      <c r="C23" s="194"/>
      <c r="D23" s="194"/>
      <c r="E23" s="196" t="s">
        <v>376</v>
      </c>
      <c r="F23" s="309" t="s">
        <v>377</v>
      </c>
      <c r="G23" s="309"/>
      <c r="H23" s="309"/>
      <c r="I23" s="309"/>
      <c r="J23" s="309"/>
      <c r="K23" s="190"/>
    </row>
    <row r="24" spans="2:11" s="1" customFormat="1" ht="12.75" customHeight="1">
      <c r="B24" s="193"/>
      <c r="C24" s="194"/>
      <c r="D24" s="194"/>
      <c r="E24" s="194"/>
      <c r="F24" s="194"/>
      <c r="G24" s="194"/>
      <c r="H24" s="194"/>
      <c r="I24" s="194"/>
      <c r="J24" s="194"/>
      <c r="K24" s="190"/>
    </row>
    <row r="25" spans="2:11" s="1" customFormat="1" ht="15" customHeight="1">
      <c r="B25" s="193"/>
      <c r="C25" s="309" t="s">
        <v>378</v>
      </c>
      <c r="D25" s="309"/>
      <c r="E25" s="309"/>
      <c r="F25" s="309"/>
      <c r="G25" s="309"/>
      <c r="H25" s="309"/>
      <c r="I25" s="309"/>
      <c r="J25" s="309"/>
      <c r="K25" s="190"/>
    </row>
    <row r="26" spans="2:11" s="1" customFormat="1" ht="15" customHeight="1">
      <c r="B26" s="193"/>
      <c r="C26" s="309" t="s">
        <v>379</v>
      </c>
      <c r="D26" s="309"/>
      <c r="E26" s="309"/>
      <c r="F26" s="309"/>
      <c r="G26" s="309"/>
      <c r="H26" s="309"/>
      <c r="I26" s="309"/>
      <c r="J26" s="309"/>
      <c r="K26" s="190"/>
    </row>
    <row r="27" spans="2:11" s="1" customFormat="1" ht="15" customHeight="1">
      <c r="B27" s="193"/>
      <c r="C27" s="192"/>
      <c r="D27" s="309" t="s">
        <v>380</v>
      </c>
      <c r="E27" s="309"/>
      <c r="F27" s="309"/>
      <c r="G27" s="309"/>
      <c r="H27" s="309"/>
      <c r="I27" s="309"/>
      <c r="J27" s="309"/>
      <c r="K27" s="190"/>
    </row>
    <row r="28" spans="2:11" s="1" customFormat="1" ht="15" customHeight="1">
      <c r="B28" s="193"/>
      <c r="C28" s="194"/>
      <c r="D28" s="309" t="s">
        <v>381</v>
      </c>
      <c r="E28" s="309"/>
      <c r="F28" s="309"/>
      <c r="G28" s="309"/>
      <c r="H28" s="309"/>
      <c r="I28" s="309"/>
      <c r="J28" s="309"/>
      <c r="K28" s="190"/>
    </row>
    <row r="29" spans="2:11" s="1" customFormat="1" ht="12.75" customHeight="1">
      <c r="B29" s="193"/>
      <c r="C29" s="194"/>
      <c r="D29" s="194"/>
      <c r="E29" s="194"/>
      <c r="F29" s="194"/>
      <c r="G29" s="194"/>
      <c r="H29" s="194"/>
      <c r="I29" s="194"/>
      <c r="J29" s="194"/>
      <c r="K29" s="190"/>
    </row>
    <row r="30" spans="2:11" s="1" customFormat="1" ht="15" customHeight="1">
      <c r="B30" s="193"/>
      <c r="C30" s="194"/>
      <c r="D30" s="309" t="s">
        <v>382</v>
      </c>
      <c r="E30" s="309"/>
      <c r="F30" s="309"/>
      <c r="G30" s="309"/>
      <c r="H30" s="309"/>
      <c r="I30" s="309"/>
      <c r="J30" s="309"/>
      <c r="K30" s="190"/>
    </row>
    <row r="31" spans="2:11" s="1" customFormat="1" ht="15" customHeight="1">
      <c r="B31" s="193"/>
      <c r="C31" s="194"/>
      <c r="D31" s="309" t="s">
        <v>383</v>
      </c>
      <c r="E31" s="309"/>
      <c r="F31" s="309"/>
      <c r="G31" s="309"/>
      <c r="H31" s="309"/>
      <c r="I31" s="309"/>
      <c r="J31" s="309"/>
      <c r="K31" s="190"/>
    </row>
    <row r="32" spans="2:11" s="1" customFormat="1" ht="12.75" customHeight="1">
      <c r="B32" s="193"/>
      <c r="C32" s="194"/>
      <c r="D32" s="194"/>
      <c r="E32" s="194"/>
      <c r="F32" s="194"/>
      <c r="G32" s="194"/>
      <c r="H32" s="194"/>
      <c r="I32" s="194"/>
      <c r="J32" s="194"/>
      <c r="K32" s="190"/>
    </row>
    <row r="33" spans="2:11" s="1" customFormat="1" ht="15" customHeight="1">
      <c r="B33" s="193"/>
      <c r="C33" s="194"/>
      <c r="D33" s="309" t="s">
        <v>384</v>
      </c>
      <c r="E33" s="309"/>
      <c r="F33" s="309"/>
      <c r="G33" s="309"/>
      <c r="H33" s="309"/>
      <c r="I33" s="309"/>
      <c r="J33" s="309"/>
      <c r="K33" s="190"/>
    </row>
    <row r="34" spans="2:11" s="1" customFormat="1" ht="15" customHeight="1">
      <c r="B34" s="193"/>
      <c r="C34" s="194"/>
      <c r="D34" s="309" t="s">
        <v>385</v>
      </c>
      <c r="E34" s="309"/>
      <c r="F34" s="309"/>
      <c r="G34" s="309"/>
      <c r="H34" s="309"/>
      <c r="I34" s="309"/>
      <c r="J34" s="309"/>
      <c r="K34" s="190"/>
    </row>
    <row r="35" spans="2:11" s="1" customFormat="1" ht="15" customHeight="1">
      <c r="B35" s="193"/>
      <c r="C35" s="194"/>
      <c r="D35" s="309" t="s">
        <v>386</v>
      </c>
      <c r="E35" s="309"/>
      <c r="F35" s="309"/>
      <c r="G35" s="309"/>
      <c r="H35" s="309"/>
      <c r="I35" s="309"/>
      <c r="J35" s="309"/>
      <c r="K35" s="190"/>
    </row>
    <row r="36" spans="2:11" s="1" customFormat="1" ht="15" customHeight="1">
      <c r="B36" s="193"/>
      <c r="C36" s="194"/>
      <c r="D36" s="192"/>
      <c r="E36" s="195" t="s">
        <v>94</v>
      </c>
      <c r="F36" s="192"/>
      <c r="G36" s="309" t="s">
        <v>387</v>
      </c>
      <c r="H36" s="309"/>
      <c r="I36" s="309"/>
      <c r="J36" s="309"/>
      <c r="K36" s="190"/>
    </row>
    <row r="37" spans="2:11" s="1" customFormat="1" ht="30.75" customHeight="1">
      <c r="B37" s="193"/>
      <c r="C37" s="194"/>
      <c r="D37" s="192"/>
      <c r="E37" s="195" t="s">
        <v>388</v>
      </c>
      <c r="F37" s="192"/>
      <c r="G37" s="309" t="s">
        <v>389</v>
      </c>
      <c r="H37" s="309"/>
      <c r="I37" s="309"/>
      <c r="J37" s="309"/>
      <c r="K37" s="190"/>
    </row>
    <row r="38" spans="2:11" s="1" customFormat="1" ht="15" customHeight="1">
      <c r="B38" s="193"/>
      <c r="C38" s="194"/>
      <c r="D38" s="192"/>
      <c r="E38" s="195" t="s">
        <v>53</v>
      </c>
      <c r="F38" s="192"/>
      <c r="G38" s="309" t="s">
        <v>390</v>
      </c>
      <c r="H38" s="309"/>
      <c r="I38" s="309"/>
      <c r="J38" s="309"/>
      <c r="K38" s="190"/>
    </row>
    <row r="39" spans="2:11" s="1" customFormat="1" ht="15" customHeight="1">
      <c r="B39" s="193"/>
      <c r="C39" s="194"/>
      <c r="D39" s="192"/>
      <c r="E39" s="195" t="s">
        <v>54</v>
      </c>
      <c r="F39" s="192"/>
      <c r="G39" s="309" t="s">
        <v>391</v>
      </c>
      <c r="H39" s="309"/>
      <c r="I39" s="309"/>
      <c r="J39" s="309"/>
      <c r="K39" s="190"/>
    </row>
    <row r="40" spans="2:11" s="1" customFormat="1" ht="15" customHeight="1">
      <c r="B40" s="193"/>
      <c r="C40" s="194"/>
      <c r="D40" s="192"/>
      <c r="E40" s="195" t="s">
        <v>95</v>
      </c>
      <c r="F40" s="192"/>
      <c r="G40" s="309" t="s">
        <v>392</v>
      </c>
      <c r="H40" s="309"/>
      <c r="I40" s="309"/>
      <c r="J40" s="309"/>
      <c r="K40" s="190"/>
    </row>
    <row r="41" spans="2:11" s="1" customFormat="1" ht="15" customHeight="1">
      <c r="B41" s="193"/>
      <c r="C41" s="194"/>
      <c r="D41" s="192"/>
      <c r="E41" s="195" t="s">
        <v>96</v>
      </c>
      <c r="F41" s="192"/>
      <c r="G41" s="309" t="s">
        <v>393</v>
      </c>
      <c r="H41" s="309"/>
      <c r="I41" s="309"/>
      <c r="J41" s="309"/>
      <c r="K41" s="190"/>
    </row>
    <row r="42" spans="2:11" s="1" customFormat="1" ht="15" customHeight="1">
      <c r="B42" s="193"/>
      <c r="C42" s="194"/>
      <c r="D42" s="192"/>
      <c r="E42" s="195" t="s">
        <v>394</v>
      </c>
      <c r="F42" s="192"/>
      <c r="G42" s="309" t="s">
        <v>395</v>
      </c>
      <c r="H42" s="309"/>
      <c r="I42" s="309"/>
      <c r="J42" s="309"/>
      <c r="K42" s="190"/>
    </row>
    <row r="43" spans="2:11" s="1" customFormat="1" ht="15" customHeight="1">
      <c r="B43" s="193"/>
      <c r="C43" s="194"/>
      <c r="D43" s="192"/>
      <c r="E43" s="195"/>
      <c r="F43" s="192"/>
      <c r="G43" s="309" t="s">
        <v>396</v>
      </c>
      <c r="H43" s="309"/>
      <c r="I43" s="309"/>
      <c r="J43" s="309"/>
      <c r="K43" s="190"/>
    </row>
    <row r="44" spans="2:11" s="1" customFormat="1" ht="15" customHeight="1">
      <c r="B44" s="193"/>
      <c r="C44" s="194"/>
      <c r="D44" s="192"/>
      <c r="E44" s="195" t="s">
        <v>397</v>
      </c>
      <c r="F44" s="192"/>
      <c r="G44" s="309" t="s">
        <v>398</v>
      </c>
      <c r="H44" s="309"/>
      <c r="I44" s="309"/>
      <c r="J44" s="309"/>
      <c r="K44" s="190"/>
    </row>
    <row r="45" spans="2:11" s="1" customFormat="1" ht="15" customHeight="1">
      <c r="B45" s="193"/>
      <c r="C45" s="194"/>
      <c r="D45" s="192"/>
      <c r="E45" s="195" t="s">
        <v>98</v>
      </c>
      <c r="F45" s="192"/>
      <c r="G45" s="309" t="s">
        <v>399</v>
      </c>
      <c r="H45" s="309"/>
      <c r="I45" s="309"/>
      <c r="J45" s="309"/>
      <c r="K45" s="190"/>
    </row>
    <row r="46" spans="2:11" s="1" customFormat="1" ht="12.75" customHeight="1">
      <c r="B46" s="193"/>
      <c r="C46" s="194"/>
      <c r="D46" s="192"/>
      <c r="E46" s="192"/>
      <c r="F46" s="192"/>
      <c r="G46" s="192"/>
      <c r="H46" s="192"/>
      <c r="I46" s="192"/>
      <c r="J46" s="192"/>
      <c r="K46" s="190"/>
    </row>
    <row r="47" spans="2:11" s="1" customFormat="1" ht="15" customHeight="1">
      <c r="B47" s="193"/>
      <c r="C47" s="194"/>
      <c r="D47" s="309" t="s">
        <v>400</v>
      </c>
      <c r="E47" s="309"/>
      <c r="F47" s="309"/>
      <c r="G47" s="309"/>
      <c r="H47" s="309"/>
      <c r="I47" s="309"/>
      <c r="J47" s="309"/>
      <c r="K47" s="190"/>
    </row>
    <row r="48" spans="2:11" s="1" customFormat="1" ht="15" customHeight="1">
      <c r="B48" s="193"/>
      <c r="C48" s="194"/>
      <c r="D48" s="194"/>
      <c r="E48" s="309" t="s">
        <v>401</v>
      </c>
      <c r="F48" s="309"/>
      <c r="G48" s="309"/>
      <c r="H48" s="309"/>
      <c r="I48" s="309"/>
      <c r="J48" s="309"/>
      <c r="K48" s="190"/>
    </row>
    <row r="49" spans="2:11" s="1" customFormat="1" ht="15" customHeight="1">
      <c r="B49" s="193"/>
      <c r="C49" s="194"/>
      <c r="D49" s="194"/>
      <c r="E49" s="309" t="s">
        <v>402</v>
      </c>
      <c r="F49" s="309"/>
      <c r="G49" s="309"/>
      <c r="H49" s="309"/>
      <c r="I49" s="309"/>
      <c r="J49" s="309"/>
      <c r="K49" s="190"/>
    </row>
    <row r="50" spans="2:11" s="1" customFormat="1" ht="15" customHeight="1">
      <c r="B50" s="193"/>
      <c r="C50" s="194"/>
      <c r="D50" s="194"/>
      <c r="E50" s="309" t="s">
        <v>403</v>
      </c>
      <c r="F50" s="309"/>
      <c r="G50" s="309"/>
      <c r="H50" s="309"/>
      <c r="I50" s="309"/>
      <c r="J50" s="309"/>
      <c r="K50" s="190"/>
    </row>
    <row r="51" spans="2:11" s="1" customFormat="1" ht="15" customHeight="1">
      <c r="B51" s="193"/>
      <c r="C51" s="194"/>
      <c r="D51" s="309" t="s">
        <v>404</v>
      </c>
      <c r="E51" s="309"/>
      <c r="F51" s="309"/>
      <c r="G51" s="309"/>
      <c r="H51" s="309"/>
      <c r="I51" s="309"/>
      <c r="J51" s="309"/>
      <c r="K51" s="190"/>
    </row>
    <row r="52" spans="2:11" s="1" customFormat="1" ht="25.5" customHeight="1">
      <c r="B52" s="189"/>
      <c r="C52" s="310" t="s">
        <v>405</v>
      </c>
      <c r="D52" s="310"/>
      <c r="E52" s="310"/>
      <c r="F52" s="310"/>
      <c r="G52" s="310"/>
      <c r="H52" s="310"/>
      <c r="I52" s="310"/>
      <c r="J52" s="310"/>
      <c r="K52" s="190"/>
    </row>
    <row r="53" spans="2:11" s="1" customFormat="1" ht="5.25" customHeight="1">
      <c r="B53" s="189"/>
      <c r="C53" s="191"/>
      <c r="D53" s="191"/>
      <c r="E53" s="191"/>
      <c r="F53" s="191"/>
      <c r="G53" s="191"/>
      <c r="H53" s="191"/>
      <c r="I53" s="191"/>
      <c r="J53" s="191"/>
      <c r="K53" s="190"/>
    </row>
    <row r="54" spans="2:11" s="1" customFormat="1" ht="15" customHeight="1">
      <c r="B54" s="189"/>
      <c r="C54" s="309" t="s">
        <v>406</v>
      </c>
      <c r="D54" s="309"/>
      <c r="E54" s="309"/>
      <c r="F54" s="309"/>
      <c r="G54" s="309"/>
      <c r="H54" s="309"/>
      <c r="I54" s="309"/>
      <c r="J54" s="309"/>
      <c r="K54" s="190"/>
    </row>
    <row r="55" spans="2:11" s="1" customFormat="1" ht="15" customHeight="1">
      <c r="B55" s="189"/>
      <c r="C55" s="309" t="s">
        <v>407</v>
      </c>
      <c r="D55" s="309"/>
      <c r="E55" s="309"/>
      <c r="F55" s="309"/>
      <c r="G55" s="309"/>
      <c r="H55" s="309"/>
      <c r="I55" s="309"/>
      <c r="J55" s="309"/>
      <c r="K55" s="190"/>
    </row>
    <row r="56" spans="2:11" s="1" customFormat="1" ht="12.75" customHeight="1">
      <c r="B56" s="189"/>
      <c r="C56" s="192"/>
      <c r="D56" s="192"/>
      <c r="E56" s="192"/>
      <c r="F56" s="192"/>
      <c r="G56" s="192"/>
      <c r="H56" s="192"/>
      <c r="I56" s="192"/>
      <c r="J56" s="192"/>
      <c r="K56" s="190"/>
    </row>
    <row r="57" spans="2:11" s="1" customFormat="1" ht="15" customHeight="1">
      <c r="B57" s="189"/>
      <c r="C57" s="309" t="s">
        <v>408</v>
      </c>
      <c r="D57" s="309"/>
      <c r="E57" s="309"/>
      <c r="F57" s="309"/>
      <c r="G57" s="309"/>
      <c r="H57" s="309"/>
      <c r="I57" s="309"/>
      <c r="J57" s="309"/>
      <c r="K57" s="190"/>
    </row>
    <row r="58" spans="2:11" s="1" customFormat="1" ht="15" customHeight="1">
      <c r="B58" s="189"/>
      <c r="C58" s="194"/>
      <c r="D58" s="309" t="s">
        <v>409</v>
      </c>
      <c r="E58" s="309"/>
      <c r="F58" s="309"/>
      <c r="G58" s="309"/>
      <c r="H58" s="309"/>
      <c r="I58" s="309"/>
      <c r="J58" s="309"/>
      <c r="K58" s="190"/>
    </row>
    <row r="59" spans="2:11" s="1" customFormat="1" ht="15" customHeight="1">
      <c r="B59" s="189"/>
      <c r="C59" s="194"/>
      <c r="D59" s="309" t="s">
        <v>410</v>
      </c>
      <c r="E59" s="309"/>
      <c r="F59" s="309"/>
      <c r="G59" s="309"/>
      <c r="H59" s="309"/>
      <c r="I59" s="309"/>
      <c r="J59" s="309"/>
      <c r="K59" s="190"/>
    </row>
    <row r="60" spans="2:11" s="1" customFormat="1" ht="15" customHeight="1">
      <c r="B60" s="189"/>
      <c r="C60" s="194"/>
      <c r="D60" s="309" t="s">
        <v>411</v>
      </c>
      <c r="E60" s="309"/>
      <c r="F60" s="309"/>
      <c r="G60" s="309"/>
      <c r="H60" s="309"/>
      <c r="I60" s="309"/>
      <c r="J60" s="309"/>
      <c r="K60" s="190"/>
    </row>
    <row r="61" spans="2:11" s="1" customFormat="1" ht="15" customHeight="1">
      <c r="B61" s="189"/>
      <c r="C61" s="194"/>
      <c r="D61" s="309" t="s">
        <v>412</v>
      </c>
      <c r="E61" s="309"/>
      <c r="F61" s="309"/>
      <c r="G61" s="309"/>
      <c r="H61" s="309"/>
      <c r="I61" s="309"/>
      <c r="J61" s="309"/>
      <c r="K61" s="190"/>
    </row>
    <row r="62" spans="2:11" s="1" customFormat="1" ht="15" customHeight="1">
      <c r="B62" s="189"/>
      <c r="C62" s="194"/>
      <c r="D62" s="311" t="s">
        <v>413</v>
      </c>
      <c r="E62" s="311"/>
      <c r="F62" s="311"/>
      <c r="G62" s="311"/>
      <c r="H62" s="311"/>
      <c r="I62" s="311"/>
      <c r="J62" s="311"/>
      <c r="K62" s="190"/>
    </row>
    <row r="63" spans="2:11" s="1" customFormat="1" ht="15" customHeight="1">
      <c r="B63" s="189"/>
      <c r="C63" s="194"/>
      <c r="D63" s="309" t="s">
        <v>414</v>
      </c>
      <c r="E63" s="309"/>
      <c r="F63" s="309"/>
      <c r="G63" s="309"/>
      <c r="H63" s="309"/>
      <c r="I63" s="309"/>
      <c r="J63" s="309"/>
      <c r="K63" s="190"/>
    </row>
    <row r="64" spans="2:11" s="1" customFormat="1" ht="12.75" customHeight="1">
      <c r="B64" s="189"/>
      <c r="C64" s="194"/>
      <c r="D64" s="194"/>
      <c r="E64" s="197"/>
      <c r="F64" s="194"/>
      <c r="G64" s="194"/>
      <c r="H64" s="194"/>
      <c r="I64" s="194"/>
      <c r="J64" s="194"/>
      <c r="K64" s="190"/>
    </row>
    <row r="65" spans="2:11" s="1" customFormat="1" ht="15" customHeight="1">
      <c r="B65" s="189"/>
      <c r="C65" s="194"/>
      <c r="D65" s="309" t="s">
        <v>415</v>
      </c>
      <c r="E65" s="309"/>
      <c r="F65" s="309"/>
      <c r="G65" s="309"/>
      <c r="H65" s="309"/>
      <c r="I65" s="309"/>
      <c r="J65" s="309"/>
      <c r="K65" s="190"/>
    </row>
    <row r="66" spans="2:11" s="1" customFormat="1" ht="15" customHeight="1">
      <c r="B66" s="189"/>
      <c r="C66" s="194"/>
      <c r="D66" s="311" t="s">
        <v>416</v>
      </c>
      <c r="E66" s="311"/>
      <c r="F66" s="311"/>
      <c r="G66" s="311"/>
      <c r="H66" s="311"/>
      <c r="I66" s="311"/>
      <c r="J66" s="311"/>
      <c r="K66" s="190"/>
    </row>
    <row r="67" spans="2:11" s="1" customFormat="1" ht="15" customHeight="1">
      <c r="B67" s="189"/>
      <c r="C67" s="194"/>
      <c r="D67" s="309" t="s">
        <v>417</v>
      </c>
      <c r="E67" s="309"/>
      <c r="F67" s="309"/>
      <c r="G67" s="309"/>
      <c r="H67" s="309"/>
      <c r="I67" s="309"/>
      <c r="J67" s="309"/>
      <c r="K67" s="190"/>
    </row>
    <row r="68" spans="2:11" s="1" customFormat="1" ht="15" customHeight="1">
      <c r="B68" s="189"/>
      <c r="C68" s="194"/>
      <c r="D68" s="309" t="s">
        <v>418</v>
      </c>
      <c r="E68" s="309"/>
      <c r="F68" s="309"/>
      <c r="G68" s="309"/>
      <c r="H68" s="309"/>
      <c r="I68" s="309"/>
      <c r="J68" s="309"/>
      <c r="K68" s="190"/>
    </row>
    <row r="69" spans="2:11" s="1" customFormat="1" ht="15" customHeight="1">
      <c r="B69" s="189"/>
      <c r="C69" s="194"/>
      <c r="D69" s="309" t="s">
        <v>419</v>
      </c>
      <c r="E69" s="309"/>
      <c r="F69" s="309"/>
      <c r="G69" s="309"/>
      <c r="H69" s="309"/>
      <c r="I69" s="309"/>
      <c r="J69" s="309"/>
      <c r="K69" s="190"/>
    </row>
    <row r="70" spans="2:11" s="1" customFormat="1" ht="15" customHeight="1">
      <c r="B70" s="189"/>
      <c r="C70" s="194"/>
      <c r="D70" s="309" t="s">
        <v>420</v>
      </c>
      <c r="E70" s="309"/>
      <c r="F70" s="309"/>
      <c r="G70" s="309"/>
      <c r="H70" s="309"/>
      <c r="I70" s="309"/>
      <c r="J70" s="309"/>
      <c r="K70" s="190"/>
    </row>
    <row r="71" spans="2:11" s="1" customFormat="1" ht="12.75" customHeight="1">
      <c r="B71" s="198"/>
      <c r="C71" s="199"/>
      <c r="D71" s="199"/>
      <c r="E71" s="199"/>
      <c r="F71" s="199"/>
      <c r="G71" s="199"/>
      <c r="H71" s="199"/>
      <c r="I71" s="199"/>
      <c r="J71" s="199"/>
      <c r="K71" s="200"/>
    </row>
    <row r="72" spans="2:11" s="1" customFormat="1" ht="18.75" customHeight="1">
      <c r="B72" s="201"/>
      <c r="C72" s="201"/>
      <c r="D72" s="201"/>
      <c r="E72" s="201"/>
      <c r="F72" s="201"/>
      <c r="G72" s="201"/>
      <c r="H72" s="201"/>
      <c r="I72" s="201"/>
      <c r="J72" s="201"/>
      <c r="K72" s="202"/>
    </row>
    <row r="73" spans="2:11" s="1" customFormat="1" ht="18.75" customHeight="1">
      <c r="B73" s="202"/>
      <c r="C73" s="202"/>
      <c r="D73" s="202"/>
      <c r="E73" s="202"/>
      <c r="F73" s="202"/>
      <c r="G73" s="202"/>
      <c r="H73" s="202"/>
      <c r="I73" s="202"/>
      <c r="J73" s="202"/>
      <c r="K73" s="202"/>
    </row>
    <row r="74" spans="2:11" s="1" customFormat="1" ht="7.5" customHeight="1">
      <c r="B74" s="203"/>
      <c r="C74" s="204"/>
      <c r="D74" s="204"/>
      <c r="E74" s="204"/>
      <c r="F74" s="204"/>
      <c r="G74" s="204"/>
      <c r="H74" s="204"/>
      <c r="I74" s="204"/>
      <c r="J74" s="204"/>
      <c r="K74" s="205"/>
    </row>
    <row r="75" spans="2:11" s="1" customFormat="1" ht="45" customHeight="1">
      <c r="B75" s="206"/>
      <c r="C75" s="304" t="s">
        <v>421</v>
      </c>
      <c r="D75" s="304"/>
      <c r="E75" s="304"/>
      <c r="F75" s="304"/>
      <c r="G75" s="304"/>
      <c r="H75" s="304"/>
      <c r="I75" s="304"/>
      <c r="J75" s="304"/>
      <c r="K75" s="207"/>
    </row>
    <row r="76" spans="2:11" s="1" customFormat="1" ht="17.25" customHeight="1">
      <c r="B76" s="206"/>
      <c r="C76" s="208" t="s">
        <v>422</v>
      </c>
      <c r="D76" s="208"/>
      <c r="E76" s="208"/>
      <c r="F76" s="208" t="s">
        <v>423</v>
      </c>
      <c r="G76" s="209"/>
      <c r="H76" s="208" t="s">
        <v>54</v>
      </c>
      <c r="I76" s="208" t="s">
        <v>57</v>
      </c>
      <c r="J76" s="208" t="s">
        <v>424</v>
      </c>
      <c r="K76" s="207"/>
    </row>
    <row r="77" spans="2:11" s="1" customFormat="1" ht="17.25" customHeight="1">
      <c r="B77" s="206"/>
      <c r="C77" s="210" t="s">
        <v>425</v>
      </c>
      <c r="D77" s="210"/>
      <c r="E77" s="210"/>
      <c r="F77" s="211" t="s">
        <v>426</v>
      </c>
      <c r="G77" s="212"/>
      <c r="H77" s="210"/>
      <c r="I77" s="210"/>
      <c r="J77" s="210" t="s">
        <v>427</v>
      </c>
      <c r="K77" s="207"/>
    </row>
    <row r="78" spans="2:11" s="1" customFormat="1" ht="5.25" customHeight="1">
      <c r="B78" s="206"/>
      <c r="C78" s="213"/>
      <c r="D78" s="213"/>
      <c r="E78" s="213"/>
      <c r="F78" s="213"/>
      <c r="G78" s="214"/>
      <c r="H78" s="213"/>
      <c r="I78" s="213"/>
      <c r="J78" s="213"/>
      <c r="K78" s="207"/>
    </row>
    <row r="79" spans="2:11" s="1" customFormat="1" ht="15" customHeight="1">
      <c r="B79" s="206"/>
      <c r="C79" s="195" t="s">
        <v>53</v>
      </c>
      <c r="D79" s="215"/>
      <c r="E79" s="215"/>
      <c r="F79" s="216" t="s">
        <v>428</v>
      </c>
      <c r="G79" s="217"/>
      <c r="H79" s="195" t="s">
        <v>429</v>
      </c>
      <c r="I79" s="195" t="s">
        <v>430</v>
      </c>
      <c r="J79" s="195">
        <v>20</v>
      </c>
      <c r="K79" s="207"/>
    </row>
    <row r="80" spans="2:11" s="1" customFormat="1" ht="15" customHeight="1">
      <c r="B80" s="206"/>
      <c r="C80" s="195" t="s">
        <v>431</v>
      </c>
      <c r="D80" s="195"/>
      <c r="E80" s="195"/>
      <c r="F80" s="216" t="s">
        <v>428</v>
      </c>
      <c r="G80" s="217"/>
      <c r="H80" s="195" t="s">
        <v>432</v>
      </c>
      <c r="I80" s="195" t="s">
        <v>430</v>
      </c>
      <c r="J80" s="195">
        <v>120</v>
      </c>
      <c r="K80" s="207"/>
    </row>
    <row r="81" spans="2:11" s="1" customFormat="1" ht="15" customHeight="1">
      <c r="B81" s="218"/>
      <c r="C81" s="195" t="s">
        <v>433</v>
      </c>
      <c r="D81" s="195"/>
      <c r="E81" s="195"/>
      <c r="F81" s="216" t="s">
        <v>434</v>
      </c>
      <c r="G81" s="217"/>
      <c r="H81" s="195" t="s">
        <v>435</v>
      </c>
      <c r="I81" s="195" t="s">
        <v>430</v>
      </c>
      <c r="J81" s="195">
        <v>50</v>
      </c>
      <c r="K81" s="207"/>
    </row>
    <row r="82" spans="2:11" s="1" customFormat="1" ht="15" customHeight="1">
      <c r="B82" s="218"/>
      <c r="C82" s="195" t="s">
        <v>436</v>
      </c>
      <c r="D82" s="195"/>
      <c r="E82" s="195"/>
      <c r="F82" s="216" t="s">
        <v>428</v>
      </c>
      <c r="G82" s="217"/>
      <c r="H82" s="195" t="s">
        <v>437</v>
      </c>
      <c r="I82" s="195" t="s">
        <v>438</v>
      </c>
      <c r="J82" s="195"/>
      <c r="K82" s="207"/>
    </row>
    <row r="83" spans="2:11" s="1" customFormat="1" ht="15" customHeight="1">
      <c r="B83" s="218"/>
      <c r="C83" s="219" t="s">
        <v>439</v>
      </c>
      <c r="D83" s="219"/>
      <c r="E83" s="219"/>
      <c r="F83" s="220" t="s">
        <v>434</v>
      </c>
      <c r="G83" s="219"/>
      <c r="H83" s="219" t="s">
        <v>440</v>
      </c>
      <c r="I83" s="219" t="s">
        <v>430</v>
      </c>
      <c r="J83" s="219">
        <v>15</v>
      </c>
      <c r="K83" s="207"/>
    </row>
    <row r="84" spans="2:11" s="1" customFormat="1" ht="15" customHeight="1">
      <c r="B84" s="218"/>
      <c r="C84" s="219" t="s">
        <v>441</v>
      </c>
      <c r="D84" s="219"/>
      <c r="E84" s="219"/>
      <c r="F84" s="220" t="s">
        <v>434</v>
      </c>
      <c r="G84" s="219"/>
      <c r="H84" s="219" t="s">
        <v>442</v>
      </c>
      <c r="I84" s="219" t="s">
        <v>430</v>
      </c>
      <c r="J84" s="219">
        <v>15</v>
      </c>
      <c r="K84" s="207"/>
    </row>
    <row r="85" spans="2:11" s="1" customFormat="1" ht="15" customHeight="1">
      <c r="B85" s="218"/>
      <c r="C85" s="219" t="s">
        <v>443</v>
      </c>
      <c r="D85" s="219"/>
      <c r="E85" s="219"/>
      <c r="F85" s="220" t="s">
        <v>434</v>
      </c>
      <c r="G85" s="219"/>
      <c r="H85" s="219" t="s">
        <v>444</v>
      </c>
      <c r="I85" s="219" t="s">
        <v>430</v>
      </c>
      <c r="J85" s="219">
        <v>20</v>
      </c>
      <c r="K85" s="207"/>
    </row>
    <row r="86" spans="2:11" s="1" customFormat="1" ht="15" customHeight="1">
      <c r="B86" s="218"/>
      <c r="C86" s="219" t="s">
        <v>445</v>
      </c>
      <c r="D86" s="219"/>
      <c r="E86" s="219"/>
      <c r="F86" s="220" t="s">
        <v>434</v>
      </c>
      <c r="G86" s="219"/>
      <c r="H86" s="219" t="s">
        <v>446</v>
      </c>
      <c r="I86" s="219" t="s">
        <v>430</v>
      </c>
      <c r="J86" s="219">
        <v>20</v>
      </c>
      <c r="K86" s="207"/>
    </row>
    <row r="87" spans="2:11" s="1" customFormat="1" ht="15" customHeight="1">
      <c r="B87" s="218"/>
      <c r="C87" s="195" t="s">
        <v>447</v>
      </c>
      <c r="D87" s="195"/>
      <c r="E87" s="195"/>
      <c r="F87" s="216" t="s">
        <v>434</v>
      </c>
      <c r="G87" s="217"/>
      <c r="H87" s="195" t="s">
        <v>448</v>
      </c>
      <c r="I87" s="195" t="s">
        <v>430</v>
      </c>
      <c r="J87" s="195">
        <v>50</v>
      </c>
      <c r="K87" s="207"/>
    </row>
    <row r="88" spans="2:11" s="1" customFormat="1" ht="15" customHeight="1">
      <c r="B88" s="218"/>
      <c r="C88" s="195" t="s">
        <v>449</v>
      </c>
      <c r="D88" s="195"/>
      <c r="E88" s="195"/>
      <c r="F88" s="216" t="s">
        <v>434</v>
      </c>
      <c r="G88" s="217"/>
      <c r="H88" s="195" t="s">
        <v>450</v>
      </c>
      <c r="I88" s="195" t="s">
        <v>430</v>
      </c>
      <c r="J88" s="195">
        <v>20</v>
      </c>
      <c r="K88" s="207"/>
    </row>
    <row r="89" spans="2:11" s="1" customFormat="1" ht="15" customHeight="1">
      <c r="B89" s="218"/>
      <c r="C89" s="195" t="s">
        <v>451</v>
      </c>
      <c r="D89" s="195"/>
      <c r="E89" s="195"/>
      <c r="F89" s="216" t="s">
        <v>434</v>
      </c>
      <c r="G89" s="217"/>
      <c r="H89" s="195" t="s">
        <v>452</v>
      </c>
      <c r="I89" s="195" t="s">
        <v>430</v>
      </c>
      <c r="J89" s="195">
        <v>20</v>
      </c>
      <c r="K89" s="207"/>
    </row>
    <row r="90" spans="2:11" s="1" customFormat="1" ht="15" customHeight="1">
      <c r="B90" s="218"/>
      <c r="C90" s="195" t="s">
        <v>453</v>
      </c>
      <c r="D90" s="195"/>
      <c r="E90" s="195"/>
      <c r="F90" s="216" t="s">
        <v>434</v>
      </c>
      <c r="G90" s="217"/>
      <c r="H90" s="195" t="s">
        <v>454</v>
      </c>
      <c r="I90" s="195" t="s">
        <v>430</v>
      </c>
      <c r="J90" s="195">
        <v>50</v>
      </c>
      <c r="K90" s="207"/>
    </row>
    <row r="91" spans="2:11" s="1" customFormat="1" ht="15" customHeight="1">
      <c r="B91" s="218"/>
      <c r="C91" s="195" t="s">
        <v>455</v>
      </c>
      <c r="D91" s="195"/>
      <c r="E91" s="195"/>
      <c r="F91" s="216" t="s">
        <v>434</v>
      </c>
      <c r="G91" s="217"/>
      <c r="H91" s="195" t="s">
        <v>455</v>
      </c>
      <c r="I91" s="195" t="s">
        <v>430</v>
      </c>
      <c r="J91" s="195">
        <v>50</v>
      </c>
      <c r="K91" s="207"/>
    </row>
    <row r="92" spans="2:11" s="1" customFormat="1" ht="15" customHeight="1">
      <c r="B92" s="218"/>
      <c r="C92" s="195" t="s">
        <v>456</v>
      </c>
      <c r="D92" s="195"/>
      <c r="E92" s="195"/>
      <c r="F92" s="216" t="s">
        <v>434</v>
      </c>
      <c r="G92" s="217"/>
      <c r="H92" s="195" t="s">
        <v>457</v>
      </c>
      <c r="I92" s="195" t="s">
        <v>430</v>
      </c>
      <c r="J92" s="195">
        <v>255</v>
      </c>
      <c r="K92" s="207"/>
    </row>
    <row r="93" spans="2:11" s="1" customFormat="1" ht="15" customHeight="1">
      <c r="B93" s="218"/>
      <c r="C93" s="195" t="s">
        <v>458</v>
      </c>
      <c r="D93" s="195"/>
      <c r="E93" s="195"/>
      <c r="F93" s="216" t="s">
        <v>428</v>
      </c>
      <c r="G93" s="217"/>
      <c r="H93" s="195" t="s">
        <v>459</v>
      </c>
      <c r="I93" s="195" t="s">
        <v>460</v>
      </c>
      <c r="J93" s="195"/>
      <c r="K93" s="207"/>
    </row>
    <row r="94" spans="2:11" s="1" customFormat="1" ht="15" customHeight="1">
      <c r="B94" s="218"/>
      <c r="C94" s="195" t="s">
        <v>461</v>
      </c>
      <c r="D94" s="195"/>
      <c r="E94" s="195"/>
      <c r="F94" s="216" t="s">
        <v>428</v>
      </c>
      <c r="G94" s="217"/>
      <c r="H94" s="195" t="s">
        <v>462</v>
      </c>
      <c r="I94" s="195" t="s">
        <v>463</v>
      </c>
      <c r="J94" s="195"/>
      <c r="K94" s="207"/>
    </row>
    <row r="95" spans="2:11" s="1" customFormat="1" ht="15" customHeight="1">
      <c r="B95" s="218"/>
      <c r="C95" s="195" t="s">
        <v>464</v>
      </c>
      <c r="D95" s="195"/>
      <c r="E95" s="195"/>
      <c r="F95" s="216" t="s">
        <v>428</v>
      </c>
      <c r="G95" s="217"/>
      <c r="H95" s="195" t="s">
        <v>464</v>
      </c>
      <c r="I95" s="195" t="s">
        <v>463</v>
      </c>
      <c r="J95" s="195"/>
      <c r="K95" s="207"/>
    </row>
    <row r="96" spans="2:11" s="1" customFormat="1" ht="15" customHeight="1">
      <c r="B96" s="218"/>
      <c r="C96" s="195" t="s">
        <v>38</v>
      </c>
      <c r="D96" s="195"/>
      <c r="E96" s="195"/>
      <c r="F96" s="216" t="s">
        <v>428</v>
      </c>
      <c r="G96" s="217"/>
      <c r="H96" s="195" t="s">
        <v>465</v>
      </c>
      <c r="I96" s="195" t="s">
        <v>463</v>
      </c>
      <c r="J96" s="195"/>
      <c r="K96" s="207"/>
    </row>
    <row r="97" spans="2:11" s="1" customFormat="1" ht="15" customHeight="1">
      <c r="B97" s="218"/>
      <c r="C97" s="195" t="s">
        <v>48</v>
      </c>
      <c r="D97" s="195"/>
      <c r="E97" s="195"/>
      <c r="F97" s="216" t="s">
        <v>428</v>
      </c>
      <c r="G97" s="217"/>
      <c r="H97" s="195" t="s">
        <v>466</v>
      </c>
      <c r="I97" s="195" t="s">
        <v>463</v>
      </c>
      <c r="J97" s="195"/>
      <c r="K97" s="207"/>
    </row>
    <row r="98" spans="2:11" s="1" customFormat="1" ht="15" customHeight="1">
      <c r="B98" s="221"/>
      <c r="C98" s="222"/>
      <c r="D98" s="222"/>
      <c r="E98" s="222"/>
      <c r="F98" s="222"/>
      <c r="G98" s="222"/>
      <c r="H98" s="222"/>
      <c r="I98" s="222"/>
      <c r="J98" s="222"/>
      <c r="K98" s="223"/>
    </row>
    <row r="99" spans="2:11" s="1" customFormat="1" ht="18.75" customHeight="1">
      <c r="B99" s="224"/>
      <c r="C99" s="225"/>
      <c r="D99" s="225"/>
      <c r="E99" s="225"/>
      <c r="F99" s="225"/>
      <c r="G99" s="225"/>
      <c r="H99" s="225"/>
      <c r="I99" s="225"/>
      <c r="J99" s="225"/>
      <c r="K99" s="224"/>
    </row>
    <row r="100" spans="2:11" s="1" customFormat="1" ht="18.75" customHeight="1"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</row>
    <row r="101" spans="2:11" s="1" customFormat="1" ht="7.5" customHeight="1">
      <c r="B101" s="203"/>
      <c r="C101" s="204"/>
      <c r="D101" s="204"/>
      <c r="E101" s="204"/>
      <c r="F101" s="204"/>
      <c r="G101" s="204"/>
      <c r="H101" s="204"/>
      <c r="I101" s="204"/>
      <c r="J101" s="204"/>
      <c r="K101" s="205"/>
    </row>
    <row r="102" spans="2:11" s="1" customFormat="1" ht="45" customHeight="1">
      <c r="B102" s="206"/>
      <c r="C102" s="304" t="s">
        <v>467</v>
      </c>
      <c r="D102" s="304"/>
      <c r="E102" s="304"/>
      <c r="F102" s="304"/>
      <c r="G102" s="304"/>
      <c r="H102" s="304"/>
      <c r="I102" s="304"/>
      <c r="J102" s="304"/>
      <c r="K102" s="207"/>
    </row>
    <row r="103" spans="2:11" s="1" customFormat="1" ht="17.25" customHeight="1">
      <c r="B103" s="206"/>
      <c r="C103" s="208" t="s">
        <v>422</v>
      </c>
      <c r="D103" s="208"/>
      <c r="E103" s="208"/>
      <c r="F103" s="208" t="s">
        <v>423</v>
      </c>
      <c r="G103" s="209"/>
      <c r="H103" s="208" t="s">
        <v>54</v>
      </c>
      <c r="I103" s="208" t="s">
        <v>57</v>
      </c>
      <c r="J103" s="208" t="s">
        <v>424</v>
      </c>
      <c r="K103" s="207"/>
    </row>
    <row r="104" spans="2:11" s="1" customFormat="1" ht="17.25" customHeight="1">
      <c r="B104" s="206"/>
      <c r="C104" s="210" t="s">
        <v>425</v>
      </c>
      <c r="D104" s="210"/>
      <c r="E104" s="210"/>
      <c r="F104" s="211" t="s">
        <v>426</v>
      </c>
      <c r="G104" s="212"/>
      <c r="H104" s="210"/>
      <c r="I104" s="210"/>
      <c r="J104" s="210" t="s">
        <v>427</v>
      </c>
      <c r="K104" s="207"/>
    </row>
    <row r="105" spans="2:11" s="1" customFormat="1" ht="5.25" customHeight="1">
      <c r="B105" s="206"/>
      <c r="C105" s="208"/>
      <c r="D105" s="208"/>
      <c r="E105" s="208"/>
      <c r="F105" s="208"/>
      <c r="G105" s="226"/>
      <c r="H105" s="208"/>
      <c r="I105" s="208"/>
      <c r="J105" s="208"/>
      <c r="K105" s="207"/>
    </row>
    <row r="106" spans="2:11" s="1" customFormat="1" ht="15" customHeight="1">
      <c r="B106" s="206"/>
      <c r="C106" s="195" t="s">
        <v>53</v>
      </c>
      <c r="D106" s="215"/>
      <c r="E106" s="215"/>
      <c r="F106" s="216" t="s">
        <v>428</v>
      </c>
      <c r="G106" s="195"/>
      <c r="H106" s="195" t="s">
        <v>468</v>
      </c>
      <c r="I106" s="195" t="s">
        <v>430</v>
      </c>
      <c r="J106" s="195">
        <v>20</v>
      </c>
      <c r="K106" s="207"/>
    </row>
    <row r="107" spans="2:11" s="1" customFormat="1" ht="15" customHeight="1">
      <c r="B107" s="206"/>
      <c r="C107" s="195" t="s">
        <v>431</v>
      </c>
      <c r="D107" s="195"/>
      <c r="E107" s="195"/>
      <c r="F107" s="216" t="s">
        <v>428</v>
      </c>
      <c r="G107" s="195"/>
      <c r="H107" s="195" t="s">
        <v>468</v>
      </c>
      <c r="I107" s="195" t="s">
        <v>430</v>
      </c>
      <c r="J107" s="195">
        <v>120</v>
      </c>
      <c r="K107" s="207"/>
    </row>
    <row r="108" spans="2:11" s="1" customFormat="1" ht="15" customHeight="1">
      <c r="B108" s="218"/>
      <c r="C108" s="195" t="s">
        <v>433</v>
      </c>
      <c r="D108" s="195"/>
      <c r="E108" s="195"/>
      <c r="F108" s="216" t="s">
        <v>434</v>
      </c>
      <c r="G108" s="195"/>
      <c r="H108" s="195" t="s">
        <v>468</v>
      </c>
      <c r="I108" s="195" t="s">
        <v>430</v>
      </c>
      <c r="J108" s="195">
        <v>50</v>
      </c>
      <c r="K108" s="207"/>
    </row>
    <row r="109" spans="2:11" s="1" customFormat="1" ht="15" customHeight="1">
      <c r="B109" s="218"/>
      <c r="C109" s="195" t="s">
        <v>436</v>
      </c>
      <c r="D109" s="195"/>
      <c r="E109" s="195"/>
      <c r="F109" s="216" t="s">
        <v>428</v>
      </c>
      <c r="G109" s="195"/>
      <c r="H109" s="195" t="s">
        <v>468</v>
      </c>
      <c r="I109" s="195" t="s">
        <v>438</v>
      </c>
      <c r="J109" s="195"/>
      <c r="K109" s="207"/>
    </row>
    <row r="110" spans="2:11" s="1" customFormat="1" ht="15" customHeight="1">
      <c r="B110" s="218"/>
      <c r="C110" s="195" t="s">
        <v>447</v>
      </c>
      <c r="D110" s="195"/>
      <c r="E110" s="195"/>
      <c r="F110" s="216" t="s">
        <v>434</v>
      </c>
      <c r="G110" s="195"/>
      <c r="H110" s="195" t="s">
        <v>468</v>
      </c>
      <c r="I110" s="195" t="s">
        <v>430</v>
      </c>
      <c r="J110" s="195">
        <v>50</v>
      </c>
      <c r="K110" s="207"/>
    </row>
    <row r="111" spans="2:11" s="1" customFormat="1" ht="15" customHeight="1">
      <c r="B111" s="218"/>
      <c r="C111" s="195" t="s">
        <v>455</v>
      </c>
      <c r="D111" s="195"/>
      <c r="E111" s="195"/>
      <c r="F111" s="216" t="s">
        <v>434</v>
      </c>
      <c r="G111" s="195"/>
      <c r="H111" s="195" t="s">
        <v>468</v>
      </c>
      <c r="I111" s="195" t="s">
        <v>430</v>
      </c>
      <c r="J111" s="195">
        <v>50</v>
      </c>
      <c r="K111" s="207"/>
    </row>
    <row r="112" spans="2:11" s="1" customFormat="1" ht="15" customHeight="1">
      <c r="B112" s="218"/>
      <c r="C112" s="195" t="s">
        <v>453</v>
      </c>
      <c r="D112" s="195"/>
      <c r="E112" s="195"/>
      <c r="F112" s="216" t="s">
        <v>434</v>
      </c>
      <c r="G112" s="195"/>
      <c r="H112" s="195" t="s">
        <v>468</v>
      </c>
      <c r="I112" s="195" t="s">
        <v>430</v>
      </c>
      <c r="J112" s="195">
        <v>50</v>
      </c>
      <c r="K112" s="207"/>
    </row>
    <row r="113" spans="2:11" s="1" customFormat="1" ht="15" customHeight="1">
      <c r="B113" s="218"/>
      <c r="C113" s="195" t="s">
        <v>53</v>
      </c>
      <c r="D113" s="195"/>
      <c r="E113" s="195"/>
      <c r="F113" s="216" t="s">
        <v>428</v>
      </c>
      <c r="G113" s="195"/>
      <c r="H113" s="195" t="s">
        <v>469</v>
      </c>
      <c r="I113" s="195" t="s">
        <v>430</v>
      </c>
      <c r="J113" s="195">
        <v>20</v>
      </c>
      <c r="K113" s="207"/>
    </row>
    <row r="114" spans="2:11" s="1" customFormat="1" ht="15" customHeight="1">
      <c r="B114" s="218"/>
      <c r="C114" s="195" t="s">
        <v>470</v>
      </c>
      <c r="D114" s="195"/>
      <c r="E114" s="195"/>
      <c r="F114" s="216" t="s">
        <v>428</v>
      </c>
      <c r="G114" s="195"/>
      <c r="H114" s="195" t="s">
        <v>471</v>
      </c>
      <c r="I114" s="195" t="s">
        <v>430</v>
      </c>
      <c r="J114" s="195">
        <v>120</v>
      </c>
      <c r="K114" s="207"/>
    </row>
    <row r="115" spans="2:11" s="1" customFormat="1" ht="15" customHeight="1">
      <c r="B115" s="218"/>
      <c r="C115" s="195" t="s">
        <v>38</v>
      </c>
      <c r="D115" s="195"/>
      <c r="E115" s="195"/>
      <c r="F115" s="216" t="s">
        <v>428</v>
      </c>
      <c r="G115" s="195"/>
      <c r="H115" s="195" t="s">
        <v>472</v>
      </c>
      <c r="I115" s="195" t="s">
        <v>463</v>
      </c>
      <c r="J115" s="195"/>
      <c r="K115" s="207"/>
    </row>
    <row r="116" spans="2:11" s="1" customFormat="1" ht="15" customHeight="1">
      <c r="B116" s="218"/>
      <c r="C116" s="195" t="s">
        <v>48</v>
      </c>
      <c r="D116" s="195"/>
      <c r="E116" s="195"/>
      <c r="F116" s="216" t="s">
        <v>428</v>
      </c>
      <c r="G116" s="195"/>
      <c r="H116" s="195" t="s">
        <v>473</v>
      </c>
      <c r="I116" s="195" t="s">
        <v>463</v>
      </c>
      <c r="J116" s="195"/>
      <c r="K116" s="207"/>
    </row>
    <row r="117" spans="2:11" s="1" customFormat="1" ht="15" customHeight="1">
      <c r="B117" s="218"/>
      <c r="C117" s="195" t="s">
        <v>57</v>
      </c>
      <c r="D117" s="195"/>
      <c r="E117" s="195"/>
      <c r="F117" s="216" t="s">
        <v>428</v>
      </c>
      <c r="G117" s="195"/>
      <c r="H117" s="195" t="s">
        <v>474</v>
      </c>
      <c r="I117" s="195" t="s">
        <v>475</v>
      </c>
      <c r="J117" s="195"/>
      <c r="K117" s="207"/>
    </row>
    <row r="118" spans="2:11" s="1" customFormat="1" ht="15" customHeight="1">
      <c r="B118" s="221"/>
      <c r="C118" s="227"/>
      <c r="D118" s="227"/>
      <c r="E118" s="227"/>
      <c r="F118" s="227"/>
      <c r="G118" s="227"/>
      <c r="H118" s="227"/>
      <c r="I118" s="227"/>
      <c r="J118" s="227"/>
      <c r="K118" s="223"/>
    </row>
    <row r="119" spans="2:11" s="1" customFormat="1" ht="18.75" customHeight="1">
      <c r="B119" s="228"/>
      <c r="C119" s="229"/>
      <c r="D119" s="229"/>
      <c r="E119" s="229"/>
      <c r="F119" s="230"/>
      <c r="G119" s="229"/>
      <c r="H119" s="229"/>
      <c r="I119" s="229"/>
      <c r="J119" s="229"/>
      <c r="K119" s="228"/>
    </row>
    <row r="120" spans="2:11" s="1" customFormat="1" ht="18.75" customHeight="1"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</row>
    <row r="121" spans="2:11" s="1" customFormat="1" ht="7.5" customHeight="1">
      <c r="B121" s="231"/>
      <c r="C121" s="232"/>
      <c r="D121" s="232"/>
      <c r="E121" s="232"/>
      <c r="F121" s="232"/>
      <c r="G121" s="232"/>
      <c r="H121" s="232"/>
      <c r="I121" s="232"/>
      <c r="J121" s="232"/>
      <c r="K121" s="233"/>
    </row>
    <row r="122" spans="2:11" s="1" customFormat="1" ht="45" customHeight="1">
      <c r="B122" s="234"/>
      <c r="C122" s="305" t="s">
        <v>476</v>
      </c>
      <c r="D122" s="305"/>
      <c r="E122" s="305"/>
      <c r="F122" s="305"/>
      <c r="G122" s="305"/>
      <c r="H122" s="305"/>
      <c r="I122" s="305"/>
      <c r="J122" s="305"/>
      <c r="K122" s="235"/>
    </row>
    <row r="123" spans="2:11" s="1" customFormat="1" ht="17.25" customHeight="1">
      <c r="B123" s="236"/>
      <c r="C123" s="208" t="s">
        <v>422</v>
      </c>
      <c r="D123" s="208"/>
      <c r="E123" s="208"/>
      <c r="F123" s="208" t="s">
        <v>423</v>
      </c>
      <c r="G123" s="209"/>
      <c r="H123" s="208" t="s">
        <v>54</v>
      </c>
      <c r="I123" s="208" t="s">
        <v>57</v>
      </c>
      <c r="J123" s="208" t="s">
        <v>424</v>
      </c>
      <c r="K123" s="237"/>
    </row>
    <row r="124" spans="2:11" s="1" customFormat="1" ht="17.25" customHeight="1">
      <c r="B124" s="236"/>
      <c r="C124" s="210" t="s">
        <v>425</v>
      </c>
      <c r="D124" s="210"/>
      <c r="E124" s="210"/>
      <c r="F124" s="211" t="s">
        <v>426</v>
      </c>
      <c r="G124" s="212"/>
      <c r="H124" s="210"/>
      <c r="I124" s="210"/>
      <c r="J124" s="210" t="s">
        <v>427</v>
      </c>
      <c r="K124" s="237"/>
    </row>
    <row r="125" spans="2:11" s="1" customFormat="1" ht="5.25" customHeight="1">
      <c r="B125" s="238"/>
      <c r="C125" s="213"/>
      <c r="D125" s="213"/>
      <c r="E125" s="213"/>
      <c r="F125" s="213"/>
      <c r="G125" s="239"/>
      <c r="H125" s="213"/>
      <c r="I125" s="213"/>
      <c r="J125" s="213"/>
      <c r="K125" s="240"/>
    </row>
    <row r="126" spans="2:11" s="1" customFormat="1" ht="15" customHeight="1">
      <c r="B126" s="238"/>
      <c r="C126" s="195" t="s">
        <v>431</v>
      </c>
      <c r="D126" s="215"/>
      <c r="E126" s="215"/>
      <c r="F126" s="216" t="s">
        <v>428</v>
      </c>
      <c r="G126" s="195"/>
      <c r="H126" s="195" t="s">
        <v>468</v>
      </c>
      <c r="I126" s="195" t="s">
        <v>430</v>
      </c>
      <c r="J126" s="195">
        <v>120</v>
      </c>
      <c r="K126" s="241"/>
    </row>
    <row r="127" spans="2:11" s="1" customFormat="1" ht="15" customHeight="1">
      <c r="B127" s="238"/>
      <c r="C127" s="195" t="s">
        <v>477</v>
      </c>
      <c r="D127" s="195"/>
      <c r="E127" s="195"/>
      <c r="F127" s="216" t="s">
        <v>428</v>
      </c>
      <c r="G127" s="195"/>
      <c r="H127" s="195" t="s">
        <v>478</v>
      </c>
      <c r="I127" s="195" t="s">
        <v>430</v>
      </c>
      <c r="J127" s="195" t="s">
        <v>479</v>
      </c>
      <c r="K127" s="241"/>
    </row>
    <row r="128" spans="2:11" s="1" customFormat="1" ht="15" customHeight="1">
      <c r="B128" s="238"/>
      <c r="C128" s="195" t="s">
        <v>376</v>
      </c>
      <c r="D128" s="195"/>
      <c r="E128" s="195"/>
      <c r="F128" s="216" t="s">
        <v>428</v>
      </c>
      <c r="G128" s="195"/>
      <c r="H128" s="195" t="s">
        <v>480</v>
      </c>
      <c r="I128" s="195" t="s">
        <v>430</v>
      </c>
      <c r="J128" s="195" t="s">
        <v>479</v>
      </c>
      <c r="K128" s="241"/>
    </row>
    <row r="129" spans="2:11" s="1" customFormat="1" ht="15" customHeight="1">
      <c r="B129" s="238"/>
      <c r="C129" s="195" t="s">
        <v>439</v>
      </c>
      <c r="D129" s="195"/>
      <c r="E129" s="195"/>
      <c r="F129" s="216" t="s">
        <v>434</v>
      </c>
      <c r="G129" s="195"/>
      <c r="H129" s="195" t="s">
        <v>440</v>
      </c>
      <c r="I129" s="195" t="s">
        <v>430</v>
      </c>
      <c r="J129" s="195">
        <v>15</v>
      </c>
      <c r="K129" s="241"/>
    </row>
    <row r="130" spans="2:11" s="1" customFormat="1" ht="15" customHeight="1">
      <c r="B130" s="238"/>
      <c r="C130" s="219" t="s">
        <v>441</v>
      </c>
      <c r="D130" s="219"/>
      <c r="E130" s="219"/>
      <c r="F130" s="220" t="s">
        <v>434</v>
      </c>
      <c r="G130" s="219"/>
      <c r="H130" s="219" t="s">
        <v>442</v>
      </c>
      <c r="I130" s="219" t="s">
        <v>430</v>
      </c>
      <c r="J130" s="219">
        <v>15</v>
      </c>
      <c r="K130" s="241"/>
    </row>
    <row r="131" spans="2:11" s="1" customFormat="1" ht="15" customHeight="1">
      <c r="B131" s="238"/>
      <c r="C131" s="219" t="s">
        <v>443</v>
      </c>
      <c r="D131" s="219"/>
      <c r="E131" s="219"/>
      <c r="F131" s="220" t="s">
        <v>434</v>
      </c>
      <c r="G131" s="219"/>
      <c r="H131" s="219" t="s">
        <v>444</v>
      </c>
      <c r="I131" s="219" t="s">
        <v>430</v>
      </c>
      <c r="J131" s="219">
        <v>20</v>
      </c>
      <c r="K131" s="241"/>
    </row>
    <row r="132" spans="2:11" s="1" customFormat="1" ht="15" customHeight="1">
      <c r="B132" s="238"/>
      <c r="C132" s="219" t="s">
        <v>445</v>
      </c>
      <c r="D132" s="219"/>
      <c r="E132" s="219"/>
      <c r="F132" s="220" t="s">
        <v>434</v>
      </c>
      <c r="G132" s="219"/>
      <c r="H132" s="219" t="s">
        <v>446</v>
      </c>
      <c r="I132" s="219" t="s">
        <v>430</v>
      </c>
      <c r="J132" s="219">
        <v>20</v>
      </c>
      <c r="K132" s="241"/>
    </row>
    <row r="133" spans="2:11" s="1" customFormat="1" ht="15" customHeight="1">
      <c r="B133" s="238"/>
      <c r="C133" s="195" t="s">
        <v>433</v>
      </c>
      <c r="D133" s="195"/>
      <c r="E133" s="195"/>
      <c r="F133" s="216" t="s">
        <v>434</v>
      </c>
      <c r="G133" s="195"/>
      <c r="H133" s="195" t="s">
        <v>468</v>
      </c>
      <c r="I133" s="195" t="s">
        <v>430</v>
      </c>
      <c r="J133" s="195">
        <v>50</v>
      </c>
      <c r="K133" s="241"/>
    </row>
    <row r="134" spans="2:11" s="1" customFormat="1" ht="15" customHeight="1">
      <c r="B134" s="238"/>
      <c r="C134" s="195" t="s">
        <v>447</v>
      </c>
      <c r="D134" s="195"/>
      <c r="E134" s="195"/>
      <c r="F134" s="216" t="s">
        <v>434</v>
      </c>
      <c r="G134" s="195"/>
      <c r="H134" s="195" t="s">
        <v>468</v>
      </c>
      <c r="I134" s="195" t="s">
        <v>430</v>
      </c>
      <c r="J134" s="195">
        <v>50</v>
      </c>
      <c r="K134" s="241"/>
    </row>
    <row r="135" spans="2:11" s="1" customFormat="1" ht="15" customHeight="1">
      <c r="B135" s="238"/>
      <c r="C135" s="195" t="s">
        <v>453</v>
      </c>
      <c r="D135" s="195"/>
      <c r="E135" s="195"/>
      <c r="F135" s="216" t="s">
        <v>434</v>
      </c>
      <c r="G135" s="195"/>
      <c r="H135" s="195" t="s">
        <v>468</v>
      </c>
      <c r="I135" s="195" t="s">
        <v>430</v>
      </c>
      <c r="J135" s="195">
        <v>50</v>
      </c>
      <c r="K135" s="241"/>
    </row>
    <row r="136" spans="2:11" s="1" customFormat="1" ht="15" customHeight="1">
      <c r="B136" s="238"/>
      <c r="C136" s="195" t="s">
        <v>455</v>
      </c>
      <c r="D136" s="195"/>
      <c r="E136" s="195"/>
      <c r="F136" s="216" t="s">
        <v>434</v>
      </c>
      <c r="G136" s="195"/>
      <c r="H136" s="195" t="s">
        <v>468</v>
      </c>
      <c r="I136" s="195" t="s">
        <v>430</v>
      </c>
      <c r="J136" s="195">
        <v>50</v>
      </c>
      <c r="K136" s="241"/>
    </row>
    <row r="137" spans="2:11" s="1" customFormat="1" ht="15" customHeight="1">
      <c r="B137" s="238"/>
      <c r="C137" s="195" t="s">
        <v>456</v>
      </c>
      <c r="D137" s="195"/>
      <c r="E137" s="195"/>
      <c r="F137" s="216" t="s">
        <v>434</v>
      </c>
      <c r="G137" s="195"/>
      <c r="H137" s="195" t="s">
        <v>481</v>
      </c>
      <c r="I137" s="195" t="s">
        <v>430</v>
      </c>
      <c r="J137" s="195">
        <v>255</v>
      </c>
      <c r="K137" s="241"/>
    </row>
    <row r="138" spans="2:11" s="1" customFormat="1" ht="15" customHeight="1">
      <c r="B138" s="238"/>
      <c r="C138" s="195" t="s">
        <v>458</v>
      </c>
      <c r="D138" s="195"/>
      <c r="E138" s="195"/>
      <c r="F138" s="216" t="s">
        <v>428</v>
      </c>
      <c r="G138" s="195"/>
      <c r="H138" s="195" t="s">
        <v>482</v>
      </c>
      <c r="I138" s="195" t="s">
        <v>460</v>
      </c>
      <c r="J138" s="195"/>
      <c r="K138" s="241"/>
    </row>
    <row r="139" spans="2:11" s="1" customFormat="1" ht="15" customHeight="1">
      <c r="B139" s="238"/>
      <c r="C139" s="195" t="s">
        <v>461</v>
      </c>
      <c r="D139" s="195"/>
      <c r="E139" s="195"/>
      <c r="F139" s="216" t="s">
        <v>428</v>
      </c>
      <c r="G139" s="195"/>
      <c r="H139" s="195" t="s">
        <v>483</v>
      </c>
      <c r="I139" s="195" t="s">
        <v>463</v>
      </c>
      <c r="J139" s="195"/>
      <c r="K139" s="241"/>
    </row>
    <row r="140" spans="2:11" s="1" customFormat="1" ht="15" customHeight="1">
      <c r="B140" s="238"/>
      <c r="C140" s="195" t="s">
        <v>464</v>
      </c>
      <c r="D140" s="195"/>
      <c r="E140" s="195"/>
      <c r="F140" s="216" t="s">
        <v>428</v>
      </c>
      <c r="G140" s="195"/>
      <c r="H140" s="195" t="s">
        <v>464</v>
      </c>
      <c r="I140" s="195" t="s">
        <v>463</v>
      </c>
      <c r="J140" s="195"/>
      <c r="K140" s="241"/>
    </row>
    <row r="141" spans="2:11" s="1" customFormat="1" ht="15" customHeight="1">
      <c r="B141" s="238"/>
      <c r="C141" s="195" t="s">
        <v>38</v>
      </c>
      <c r="D141" s="195"/>
      <c r="E141" s="195"/>
      <c r="F141" s="216" t="s">
        <v>428</v>
      </c>
      <c r="G141" s="195"/>
      <c r="H141" s="195" t="s">
        <v>484</v>
      </c>
      <c r="I141" s="195" t="s">
        <v>463</v>
      </c>
      <c r="J141" s="195"/>
      <c r="K141" s="241"/>
    </row>
    <row r="142" spans="2:11" s="1" customFormat="1" ht="15" customHeight="1">
      <c r="B142" s="238"/>
      <c r="C142" s="195" t="s">
        <v>485</v>
      </c>
      <c r="D142" s="195"/>
      <c r="E142" s="195"/>
      <c r="F142" s="216" t="s">
        <v>428</v>
      </c>
      <c r="G142" s="195"/>
      <c r="H142" s="195" t="s">
        <v>486</v>
      </c>
      <c r="I142" s="195" t="s">
        <v>463</v>
      </c>
      <c r="J142" s="195"/>
      <c r="K142" s="241"/>
    </row>
    <row r="143" spans="2:11" s="1" customFormat="1" ht="15" customHeight="1">
      <c r="B143" s="242"/>
      <c r="C143" s="243"/>
      <c r="D143" s="243"/>
      <c r="E143" s="243"/>
      <c r="F143" s="243"/>
      <c r="G143" s="243"/>
      <c r="H143" s="243"/>
      <c r="I143" s="243"/>
      <c r="J143" s="243"/>
      <c r="K143" s="244"/>
    </row>
    <row r="144" spans="2:11" s="1" customFormat="1" ht="18.75" customHeight="1">
      <c r="B144" s="229"/>
      <c r="C144" s="229"/>
      <c r="D144" s="229"/>
      <c r="E144" s="229"/>
      <c r="F144" s="230"/>
      <c r="G144" s="229"/>
      <c r="H144" s="229"/>
      <c r="I144" s="229"/>
      <c r="J144" s="229"/>
      <c r="K144" s="229"/>
    </row>
    <row r="145" spans="2:11" s="1" customFormat="1" ht="18.75" customHeight="1"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</row>
    <row r="146" spans="2:11" s="1" customFormat="1" ht="7.5" customHeight="1">
      <c r="B146" s="203"/>
      <c r="C146" s="204"/>
      <c r="D146" s="204"/>
      <c r="E146" s="204"/>
      <c r="F146" s="204"/>
      <c r="G146" s="204"/>
      <c r="H146" s="204"/>
      <c r="I146" s="204"/>
      <c r="J146" s="204"/>
      <c r="K146" s="205"/>
    </row>
    <row r="147" spans="2:11" s="1" customFormat="1" ht="45" customHeight="1">
      <c r="B147" s="206"/>
      <c r="C147" s="304" t="s">
        <v>487</v>
      </c>
      <c r="D147" s="304"/>
      <c r="E147" s="304"/>
      <c r="F147" s="304"/>
      <c r="G147" s="304"/>
      <c r="H147" s="304"/>
      <c r="I147" s="304"/>
      <c r="J147" s="304"/>
      <c r="K147" s="207"/>
    </row>
    <row r="148" spans="2:11" s="1" customFormat="1" ht="17.25" customHeight="1">
      <c r="B148" s="206"/>
      <c r="C148" s="208" t="s">
        <v>422</v>
      </c>
      <c r="D148" s="208"/>
      <c r="E148" s="208"/>
      <c r="F148" s="208" t="s">
        <v>423</v>
      </c>
      <c r="G148" s="209"/>
      <c r="H148" s="208" t="s">
        <v>54</v>
      </c>
      <c r="I148" s="208" t="s">
        <v>57</v>
      </c>
      <c r="J148" s="208" t="s">
        <v>424</v>
      </c>
      <c r="K148" s="207"/>
    </row>
    <row r="149" spans="2:11" s="1" customFormat="1" ht="17.25" customHeight="1">
      <c r="B149" s="206"/>
      <c r="C149" s="210" t="s">
        <v>425</v>
      </c>
      <c r="D149" s="210"/>
      <c r="E149" s="210"/>
      <c r="F149" s="211" t="s">
        <v>426</v>
      </c>
      <c r="G149" s="212"/>
      <c r="H149" s="210"/>
      <c r="I149" s="210"/>
      <c r="J149" s="210" t="s">
        <v>427</v>
      </c>
      <c r="K149" s="207"/>
    </row>
    <row r="150" spans="2:11" s="1" customFormat="1" ht="5.25" customHeight="1">
      <c r="B150" s="218"/>
      <c r="C150" s="213"/>
      <c r="D150" s="213"/>
      <c r="E150" s="213"/>
      <c r="F150" s="213"/>
      <c r="G150" s="214"/>
      <c r="H150" s="213"/>
      <c r="I150" s="213"/>
      <c r="J150" s="213"/>
      <c r="K150" s="241"/>
    </row>
    <row r="151" spans="2:11" s="1" customFormat="1" ht="15" customHeight="1">
      <c r="B151" s="218"/>
      <c r="C151" s="245" t="s">
        <v>431</v>
      </c>
      <c r="D151" s="195"/>
      <c r="E151" s="195"/>
      <c r="F151" s="246" t="s">
        <v>428</v>
      </c>
      <c r="G151" s="195"/>
      <c r="H151" s="245" t="s">
        <v>468</v>
      </c>
      <c r="I151" s="245" t="s">
        <v>430</v>
      </c>
      <c r="J151" s="245">
        <v>120</v>
      </c>
      <c r="K151" s="241"/>
    </row>
    <row r="152" spans="2:11" s="1" customFormat="1" ht="15" customHeight="1">
      <c r="B152" s="218"/>
      <c r="C152" s="245" t="s">
        <v>477</v>
      </c>
      <c r="D152" s="195"/>
      <c r="E152" s="195"/>
      <c r="F152" s="246" t="s">
        <v>428</v>
      </c>
      <c r="G152" s="195"/>
      <c r="H152" s="245" t="s">
        <v>488</v>
      </c>
      <c r="I152" s="245" t="s">
        <v>430</v>
      </c>
      <c r="J152" s="245" t="s">
        <v>479</v>
      </c>
      <c r="K152" s="241"/>
    </row>
    <row r="153" spans="2:11" s="1" customFormat="1" ht="15" customHeight="1">
      <c r="B153" s="218"/>
      <c r="C153" s="245" t="s">
        <v>376</v>
      </c>
      <c r="D153" s="195"/>
      <c r="E153" s="195"/>
      <c r="F153" s="246" t="s">
        <v>428</v>
      </c>
      <c r="G153" s="195"/>
      <c r="H153" s="245" t="s">
        <v>489</v>
      </c>
      <c r="I153" s="245" t="s">
        <v>430</v>
      </c>
      <c r="J153" s="245" t="s">
        <v>479</v>
      </c>
      <c r="K153" s="241"/>
    </row>
    <row r="154" spans="2:11" s="1" customFormat="1" ht="15" customHeight="1">
      <c r="B154" s="218"/>
      <c r="C154" s="245" t="s">
        <v>433</v>
      </c>
      <c r="D154" s="195"/>
      <c r="E154" s="195"/>
      <c r="F154" s="246" t="s">
        <v>434</v>
      </c>
      <c r="G154" s="195"/>
      <c r="H154" s="245" t="s">
        <v>468</v>
      </c>
      <c r="I154" s="245" t="s">
        <v>430</v>
      </c>
      <c r="J154" s="245">
        <v>50</v>
      </c>
      <c r="K154" s="241"/>
    </row>
    <row r="155" spans="2:11" s="1" customFormat="1" ht="15" customHeight="1">
      <c r="B155" s="218"/>
      <c r="C155" s="245" t="s">
        <v>436</v>
      </c>
      <c r="D155" s="195"/>
      <c r="E155" s="195"/>
      <c r="F155" s="246" t="s">
        <v>428</v>
      </c>
      <c r="G155" s="195"/>
      <c r="H155" s="245" t="s">
        <v>468</v>
      </c>
      <c r="I155" s="245" t="s">
        <v>438</v>
      </c>
      <c r="J155" s="245"/>
      <c r="K155" s="241"/>
    </row>
    <row r="156" spans="2:11" s="1" customFormat="1" ht="15" customHeight="1">
      <c r="B156" s="218"/>
      <c r="C156" s="245" t="s">
        <v>447</v>
      </c>
      <c r="D156" s="195"/>
      <c r="E156" s="195"/>
      <c r="F156" s="246" t="s">
        <v>434</v>
      </c>
      <c r="G156" s="195"/>
      <c r="H156" s="245" t="s">
        <v>468</v>
      </c>
      <c r="I156" s="245" t="s">
        <v>430</v>
      </c>
      <c r="J156" s="245">
        <v>50</v>
      </c>
      <c r="K156" s="241"/>
    </row>
    <row r="157" spans="2:11" s="1" customFormat="1" ht="15" customHeight="1">
      <c r="B157" s="218"/>
      <c r="C157" s="245" t="s">
        <v>455</v>
      </c>
      <c r="D157" s="195"/>
      <c r="E157" s="195"/>
      <c r="F157" s="246" t="s">
        <v>434</v>
      </c>
      <c r="G157" s="195"/>
      <c r="H157" s="245" t="s">
        <v>468</v>
      </c>
      <c r="I157" s="245" t="s">
        <v>430</v>
      </c>
      <c r="J157" s="245">
        <v>50</v>
      </c>
      <c r="K157" s="241"/>
    </row>
    <row r="158" spans="2:11" s="1" customFormat="1" ht="15" customHeight="1">
      <c r="B158" s="218"/>
      <c r="C158" s="245" t="s">
        <v>453</v>
      </c>
      <c r="D158" s="195"/>
      <c r="E158" s="195"/>
      <c r="F158" s="246" t="s">
        <v>434</v>
      </c>
      <c r="G158" s="195"/>
      <c r="H158" s="245" t="s">
        <v>468</v>
      </c>
      <c r="I158" s="245" t="s">
        <v>430</v>
      </c>
      <c r="J158" s="245">
        <v>50</v>
      </c>
      <c r="K158" s="241"/>
    </row>
    <row r="159" spans="2:11" s="1" customFormat="1" ht="15" customHeight="1">
      <c r="B159" s="218"/>
      <c r="C159" s="245" t="s">
        <v>82</v>
      </c>
      <c r="D159" s="195"/>
      <c r="E159" s="195"/>
      <c r="F159" s="246" t="s">
        <v>428</v>
      </c>
      <c r="G159" s="195"/>
      <c r="H159" s="245" t="s">
        <v>490</v>
      </c>
      <c r="I159" s="245" t="s">
        <v>430</v>
      </c>
      <c r="J159" s="245" t="s">
        <v>491</v>
      </c>
      <c r="K159" s="241"/>
    </row>
    <row r="160" spans="2:11" s="1" customFormat="1" ht="15" customHeight="1">
      <c r="B160" s="218"/>
      <c r="C160" s="245" t="s">
        <v>492</v>
      </c>
      <c r="D160" s="195"/>
      <c r="E160" s="195"/>
      <c r="F160" s="246" t="s">
        <v>428</v>
      </c>
      <c r="G160" s="195"/>
      <c r="H160" s="245" t="s">
        <v>493</v>
      </c>
      <c r="I160" s="245" t="s">
        <v>463</v>
      </c>
      <c r="J160" s="245"/>
      <c r="K160" s="241"/>
    </row>
    <row r="161" spans="2:11" s="1" customFormat="1" ht="15" customHeight="1">
      <c r="B161" s="247"/>
      <c r="C161" s="227"/>
      <c r="D161" s="227"/>
      <c r="E161" s="227"/>
      <c r="F161" s="227"/>
      <c r="G161" s="227"/>
      <c r="H161" s="227"/>
      <c r="I161" s="227"/>
      <c r="J161" s="227"/>
      <c r="K161" s="248"/>
    </row>
    <row r="162" spans="2:11" s="1" customFormat="1" ht="18.75" customHeight="1">
      <c r="B162" s="229"/>
      <c r="C162" s="239"/>
      <c r="D162" s="239"/>
      <c r="E162" s="239"/>
      <c r="F162" s="249"/>
      <c r="G162" s="239"/>
      <c r="H162" s="239"/>
      <c r="I162" s="239"/>
      <c r="J162" s="239"/>
      <c r="K162" s="229"/>
    </row>
    <row r="163" spans="2:11" s="1" customFormat="1" ht="18.75" customHeight="1"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</row>
    <row r="164" spans="2:11" s="1" customFormat="1" ht="7.5" customHeight="1">
      <c r="B164" s="184"/>
      <c r="C164" s="185"/>
      <c r="D164" s="185"/>
      <c r="E164" s="185"/>
      <c r="F164" s="185"/>
      <c r="G164" s="185"/>
      <c r="H164" s="185"/>
      <c r="I164" s="185"/>
      <c r="J164" s="185"/>
      <c r="K164" s="186"/>
    </row>
    <row r="165" spans="2:11" s="1" customFormat="1" ht="45" customHeight="1">
      <c r="B165" s="187"/>
      <c r="C165" s="305" t="s">
        <v>494</v>
      </c>
      <c r="D165" s="305"/>
      <c r="E165" s="305"/>
      <c r="F165" s="305"/>
      <c r="G165" s="305"/>
      <c r="H165" s="305"/>
      <c r="I165" s="305"/>
      <c r="J165" s="305"/>
      <c r="K165" s="188"/>
    </row>
    <row r="166" spans="2:11" s="1" customFormat="1" ht="17.25" customHeight="1">
      <c r="B166" s="187"/>
      <c r="C166" s="208" t="s">
        <v>422</v>
      </c>
      <c r="D166" s="208"/>
      <c r="E166" s="208"/>
      <c r="F166" s="208" t="s">
        <v>423</v>
      </c>
      <c r="G166" s="250"/>
      <c r="H166" s="251" t="s">
        <v>54</v>
      </c>
      <c r="I166" s="251" t="s">
        <v>57</v>
      </c>
      <c r="J166" s="208" t="s">
        <v>424</v>
      </c>
      <c r="K166" s="188"/>
    </row>
    <row r="167" spans="2:11" s="1" customFormat="1" ht="17.25" customHeight="1">
      <c r="B167" s="189"/>
      <c r="C167" s="210" t="s">
        <v>425</v>
      </c>
      <c r="D167" s="210"/>
      <c r="E167" s="210"/>
      <c r="F167" s="211" t="s">
        <v>426</v>
      </c>
      <c r="G167" s="252"/>
      <c r="H167" s="253"/>
      <c r="I167" s="253"/>
      <c r="J167" s="210" t="s">
        <v>427</v>
      </c>
      <c r="K167" s="190"/>
    </row>
    <row r="168" spans="2:11" s="1" customFormat="1" ht="5.25" customHeight="1">
      <c r="B168" s="218"/>
      <c r="C168" s="213"/>
      <c r="D168" s="213"/>
      <c r="E168" s="213"/>
      <c r="F168" s="213"/>
      <c r="G168" s="214"/>
      <c r="H168" s="213"/>
      <c r="I168" s="213"/>
      <c r="J168" s="213"/>
      <c r="K168" s="241"/>
    </row>
    <row r="169" spans="2:11" s="1" customFormat="1" ht="15" customHeight="1">
      <c r="B169" s="218"/>
      <c r="C169" s="195" t="s">
        <v>431</v>
      </c>
      <c r="D169" s="195"/>
      <c r="E169" s="195"/>
      <c r="F169" s="216" t="s">
        <v>428</v>
      </c>
      <c r="G169" s="195"/>
      <c r="H169" s="195" t="s">
        <v>468</v>
      </c>
      <c r="I169" s="195" t="s">
        <v>430</v>
      </c>
      <c r="J169" s="195">
        <v>120</v>
      </c>
      <c r="K169" s="241"/>
    </row>
    <row r="170" spans="2:11" s="1" customFormat="1" ht="15" customHeight="1">
      <c r="B170" s="218"/>
      <c r="C170" s="195" t="s">
        <v>477</v>
      </c>
      <c r="D170" s="195"/>
      <c r="E170" s="195"/>
      <c r="F170" s="216" t="s">
        <v>428</v>
      </c>
      <c r="G170" s="195"/>
      <c r="H170" s="195" t="s">
        <v>478</v>
      </c>
      <c r="I170" s="195" t="s">
        <v>430</v>
      </c>
      <c r="J170" s="195" t="s">
        <v>479</v>
      </c>
      <c r="K170" s="241"/>
    </row>
    <row r="171" spans="2:11" s="1" customFormat="1" ht="15" customHeight="1">
      <c r="B171" s="218"/>
      <c r="C171" s="195" t="s">
        <v>376</v>
      </c>
      <c r="D171" s="195"/>
      <c r="E171" s="195"/>
      <c r="F171" s="216" t="s">
        <v>428</v>
      </c>
      <c r="G171" s="195"/>
      <c r="H171" s="195" t="s">
        <v>495</v>
      </c>
      <c r="I171" s="195" t="s">
        <v>430</v>
      </c>
      <c r="J171" s="195" t="s">
        <v>479</v>
      </c>
      <c r="K171" s="241"/>
    </row>
    <row r="172" spans="2:11" s="1" customFormat="1" ht="15" customHeight="1">
      <c r="B172" s="218"/>
      <c r="C172" s="195" t="s">
        <v>433</v>
      </c>
      <c r="D172" s="195"/>
      <c r="E172" s="195"/>
      <c r="F172" s="216" t="s">
        <v>434</v>
      </c>
      <c r="G172" s="195"/>
      <c r="H172" s="195" t="s">
        <v>495</v>
      </c>
      <c r="I172" s="195" t="s">
        <v>430</v>
      </c>
      <c r="J172" s="195">
        <v>50</v>
      </c>
      <c r="K172" s="241"/>
    </row>
    <row r="173" spans="2:11" s="1" customFormat="1" ht="15" customHeight="1">
      <c r="B173" s="218"/>
      <c r="C173" s="195" t="s">
        <v>436</v>
      </c>
      <c r="D173" s="195"/>
      <c r="E173" s="195"/>
      <c r="F173" s="216" t="s">
        <v>428</v>
      </c>
      <c r="G173" s="195"/>
      <c r="H173" s="195" t="s">
        <v>495</v>
      </c>
      <c r="I173" s="195" t="s">
        <v>438</v>
      </c>
      <c r="J173" s="195"/>
      <c r="K173" s="241"/>
    </row>
    <row r="174" spans="2:11" s="1" customFormat="1" ht="15" customHeight="1">
      <c r="B174" s="218"/>
      <c r="C174" s="195" t="s">
        <v>447</v>
      </c>
      <c r="D174" s="195"/>
      <c r="E174" s="195"/>
      <c r="F174" s="216" t="s">
        <v>434</v>
      </c>
      <c r="G174" s="195"/>
      <c r="H174" s="195" t="s">
        <v>495</v>
      </c>
      <c r="I174" s="195" t="s">
        <v>430</v>
      </c>
      <c r="J174" s="195">
        <v>50</v>
      </c>
      <c r="K174" s="241"/>
    </row>
    <row r="175" spans="2:11" s="1" customFormat="1" ht="15" customHeight="1">
      <c r="B175" s="218"/>
      <c r="C175" s="195" t="s">
        <v>455</v>
      </c>
      <c r="D175" s="195"/>
      <c r="E175" s="195"/>
      <c r="F175" s="216" t="s">
        <v>434</v>
      </c>
      <c r="G175" s="195"/>
      <c r="H175" s="195" t="s">
        <v>495</v>
      </c>
      <c r="I175" s="195" t="s">
        <v>430</v>
      </c>
      <c r="J175" s="195">
        <v>50</v>
      </c>
      <c r="K175" s="241"/>
    </row>
    <row r="176" spans="2:11" s="1" customFormat="1" ht="15" customHeight="1">
      <c r="B176" s="218"/>
      <c r="C176" s="195" t="s">
        <v>453</v>
      </c>
      <c r="D176" s="195"/>
      <c r="E176" s="195"/>
      <c r="F176" s="216" t="s">
        <v>434</v>
      </c>
      <c r="G176" s="195"/>
      <c r="H176" s="195" t="s">
        <v>495</v>
      </c>
      <c r="I176" s="195" t="s">
        <v>430</v>
      </c>
      <c r="J176" s="195">
        <v>50</v>
      </c>
      <c r="K176" s="241"/>
    </row>
    <row r="177" spans="2:11" s="1" customFormat="1" ht="15" customHeight="1">
      <c r="B177" s="218"/>
      <c r="C177" s="195" t="s">
        <v>94</v>
      </c>
      <c r="D177" s="195"/>
      <c r="E177" s="195"/>
      <c r="F177" s="216" t="s">
        <v>428</v>
      </c>
      <c r="G177" s="195"/>
      <c r="H177" s="195" t="s">
        <v>496</v>
      </c>
      <c r="I177" s="195" t="s">
        <v>497</v>
      </c>
      <c r="J177" s="195"/>
      <c r="K177" s="241"/>
    </row>
    <row r="178" spans="2:11" s="1" customFormat="1" ht="15" customHeight="1">
      <c r="B178" s="218"/>
      <c r="C178" s="195" t="s">
        <v>57</v>
      </c>
      <c r="D178" s="195"/>
      <c r="E178" s="195"/>
      <c r="F178" s="216" t="s">
        <v>428</v>
      </c>
      <c r="G178" s="195"/>
      <c r="H178" s="195" t="s">
        <v>498</v>
      </c>
      <c r="I178" s="195" t="s">
        <v>499</v>
      </c>
      <c r="J178" s="195">
        <v>1</v>
      </c>
      <c r="K178" s="241"/>
    </row>
    <row r="179" spans="2:11" s="1" customFormat="1" ht="15" customHeight="1">
      <c r="B179" s="218"/>
      <c r="C179" s="195" t="s">
        <v>53</v>
      </c>
      <c r="D179" s="195"/>
      <c r="E179" s="195"/>
      <c r="F179" s="216" t="s">
        <v>428</v>
      </c>
      <c r="G179" s="195"/>
      <c r="H179" s="195" t="s">
        <v>500</v>
      </c>
      <c r="I179" s="195" t="s">
        <v>430</v>
      </c>
      <c r="J179" s="195">
        <v>20</v>
      </c>
      <c r="K179" s="241"/>
    </row>
    <row r="180" spans="2:11" s="1" customFormat="1" ht="15" customHeight="1">
      <c r="B180" s="218"/>
      <c r="C180" s="195" t="s">
        <v>54</v>
      </c>
      <c r="D180" s="195"/>
      <c r="E180" s="195"/>
      <c r="F180" s="216" t="s">
        <v>428</v>
      </c>
      <c r="G180" s="195"/>
      <c r="H180" s="195" t="s">
        <v>501</v>
      </c>
      <c r="I180" s="195" t="s">
        <v>430</v>
      </c>
      <c r="J180" s="195">
        <v>255</v>
      </c>
      <c r="K180" s="241"/>
    </row>
    <row r="181" spans="2:11" s="1" customFormat="1" ht="15" customHeight="1">
      <c r="B181" s="218"/>
      <c r="C181" s="195" t="s">
        <v>95</v>
      </c>
      <c r="D181" s="195"/>
      <c r="E181" s="195"/>
      <c r="F181" s="216" t="s">
        <v>428</v>
      </c>
      <c r="G181" s="195"/>
      <c r="H181" s="195" t="s">
        <v>392</v>
      </c>
      <c r="I181" s="195" t="s">
        <v>430</v>
      </c>
      <c r="J181" s="195">
        <v>10</v>
      </c>
      <c r="K181" s="241"/>
    </row>
    <row r="182" spans="2:11" s="1" customFormat="1" ht="15" customHeight="1">
      <c r="B182" s="218"/>
      <c r="C182" s="195" t="s">
        <v>96</v>
      </c>
      <c r="D182" s="195"/>
      <c r="E182" s="195"/>
      <c r="F182" s="216" t="s">
        <v>428</v>
      </c>
      <c r="G182" s="195"/>
      <c r="H182" s="195" t="s">
        <v>502</v>
      </c>
      <c r="I182" s="195" t="s">
        <v>463</v>
      </c>
      <c r="J182" s="195"/>
      <c r="K182" s="241"/>
    </row>
    <row r="183" spans="2:11" s="1" customFormat="1" ht="15" customHeight="1">
      <c r="B183" s="218"/>
      <c r="C183" s="195" t="s">
        <v>503</v>
      </c>
      <c r="D183" s="195"/>
      <c r="E183" s="195"/>
      <c r="F183" s="216" t="s">
        <v>428</v>
      </c>
      <c r="G183" s="195"/>
      <c r="H183" s="195" t="s">
        <v>504</v>
      </c>
      <c r="I183" s="195" t="s">
        <v>463</v>
      </c>
      <c r="J183" s="195"/>
      <c r="K183" s="241"/>
    </row>
    <row r="184" spans="2:11" s="1" customFormat="1" ht="15" customHeight="1">
      <c r="B184" s="218"/>
      <c r="C184" s="195" t="s">
        <v>492</v>
      </c>
      <c r="D184" s="195"/>
      <c r="E184" s="195"/>
      <c r="F184" s="216" t="s">
        <v>428</v>
      </c>
      <c r="G184" s="195"/>
      <c r="H184" s="195" t="s">
        <v>505</v>
      </c>
      <c r="I184" s="195" t="s">
        <v>463</v>
      </c>
      <c r="J184" s="195"/>
      <c r="K184" s="241"/>
    </row>
    <row r="185" spans="2:11" s="1" customFormat="1" ht="15" customHeight="1">
      <c r="B185" s="218"/>
      <c r="C185" s="195" t="s">
        <v>98</v>
      </c>
      <c r="D185" s="195"/>
      <c r="E185" s="195"/>
      <c r="F185" s="216" t="s">
        <v>434</v>
      </c>
      <c r="G185" s="195"/>
      <c r="H185" s="195" t="s">
        <v>506</v>
      </c>
      <c r="I185" s="195" t="s">
        <v>430</v>
      </c>
      <c r="J185" s="195">
        <v>50</v>
      </c>
      <c r="K185" s="241"/>
    </row>
    <row r="186" spans="2:11" s="1" customFormat="1" ht="15" customHeight="1">
      <c r="B186" s="218"/>
      <c r="C186" s="195" t="s">
        <v>507</v>
      </c>
      <c r="D186" s="195"/>
      <c r="E186" s="195"/>
      <c r="F186" s="216" t="s">
        <v>434</v>
      </c>
      <c r="G186" s="195"/>
      <c r="H186" s="195" t="s">
        <v>508</v>
      </c>
      <c r="I186" s="195" t="s">
        <v>509</v>
      </c>
      <c r="J186" s="195"/>
      <c r="K186" s="241"/>
    </row>
    <row r="187" spans="2:11" s="1" customFormat="1" ht="15" customHeight="1">
      <c r="B187" s="218"/>
      <c r="C187" s="195" t="s">
        <v>510</v>
      </c>
      <c r="D187" s="195"/>
      <c r="E187" s="195"/>
      <c r="F187" s="216" t="s">
        <v>434</v>
      </c>
      <c r="G187" s="195"/>
      <c r="H187" s="195" t="s">
        <v>511</v>
      </c>
      <c r="I187" s="195" t="s">
        <v>509</v>
      </c>
      <c r="J187" s="195"/>
      <c r="K187" s="241"/>
    </row>
    <row r="188" spans="2:11" s="1" customFormat="1" ht="15" customHeight="1">
      <c r="B188" s="218"/>
      <c r="C188" s="195" t="s">
        <v>512</v>
      </c>
      <c r="D188" s="195"/>
      <c r="E188" s="195"/>
      <c r="F188" s="216" t="s">
        <v>434</v>
      </c>
      <c r="G188" s="195"/>
      <c r="H188" s="195" t="s">
        <v>513</v>
      </c>
      <c r="I188" s="195" t="s">
        <v>509</v>
      </c>
      <c r="J188" s="195"/>
      <c r="K188" s="241"/>
    </row>
    <row r="189" spans="2:11" s="1" customFormat="1" ht="15" customHeight="1">
      <c r="B189" s="218"/>
      <c r="C189" s="254" t="s">
        <v>514</v>
      </c>
      <c r="D189" s="195"/>
      <c r="E189" s="195"/>
      <c r="F189" s="216" t="s">
        <v>434</v>
      </c>
      <c r="G189" s="195"/>
      <c r="H189" s="195" t="s">
        <v>515</v>
      </c>
      <c r="I189" s="195" t="s">
        <v>516</v>
      </c>
      <c r="J189" s="255" t="s">
        <v>517</v>
      </c>
      <c r="K189" s="241"/>
    </row>
    <row r="190" spans="2:11" s="1" customFormat="1" ht="15" customHeight="1">
      <c r="B190" s="218"/>
      <c r="C190" s="254" t="s">
        <v>42</v>
      </c>
      <c r="D190" s="195"/>
      <c r="E190" s="195"/>
      <c r="F190" s="216" t="s">
        <v>428</v>
      </c>
      <c r="G190" s="195"/>
      <c r="H190" s="192" t="s">
        <v>518</v>
      </c>
      <c r="I190" s="195" t="s">
        <v>519</v>
      </c>
      <c r="J190" s="195"/>
      <c r="K190" s="241"/>
    </row>
    <row r="191" spans="2:11" s="1" customFormat="1" ht="15" customHeight="1">
      <c r="B191" s="218"/>
      <c r="C191" s="254" t="s">
        <v>520</v>
      </c>
      <c r="D191" s="195"/>
      <c r="E191" s="195"/>
      <c r="F191" s="216" t="s">
        <v>428</v>
      </c>
      <c r="G191" s="195"/>
      <c r="H191" s="195" t="s">
        <v>521</v>
      </c>
      <c r="I191" s="195" t="s">
        <v>463</v>
      </c>
      <c r="J191" s="195"/>
      <c r="K191" s="241"/>
    </row>
    <row r="192" spans="2:11" s="1" customFormat="1" ht="15" customHeight="1">
      <c r="B192" s="218"/>
      <c r="C192" s="254" t="s">
        <v>522</v>
      </c>
      <c r="D192" s="195"/>
      <c r="E192" s="195"/>
      <c r="F192" s="216" t="s">
        <v>428</v>
      </c>
      <c r="G192" s="195"/>
      <c r="H192" s="195" t="s">
        <v>523</v>
      </c>
      <c r="I192" s="195" t="s">
        <v>463</v>
      </c>
      <c r="J192" s="195"/>
      <c r="K192" s="241"/>
    </row>
    <row r="193" spans="2:11" s="1" customFormat="1" ht="15" customHeight="1">
      <c r="B193" s="218"/>
      <c r="C193" s="254" t="s">
        <v>524</v>
      </c>
      <c r="D193" s="195"/>
      <c r="E193" s="195"/>
      <c r="F193" s="216" t="s">
        <v>434</v>
      </c>
      <c r="G193" s="195"/>
      <c r="H193" s="195" t="s">
        <v>525</v>
      </c>
      <c r="I193" s="195" t="s">
        <v>463</v>
      </c>
      <c r="J193" s="195"/>
      <c r="K193" s="241"/>
    </row>
    <row r="194" spans="2:11" s="1" customFormat="1" ht="15" customHeight="1">
      <c r="B194" s="247"/>
      <c r="C194" s="256"/>
      <c r="D194" s="227"/>
      <c r="E194" s="227"/>
      <c r="F194" s="227"/>
      <c r="G194" s="227"/>
      <c r="H194" s="227"/>
      <c r="I194" s="227"/>
      <c r="J194" s="227"/>
      <c r="K194" s="248"/>
    </row>
    <row r="195" spans="2:11" s="1" customFormat="1" ht="18.75" customHeight="1">
      <c r="B195" s="229"/>
      <c r="C195" s="239"/>
      <c r="D195" s="239"/>
      <c r="E195" s="239"/>
      <c r="F195" s="249"/>
      <c r="G195" s="239"/>
      <c r="H195" s="239"/>
      <c r="I195" s="239"/>
      <c r="J195" s="239"/>
      <c r="K195" s="229"/>
    </row>
    <row r="196" spans="2:11" s="1" customFormat="1" ht="18.75" customHeight="1">
      <c r="B196" s="229"/>
      <c r="C196" s="239"/>
      <c r="D196" s="239"/>
      <c r="E196" s="239"/>
      <c r="F196" s="249"/>
      <c r="G196" s="239"/>
      <c r="H196" s="239"/>
      <c r="I196" s="239"/>
      <c r="J196" s="239"/>
      <c r="K196" s="229"/>
    </row>
    <row r="197" spans="2:11" s="1" customFormat="1" ht="18.75" customHeight="1"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</row>
    <row r="198" spans="2:11" s="1" customFormat="1" ht="12">
      <c r="B198" s="184"/>
      <c r="C198" s="185"/>
      <c r="D198" s="185"/>
      <c r="E198" s="185"/>
      <c r="F198" s="185"/>
      <c r="G198" s="185"/>
      <c r="H198" s="185"/>
      <c r="I198" s="185"/>
      <c r="J198" s="185"/>
      <c r="K198" s="186"/>
    </row>
    <row r="199" spans="2:11" s="1" customFormat="1" ht="22.2">
      <c r="B199" s="187"/>
      <c r="C199" s="305" t="s">
        <v>526</v>
      </c>
      <c r="D199" s="305"/>
      <c r="E199" s="305"/>
      <c r="F199" s="305"/>
      <c r="G199" s="305"/>
      <c r="H199" s="305"/>
      <c r="I199" s="305"/>
      <c r="J199" s="305"/>
      <c r="K199" s="188"/>
    </row>
    <row r="200" spans="2:11" s="1" customFormat="1" ht="25.5" customHeight="1">
      <c r="B200" s="187"/>
      <c r="C200" s="257" t="s">
        <v>527</v>
      </c>
      <c r="D200" s="257"/>
      <c r="E200" s="257"/>
      <c r="F200" s="257" t="s">
        <v>528</v>
      </c>
      <c r="G200" s="258"/>
      <c r="H200" s="306" t="s">
        <v>529</v>
      </c>
      <c r="I200" s="306"/>
      <c r="J200" s="306"/>
      <c r="K200" s="188"/>
    </row>
    <row r="201" spans="2:11" s="1" customFormat="1" ht="5.25" customHeight="1">
      <c r="B201" s="218"/>
      <c r="C201" s="213"/>
      <c r="D201" s="213"/>
      <c r="E201" s="213"/>
      <c r="F201" s="213"/>
      <c r="G201" s="239"/>
      <c r="H201" s="213"/>
      <c r="I201" s="213"/>
      <c r="J201" s="213"/>
      <c r="K201" s="241"/>
    </row>
    <row r="202" spans="2:11" s="1" customFormat="1" ht="15" customHeight="1">
      <c r="B202" s="218"/>
      <c r="C202" s="195" t="s">
        <v>519</v>
      </c>
      <c r="D202" s="195"/>
      <c r="E202" s="195"/>
      <c r="F202" s="216" t="s">
        <v>43</v>
      </c>
      <c r="G202" s="195"/>
      <c r="H202" s="307" t="s">
        <v>530</v>
      </c>
      <c r="I202" s="307"/>
      <c r="J202" s="307"/>
      <c r="K202" s="241"/>
    </row>
    <row r="203" spans="2:11" s="1" customFormat="1" ht="15" customHeight="1">
      <c r="B203" s="218"/>
      <c r="C203" s="195"/>
      <c r="D203" s="195"/>
      <c r="E203" s="195"/>
      <c r="F203" s="216" t="s">
        <v>44</v>
      </c>
      <c r="G203" s="195"/>
      <c r="H203" s="307" t="s">
        <v>531</v>
      </c>
      <c r="I203" s="307"/>
      <c r="J203" s="307"/>
      <c r="K203" s="241"/>
    </row>
    <row r="204" spans="2:11" s="1" customFormat="1" ht="15" customHeight="1">
      <c r="B204" s="218"/>
      <c r="C204" s="195"/>
      <c r="D204" s="195"/>
      <c r="E204" s="195"/>
      <c r="F204" s="216" t="s">
        <v>47</v>
      </c>
      <c r="G204" s="195"/>
      <c r="H204" s="307" t="s">
        <v>532</v>
      </c>
      <c r="I204" s="307"/>
      <c r="J204" s="307"/>
      <c r="K204" s="241"/>
    </row>
    <row r="205" spans="2:11" s="1" customFormat="1" ht="15" customHeight="1">
      <c r="B205" s="218"/>
      <c r="C205" s="195"/>
      <c r="D205" s="195"/>
      <c r="E205" s="195"/>
      <c r="F205" s="216" t="s">
        <v>45</v>
      </c>
      <c r="G205" s="195"/>
      <c r="H205" s="307" t="s">
        <v>533</v>
      </c>
      <c r="I205" s="307"/>
      <c r="J205" s="307"/>
      <c r="K205" s="241"/>
    </row>
    <row r="206" spans="2:11" s="1" customFormat="1" ht="15" customHeight="1">
      <c r="B206" s="218"/>
      <c r="C206" s="195"/>
      <c r="D206" s="195"/>
      <c r="E206" s="195"/>
      <c r="F206" s="216" t="s">
        <v>46</v>
      </c>
      <c r="G206" s="195"/>
      <c r="H206" s="307" t="s">
        <v>534</v>
      </c>
      <c r="I206" s="307"/>
      <c r="J206" s="307"/>
      <c r="K206" s="241"/>
    </row>
    <row r="207" spans="2:11" s="1" customFormat="1" ht="15" customHeight="1">
      <c r="B207" s="218"/>
      <c r="C207" s="195"/>
      <c r="D207" s="195"/>
      <c r="E207" s="195"/>
      <c r="F207" s="216"/>
      <c r="G207" s="195"/>
      <c r="H207" s="195"/>
      <c r="I207" s="195"/>
      <c r="J207" s="195"/>
      <c r="K207" s="241"/>
    </row>
    <row r="208" spans="2:11" s="1" customFormat="1" ht="15" customHeight="1">
      <c r="B208" s="218"/>
      <c r="C208" s="195" t="s">
        <v>475</v>
      </c>
      <c r="D208" s="195"/>
      <c r="E208" s="195"/>
      <c r="F208" s="216" t="s">
        <v>76</v>
      </c>
      <c r="G208" s="195"/>
      <c r="H208" s="307" t="s">
        <v>535</v>
      </c>
      <c r="I208" s="307"/>
      <c r="J208" s="307"/>
      <c r="K208" s="241"/>
    </row>
    <row r="209" spans="2:11" s="1" customFormat="1" ht="15" customHeight="1">
      <c r="B209" s="218"/>
      <c r="C209" s="195"/>
      <c r="D209" s="195"/>
      <c r="E209" s="195"/>
      <c r="F209" s="216" t="s">
        <v>370</v>
      </c>
      <c r="G209" s="195"/>
      <c r="H209" s="307" t="s">
        <v>371</v>
      </c>
      <c r="I209" s="307"/>
      <c r="J209" s="307"/>
      <c r="K209" s="241"/>
    </row>
    <row r="210" spans="2:11" s="1" customFormat="1" ht="15" customHeight="1">
      <c r="B210" s="218"/>
      <c r="C210" s="195"/>
      <c r="D210" s="195"/>
      <c r="E210" s="195"/>
      <c r="F210" s="216" t="s">
        <v>368</v>
      </c>
      <c r="G210" s="195"/>
      <c r="H210" s="307" t="s">
        <v>536</v>
      </c>
      <c r="I210" s="307"/>
      <c r="J210" s="307"/>
      <c r="K210" s="241"/>
    </row>
    <row r="211" spans="2:11" s="1" customFormat="1" ht="15" customHeight="1">
      <c r="B211" s="259"/>
      <c r="C211" s="195"/>
      <c r="D211" s="195"/>
      <c r="E211" s="195"/>
      <c r="F211" s="216" t="s">
        <v>372</v>
      </c>
      <c r="G211" s="254"/>
      <c r="H211" s="308" t="s">
        <v>373</v>
      </c>
      <c r="I211" s="308"/>
      <c r="J211" s="308"/>
      <c r="K211" s="260"/>
    </row>
    <row r="212" spans="2:11" s="1" customFormat="1" ht="15" customHeight="1">
      <c r="B212" s="259"/>
      <c r="C212" s="195"/>
      <c r="D212" s="195"/>
      <c r="E212" s="195"/>
      <c r="F212" s="216" t="s">
        <v>374</v>
      </c>
      <c r="G212" s="254"/>
      <c r="H212" s="308" t="s">
        <v>537</v>
      </c>
      <c r="I212" s="308"/>
      <c r="J212" s="308"/>
      <c r="K212" s="260"/>
    </row>
    <row r="213" spans="2:11" s="1" customFormat="1" ht="15" customHeight="1">
      <c r="B213" s="259"/>
      <c r="C213" s="195"/>
      <c r="D213" s="195"/>
      <c r="E213" s="195"/>
      <c r="F213" s="216"/>
      <c r="G213" s="254"/>
      <c r="H213" s="245"/>
      <c r="I213" s="245"/>
      <c r="J213" s="245"/>
      <c r="K213" s="260"/>
    </row>
    <row r="214" spans="2:11" s="1" customFormat="1" ht="15" customHeight="1">
      <c r="B214" s="259"/>
      <c r="C214" s="195" t="s">
        <v>499</v>
      </c>
      <c r="D214" s="195"/>
      <c r="E214" s="195"/>
      <c r="F214" s="216">
        <v>1</v>
      </c>
      <c r="G214" s="254"/>
      <c r="H214" s="308" t="s">
        <v>538</v>
      </c>
      <c r="I214" s="308"/>
      <c r="J214" s="308"/>
      <c r="K214" s="260"/>
    </row>
    <row r="215" spans="2:11" s="1" customFormat="1" ht="15" customHeight="1">
      <c r="B215" s="259"/>
      <c r="C215" s="195"/>
      <c r="D215" s="195"/>
      <c r="E215" s="195"/>
      <c r="F215" s="216">
        <v>2</v>
      </c>
      <c r="G215" s="254"/>
      <c r="H215" s="308" t="s">
        <v>539</v>
      </c>
      <c r="I215" s="308"/>
      <c r="J215" s="308"/>
      <c r="K215" s="260"/>
    </row>
    <row r="216" spans="2:11" s="1" customFormat="1" ht="15" customHeight="1">
      <c r="B216" s="259"/>
      <c r="C216" s="195"/>
      <c r="D216" s="195"/>
      <c r="E216" s="195"/>
      <c r="F216" s="216">
        <v>3</v>
      </c>
      <c r="G216" s="254"/>
      <c r="H216" s="308" t="s">
        <v>540</v>
      </c>
      <c r="I216" s="308"/>
      <c r="J216" s="308"/>
      <c r="K216" s="260"/>
    </row>
    <row r="217" spans="2:11" s="1" customFormat="1" ht="15" customHeight="1">
      <c r="B217" s="259"/>
      <c r="C217" s="195"/>
      <c r="D217" s="195"/>
      <c r="E217" s="195"/>
      <c r="F217" s="216">
        <v>4</v>
      </c>
      <c r="G217" s="254"/>
      <c r="H217" s="308" t="s">
        <v>541</v>
      </c>
      <c r="I217" s="308"/>
      <c r="J217" s="308"/>
      <c r="K217" s="260"/>
    </row>
    <row r="218" spans="2:11" s="1" customFormat="1" ht="12.75" customHeight="1">
      <c r="B218" s="261"/>
      <c r="C218" s="262"/>
      <c r="D218" s="262"/>
      <c r="E218" s="262"/>
      <c r="F218" s="262"/>
      <c r="G218" s="262"/>
      <c r="H218" s="262"/>
      <c r="I218" s="262"/>
      <c r="J218" s="262"/>
      <c r="K218" s="26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2023 - Údržba HOZ Chmelištná</vt:lpstr>
      <vt:lpstr>Pokyny pro vyplnění</vt:lpstr>
      <vt:lpstr>'2023 - Údržba HOZ Chmelištná'!Názvy_tisku</vt:lpstr>
      <vt:lpstr>'Rekapitulace stavby'!Názvy_tisku</vt:lpstr>
      <vt:lpstr>'2023 - Údržba HOZ Chmelištná'!Oblast_tisku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Pejzlová Markéta Ing.</dc:creator>
  <cp:lastModifiedBy>Pejzlová Markéta Ing.</cp:lastModifiedBy>
  <dcterms:created xsi:type="dcterms:W3CDTF">2023-07-20T07:18:18Z</dcterms:created>
  <dcterms:modified xsi:type="dcterms:W3CDTF">2023-07-20T07:19:52Z</dcterms:modified>
</cp:coreProperties>
</file>