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a\PONVIA CONSTRUCT s.r.o\03 Expertní činnost - Dokumenty\32217 Rozpočet opravy z BMP Křepelka\"/>
    </mc:Choice>
  </mc:AlternateContent>
  <bookViews>
    <workbookView xWindow="0" yWindow="0" windowWidth="0" windowHeight="0"/>
  </bookViews>
  <sheets>
    <sheet name="Rekapitulace stavby" sheetId="1" r:id="rId1"/>
    <sheet name="32217 - Motorest Křepelk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'32217 - Motorest Křepelka...'!$C$119:$K$253</definedName>
    <definedName name="_xlnm.Print_Area" localSheetId="1">'32217 - Motorest Křepelka...'!$C$4:$J$76,'32217 - Motorest Křepelka...'!$C$82:$J$103,'32217 - Motorest Křepelka...'!$C$109:$J$253</definedName>
    <definedName name="_xlnm.Print_Titles" localSheetId="1">'32217 - Motorest Křepelka...'!$119:$119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49"/>
  <c r="BH249"/>
  <c r="BG249"/>
  <c r="BF249"/>
  <c r="T249"/>
  <c r="T248"/>
  <c r="R249"/>
  <c r="R248"/>
  <c r="P249"/>
  <c r="P248"/>
  <c r="BI246"/>
  <c r="BH246"/>
  <c r="BG246"/>
  <c r="BF246"/>
  <c r="T246"/>
  <c r="T245"/>
  <c r="R246"/>
  <c r="R245"/>
  <c r="P246"/>
  <c r="P245"/>
  <c r="BI243"/>
  <c r="BH243"/>
  <c r="BG243"/>
  <c r="BF243"/>
  <c r="T243"/>
  <c r="T242"/>
  <c r="T241"/>
  <c r="R243"/>
  <c r="R242"/>
  <c r="R241"/>
  <c r="P243"/>
  <c r="P242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7"/>
  <c r="BH207"/>
  <c r="BG207"/>
  <c r="BF207"/>
  <c r="T207"/>
  <c r="R207"/>
  <c r="P207"/>
  <c r="BI200"/>
  <c r="BH200"/>
  <c r="BG200"/>
  <c r="BF200"/>
  <c r="T200"/>
  <c r="R200"/>
  <c r="P200"/>
  <c r="BI193"/>
  <c r="BH193"/>
  <c r="BG193"/>
  <c r="BF193"/>
  <c r="T193"/>
  <c r="R193"/>
  <c r="P193"/>
  <c r="BI186"/>
  <c r="BH186"/>
  <c r="BG186"/>
  <c r="BF186"/>
  <c r="T186"/>
  <c r="R186"/>
  <c r="P186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3"/>
  <c r="BH123"/>
  <c r="BG123"/>
  <c r="BF123"/>
  <c r="T123"/>
  <c r="R123"/>
  <c r="P123"/>
  <c r="J117"/>
  <c r="F116"/>
  <c r="F114"/>
  <c r="E112"/>
  <c r="J90"/>
  <c r="F89"/>
  <c r="F87"/>
  <c r="E85"/>
  <c r="J19"/>
  <c r="E19"/>
  <c r="J116"/>
  <c r="J18"/>
  <c r="J16"/>
  <c r="E16"/>
  <c r="F90"/>
  <c r="J15"/>
  <c r="J10"/>
  <c r="J114"/>
  <c i="1" r="L90"/>
  <c r="AM90"/>
  <c r="AM89"/>
  <c r="L89"/>
  <c r="AM87"/>
  <c r="L87"/>
  <c r="L85"/>
  <c r="L84"/>
  <c i="2" r="BK243"/>
  <c r="BK246"/>
  <c r="BK230"/>
  <c r="J165"/>
  <c r="BK123"/>
  <c r="J200"/>
  <c r="BK178"/>
  <c r="J159"/>
  <c r="J156"/>
  <c r="BK236"/>
  <c r="J233"/>
  <c r="BK226"/>
  <c r="J168"/>
  <c r="J146"/>
  <c r="BK238"/>
  <c r="BK193"/>
  <c r="BK165"/>
  <c r="J142"/>
  <c r="J246"/>
  <c r="BK200"/>
  <c r="BK142"/>
  <c r="BK218"/>
  <c r="BK168"/>
  <c r="J236"/>
  <c r="J226"/>
  <c r="BK150"/>
  <c r="J249"/>
  <c r="J211"/>
  <c r="J171"/>
  <c r="BK207"/>
  <c r="J150"/>
  <c r="J230"/>
  <c r="BK211"/>
  <c r="J162"/>
  <c r="BK138"/>
  <c r="J243"/>
  <c r="BK174"/>
  <c r="BK159"/>
  <c r="BK146"/>
  <c i="1" r="AS94"/>
  <c i="2" r="J238"/>
  <c r="J178"/>
  <c r="BK233"/>
  <c r="J207"/>
  <c r="BK249"/>
  <c r="J174"/>
  <c r="J131"/>
  <c r="J218"/>
  <c r="J186"/>
  <c r="BK162"/>
  <c r="J153"/>
  <c r="BK186"/>
  <c r="BK156"/>
  <c r="J123"/>
  <c r="J228"/>
  <c r="BK171"/>
  <c r="BK153"/>
  <c r="J138"/>
  <c r="J193"/>
  <c r="BK131"/>
  <c r="BK228"/>
  <c r="F32"/>
  <c l="1" r="BK122"/>
  <c r="BK121"/>
  <c r="J121"/>
  <c r="J95"/>
  <c r="BK225"/>
  <c r="J225"/>
  <c r="J97"/>
  <c r="BK235"/>
  <c r="J235"/>
  <c r="J98"/>
  <c r="T122"/>
  <c r="P225"/>
  <c r="P235"/>
  <c r="R122"/>
  <c r="R121"/>
  <c r="R120"/>
  <c r="R225"/>
  <c r="T235"/>
  <c r="P122"/>
  <c r="P121"/>
  <c r="P120"/>
  <c i="1" r="AU95"/>
  <c i="2" r="T225"/>
  <c r="R235"/>
  <c r="BK248"/>
  <c r="J248"/>
  <c r="J102"/>
  <c r="BK245"/>
  <c r="J245"/>
  <c r="J101"/>
  <c r="BK242"/>
  <c r="BK241"/>
  <c r="J241"/>
  <c r="J99"/>
  <c r="F117"/>
  <c r="BE138"/>
  <c r="BE153"/>
  <c r="BE162"/>
  <c r="BE211"/>
  <c r="BE218"/>
  <c r="BE226"/>
  <c r="BE236"/>
  <c r="J89"/>
  <c r="BE207"/>
  <c r="BE246"/>
  <c r="J87"/>
  <c r="BE131"/>
  <c r="BE171"/>
  <c r="BE178"/>
  <c r="BE230"/>
  <c r="BE123"/>
  <c r="BE146"/>
  <c r="BE150"/>
  <c r="BE165"/>
  <c r="BE168"/>
  <c r="BE174"/>
  <c r="BE238"/>
  <c r="BE142"/>
  <c r="BE193"/>
  <c r="BE228"/>
  <c r="BE233"/>
  <c r="BE243"/>
  <c r="BE156"/>
  <c r="BE159"/>
  <c r="BE186"/>
  <c r="BE200"/>
  <c r="BE249"/>
  <c i="1" r="BA95"/>
  <c i="2" r="J32"/>
  <c i="1" r="AW95"/>
  <c i="2" r="F34"/>
  <c i="1" r="BC95"/>
  <c r="BC94"/>
  <c r="W32"/>
  <c r="AU94"/>
  <c i="2" r="F33"/>
  <c i="1" r="BB95"/>
  <c r="BB94"/>
  <c r="AX94"/>
  <c i="2" r="F35"/>
  <c i="1" r="BD95"/>
  <c r="BD94"/>
  <c r="W33"/>
  <c r="BA94"/>
  <c r="W30"/>
  <c i="2" l="1" r="T121"/>
  <c r="T120"/>
  <c r="J122"/>
  <c r="J96"/>
  <c r="BK120"/>
  <c r="J120"/>
  <c r="J242"/>
  <c r="J100"/>
  <c r="J28"/>
  <c i="1" r="AG95"/>
  <c r="AG94"/>
  <c r="AK26"/>
  <c r="AY94"/>
  <c i="2" r="F31"/>
  <c i="1" r="AZ95"/>
  <c r="AZ94"/>
  <c r="AV94"/>
  <c r="AK29"/>
  <c r="AW94"/>
  <c r="AK30"/>
  <c r="W31"/>
  <c i="2" r="J31"/>
  <c i="1" r="AV95"/>
  <c r="AT95"/>
  <c r="AN95"/>
  <c i="2" l="1" r="J94"/>
  <c i="1" r="AK35"/>
  <c i="2" r="J37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<sst xmlns="http://schemas.openxmlformats.org/spreadsheetml/2006/main">
  <si>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</si>
  <si>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</si>
  <si>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</si>
  <si>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</si>
  <si>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</si>
  <si>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{33613e6e-d940-4f14-a8b8-245379146745}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</si>
  <si>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</si>
  <si>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</si>
  <si>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</si>
  <si>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</si>
  <si>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</si>
  <si>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</si>
  <si>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</si>
  <si>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</si>
  <si>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32217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</si>
  <si>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</si>
  <si>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</si>
  <si>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Motorest Křepelka u obce Příkazy, most ev.č. 35-140 řes R35</t>
  </si>
  <si>
    <t>KSO:</t>
  </si>
  <si>
    <t>CC-CZ:</t>
  </si>
  <si>
    <t>Místo:</t>
  </si>
  <si>
    <t>Motorest Křepelka</t>
  </si>
  <si>
    <t>Datum:</t>
  </si>
  <si>
    <t>10. 10. 2022</t>
  </si>
  <si>
    <t>Zadavatel:</t>
  </si>
  <si>
    <t>IČ:</t>
  </si>
  <si>
    <t>01312774</t>
  </si>
  <si>
    <t>Státní pozemkový úřad</t>
  </si>
  <si>
    <t>DIČ:</t>
  </si>
  <si>
    <t>CZ01312774</t>
  </si>
  <si>
    <t>Uchazeč:</t>
  </si>
  <si>
    <t>Vyplň údaj</t>
  </si>
  <si>
    <t>Projektant:</t>
  </si>
  <si>
    <t xml:space="preserve"> </t>
  </si>
  <si>
    <t>True</t>
  </si>
  <si>
    <t>Zpracovatel:</t>
  </si>
  <si>
    <t>043 81 823</t>
  </si>
  <si>
    <t>PONVIA CONSTRUCT s.r.o.</t>
  </si>
  <si>
    <t>CZ04381823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</si>
  <si>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</si>
  <si>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</si>
  <si>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</si>
  <si>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</si>
  <si>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</si>
  <si>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</si>
  <si>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</si>
  <si>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</si>
  <si>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</si>
  <si>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</si>
  <si>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</si>
  <si>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</si>
  <si>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</si>
  <si>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</si>
  <si>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</si>
  <si>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</si>
  <si>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</si>
  <si>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</si>
  <si>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</si>
  <si>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</si>
  <si>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</si>
  <si>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</si>
  <si>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</si>
  <si>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</si>
  <si>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</si>
  <si>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</si>
  <si>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</si>
  <si>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</si>
  <si>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</si>
  <si>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</si>
  <si>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</si>
  <si>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</si>
  <si>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</si>
  <si>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</si>
  <si>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</si>
  <si>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</si>
  <si>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</si>
  <si>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</si>
  <si>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</si>
  <si>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</si>
  <si>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</si>
  <si>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</si>
  <si>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</si>
  <si>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</si>
  <si>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</si>
  <si>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</si>
  <si>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</si>
  <si>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</si>
  <si>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</si>
  <si>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</si>
  <si>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</si>
  <si>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</si>
  <si>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</si>
  <si>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</si>
  <si>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</si>
  <si>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</si>
  <si>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</si>
  <si>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</si>
  <si>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</si>
  <si>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</si>
  <si>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</si>
  <si>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</si>
  <si>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</si>
  <si>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</si>
  <si>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</si>
  <si>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</si>
  <si>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</si>
  <si>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</si>
  <si>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</si>
  <si>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</si>
  <si>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</si>
  <si>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</si>
  <si>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</si>
  <si>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</si>
  <si>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</si>
  <si>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</si>
  <si>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</si>
  <si>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</si>
  <si>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</si>
  <si>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</si>
  <si>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</si>
  <si>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</si>
  <si>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919112232</t>
  </si>
  <si>
    <t>Řezání spár pro vytvoření komůrky š 20 mm hl 30 mm pro těsnící zálivku v živičném krytu</t>
  </si>
  <si>
    <t>m</t>
  </si>
  <si>
    <t>4</t>
  </si>
  <si>
    <t>-460633471</t>
  </si>
  <si>
    <t>PP</t>
  </si>
  <si>
    <t>Řezání dilatačních spár v živičném krytu vytvoření komůrky pro těsnící zálivku šířky 20 mm, hloubky 30 mm</t>
  </si>
  <si>
    <t>VV</t>
  </si>
  <si>
    <t>Proříznutí a vyčištění spár</t>
  </si>
  <si>
    <t>podél říms</t>
  </si>
  <si>
    <t>68,31*2</t>
  </si>
  <si>
    <t>v místě dilatace</t>
  </si>
  <si>
    <t>5,65*2*2</t>
  </si>
  <si>
    <t>Součet</t>
  </si>
  <si>
    <t>919122131</t>
  </si>
  <si>
    <t>Těsnění spár zálivkou za tepla pro komůrky š 20 mm hl 30 mm s těsnicím profilem</t>
  </si>
  <si>
    <t>-1852967391</t>
  </si>
  <si>
    <t>Utěsnění dilatačních spár zálivkou za tepla v cementobetonovém nebo živičném krytu včetně adhezního nátěru s těsnicím profilem pod zálivkou, pro komůrky šířky 20 mm, hloubky 30 mm</t>
  </si>
  <si>
    <t>3</t>
  </si>
  <si>
    <t>931994142</t>
  </si>
  <si>
    <t>Těsnění dilatační spáry betonové konstrukce polyuretanovým tmelem do pl 4,0 cm2</t>
  </si>
  <si>
    <t>565071805</t>
  </si>
  <si>
    <t>Těsnění spáry betonové konstrukce pásy, profily, tmely tmelem polyuretanovým spáry dilatační do 4,0 cm2</t>
  </si>
  <si>
    <t>Přetmelení spár v místě dilatace na římsách</t>
  </si>
  <si>
    <t>(1,93+0,16+0,76)*2*2*2</t>
  </si>
  <si>
    <t>938905311R</t>
  </si>
  <si>
    <t>Údržba OK mostů - očistění, nátěr, namazání kotevníh šroubů</t>
  </si>
  <si>
    <t>kus</t>
  </si>
  <si>
    <t>1180809853</t>
  </si>
  <si>
    <t>Údržba ocelových konstrukcí údržba kotevních šroubů zábradlí - očistění, nátěr, namazání</t>
  </si>
  <si>
    <t>P</t>
  </si>
  <si>
    <t>Poznámka k položce:_x000d_
vč. doplnění krytů šroubů.</t>
  </si>
  <si>
    <t>68*4*2</t>
  </si>
  <si>
    <t>5</t>
  </si>
  <si>
    <t>938909611</t>
  </si>
  <si>
    <t>Odstranění nánosu na krajnicích tl do 100 mm</t>
  </si>
  <si>
    <t>m2</t>
  </si>
  <si>
    <t>-954792083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</si>
  <si>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</si>
  <si>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68,310*0,3*2</t>
  </si>
  <si>
    <t>6</t>
  </si>
  <si>
    <t>941311811</t>
  </si>
  <si>
    <t>Demontáž lešení řadového modulového lehkého zatížení do 200 kg/m2 š od 0,6 do 0,9 m v do 10 m</t>
  </si>
  <si>
    <t>-473095137</t>
  </si>
  <si>
    <t>Demontáž lešení řadového modulového lehkého pracovního s podlahami s provozním zatížením tř. 3 do 200 kg/m2 šířky SW06 od 0,6 do 0,9 m, výšky do 10 m</t>
  </si>
  <si>
    <t>6*9*1,5*6</t>
  </si>
  <si>
    <t>7</t>
  </si>
  <si>
    <t>943311111</t>
  </si>
  <si>
    <t>Montáž lešení prostorového modulového lehkého bez podlah zatížení do 200 kg/m2 v do 10 m</t>
  </si>
  <si>
    <t>m3</t>
  </si>
  <si>
    <t>982460432</t>
  </si>
  <si>
    <t>Montáž lešení prostorového modulového lehkého pracovního bez podlah s provozním zatížením tř. 3 do 200 kg/m2, výšky do 10 m</t>
  </si>
  <si>
    <t>8</t>
  </si>
  <si>
    <t>943311211</t>
  </si>
  <si>
    <t>Příplatek k lešení prostorovému modulovému lehkému bez podlah v do 10 m za první a ZKD den použití</t>
  </si>
  <si>
    <t>1207392605</t>
  </si>
  <si>
    <t>Montáž lešení prostorového modulového lehkého pracovního bez podlah Příplatek za první a každý další den použití lešení k ceně -1111</t>
  </si>
  <si>
    <t>6*9*1,5*6*30"dní"</t>
  </si>
  <si>
    <t>944611111</t>
  </si>
  <si>
    <t>Montáž ochranné plachty z textilie z umělých vláken</t>
  </si>
  <si>
    <t>-509720125</t>
  </si>
  <si>
    <t>Montáž ochranné plachty zavěšené na konstrukci lešení z textilie z umělých vláken</t>
  </si>
  <si>
    <t>6*9*2*6</t>
  </si>
  <si>
    <t>10</t>
  </si>
  <si>
    <t>944611211</t>
  </si>
  <si>
    <t>Příplatek k ochranné plachtě za první a ZKD den použití</t>
  </si>
  <si>
    <t>733014983</t>
  </si>
  <si>
    <t>Montáž ochranné plachty Příplatek za první a každý další den použití plachty k ceně -1111</t>
  </si>
  <si>
    <t>6*9*2*6*30"dní"</t>
  </si>
  <si>
    <t>11</t>
  </si>
  <si>
    <t>944611811</t>
  </si>
  <si>
    <t>Demontáž ochranné plachty z textilie z umělých vláken</t>
  </si>
  <si>
    <t>-1026979637</t>
  </si>
  <si>
    <t>Demontáž ochranné plachty zavěšené na konstrukci lešení z textilie z umělých vláken</t>
  </si>
  <si>
    <t>12</t>
  </si>
  <si>
    <t>949221111</t>
  </si>
  <si>
    <t>Montáž lešeňové podlahy s příčníky pro dílcová lešení v do 10 m</t>
  </si>
  <si>
    <t>1794567471</t>
  </si>
  <si>
    <t>Montáž lešeňové podlahy pro dílcová lešení s příčníky nebo podélníky, ve výšce do 10 m</t>
  </si>
  <si>
    <t>9*1,5*6</t>
  </si>
  <si>
    <t>13</t>
  </si>
  <si>
    <t>949221211</t>
  </si>
  <si>
    <t>Příplatek k lešeňové podlaze pro dílcová lešení za první a ZKD den použití</t>
  </si>
  <si>
    <t>1716701963</t>
  </si>
  <si>
    <t>Montáž lešeňové podlahy pro dílcová lešení Příplatek za první a každý další den použití lešení k ceně -1111, -1112 nebo -1131</t>
  </si>
  <si>
    <t>9*1,5*6*30"dní"</t>
  </si>
  <si>
    <t>14</t>
  </si>
  <si>
    <t>977312111</t>
  </si>
  <si>
    <t>Řezání stávajících betonových mazanin vyztužených hl do 50 mm</t>
  </si>
  <si>
    <t>1084829058</t>
  </si>
  <si>
    <t>Řezání stávajících betonových mazanin s vyztužením hloubky do 50 mm</t>
  </si>
  <si>
    <t>Proříznutí a vyčištění spár v místě dilatace na římsách</t>
  </si>
  <si>
    <t>985111211</t>
  </si>
  <si>
    <t>Odsekání betonu stěn tl do 80 mm</t>
  </si>
  <si>
    <t>1433933672</t>
  </si>
  <si>
    <t>Odsekání vrstev betonu stěn, tloušťka odsekané vrstvy do 80 mm</t>
  </si>
  <si>
    <t>Odsekání sanačníh omítek</t>
  </si>
  <si>
    <t>opěry - 10% plochy</t>
  </si>
  <si>
    <t>(9*2,44+9*2,04+5*3,48/2+3,88*5/2)*0,1</t>
  </si>
  <si>
    <t>pilíře - 25% plochy</t>
  </si>
  <si>
    <t>(0,9*5,57*8+5,57*0,5*8+0,9*5,71*8+5,71*0,5*8)*0,25</t>
  </si>
  <si>
    <t>16</t>
  </si>
  <si>
    <t>985121122</t>
  </si>
  <si>
    <t>Tryskání degradovaného betonu stěn a rubu kleneb vodou pod tlakem přes 300 do 1250 barů</t>
  </si>
  <si>
    <t>-1364431872</t>
  </si>
  <si>
    <t>Tryskání degradovaného betonu stěn, rubu kleneb a podlah vodou pod tlakem přes 300 do 1 250 barů</t>
  </si>
  <si>
    <t>opěry, křídla - 10% plochy</t>
  </si>
  <si>
    <t>17</t>
  </si>
  <si>
    <t>985311113</t>
  </si>
  <si>
    <t>Reprofilace stěn cementovou sanační maltou tl přes 20 do 30 mm</t>
  </si>
  <si>
    <t>-589420820</t>
  </si>
  <si>
    <t>Reprofilace betonu sanačními maltami na cementové bázi ručně stěn, tloušťky přes 20 do 30 mm</t>
  </si>
  <si>
    <t>18</t>
  </si>
  <si>
    <t>985312111</t>
  </si>
  <si>
    <t>Stěrka k vyrovnání betonových ploch stěn tl do 2 mm</t>
  </si>
  <si>
    <t>582352549</t>
  </si>
  <si>
    <t>Stěrka k vyrovnání ploch reprofilovaného betonu stěn, tloušťky do 2 mm</t>
  </si>
  <si>
    <t>19</t>
  </si>
  <si>
    <t>985321111</t>
  </si>
  <si>
    <t>Ochranný nátěr výztuže na cementové bázi stěn, líce kleneb a podhledů 1 vrstva tl 1 mm</t>
  </si>
  <si>
    <t>1301165085</t>
  </si>
  <si>
    <t>Ochranný nátěr betonářské výztuže 1 vrstva tloušťky 1 mm na cementové bázi stěn, líce kleneb a podhledů</t>
  </si>
  <si>
    <t>Odhadem 10% reprofilované plochy</t>
  </si>
  <si>
    <t>37,456*0,1</t>
  </si>
  <si>
    <t>20</t>
  </si>
  <si>
    <t>985323112</t>
  </si>
  <si>
    <t>Spojovací můstek reprofilovaného betonu na cementové bázi tl 2 mm</t>
  </si>
  <si>
    <t>487804470</t>
  </si>
  <si>
    <t>Spojovací můstek reprofilovaného betonu na cementové bázi, tloušťky 2 mm</t>
  </si>
  <si>
    <t>(9*2,44+9*2,04+5*3,48/2+3,88*5/2)*0,1*2</t>
  </si>
  <si>
    <t>(0,9*5,57*8+5,57*0,5*8+0,9*5,71*8+5,71*0,5*8)*0,25*2</t>
  </si>
  <si>
    <t>985324211</t>
  </si>
  <si>
    <t>Ochranný akrylátový nátěr betonu dvojnásobný s impregnací (OS-B)</t>
  </si>
  <si>
    <t>993225761</t>
  </si>
  <si>
    <t>Ochranný nátěr betonu akrylátový dvojnásobný s impregnací (OS-B)</t>
  </si>
  <si>
    <t>997</t>
  </si>
  <si>
    <t>Přesun sutě</t>
  </si>
  <si>
    <t>22</t>
  </si>
  <si>
    <t>997013631</t>
  </si>
  <si>
    <t>Poplatek za uložení na skládce (skládkovné) stavebního odpadu směsného kód odpadu 17 09 04</t>
  </si>
  <si>
    <t>t</t>
  </si>
  <si>
    <t>-182743056</t>
  </si>
  <si>
    <t>Poplatek za uložení stavebního odpadu na skládce (skládkovné) směsného stavebního a demoličního zatříděného do Katalogu odpadů pod kódem 17 09 04</t>
  </si>
  <si>
    <t>23</t>
  </si>
  <si>
    <t>997211511</t>
  </si>
  <si>
    <t>Vodorovná doprava suti po suchu na vzdálenost do 1 km</t>
  </si>
  <si>
    <t>-1322853231</t>
  </si>
  <si>
    <t>Vodorovná doprava suti nebo vybouraných hmot suti se složením a hrubým urovnáním, na vzdálenost do 1 km</t>
  </si>
  <si>
    <t>24</t>
  </si>
  <si>
    <t>997211519</t>
  </si>
  <si>
    <t>Příplatek ZKD 1 km u vodorovné dopravy suti</t>
  </si>
  <si>
    <t>1039770688</t>
  </si>
  <si>
    <t>Vodorovná doprava suti nebo vybouraných hmot suti se složením a hrubým urovnáním, na vzdálenost Příplatek k ceně za každý další i započatý 1 km přes 1 km</t>
  </si>
  <si>
    <t>14,828*20 'Přepočtené koeficientem množství</t>
  </si>
  <si>
    <t>25</t>
  </si>
  <si>
    <t>997211611</t>
  </si>
  <si>
    <t>Nakládání suti na dopravní prostředky pro vodorovnou dopravu</t>
  </si>
  <si>
    <t>40746828</t>
  </si>
  <si>
    <t>Nakládání suti nebo vybouraných hmot na dopravní prostředky pro vodorovnou dopravu suti</t>
  </si>
  <si>
    <t>998</t>
  </si>
  <si>
    <t>Přesun hmot</t>
  </si>
  <si>
    <t>26</t>
  </si>
  <si>
    <t>998212111</t>
  </si>
  <si>
    <t>Přesun hmot pro mosty zděné, monolitické betonové nebo ocelové v do 20 m</t>
  </si>
  <si>
    <t>-1574886014</t>
  </si>
  <si>
    <t>Přesun hmot pro mosty zděné, betonové monolitické, spřažené ocelobetonové nebo kovové vodorovná dopravní vzdálenost do 100 m výška mostu do 20 m</t>
  </si>
  <si>
    <t>27</t>
  </si>
  <si>
    <t>998212199</t>
  </si>
  <si>
    <t>Příplatek k přesunu hmot pro mosty zděné nebo monolitické za zvětšený přesun ZKD 5000 m</t>
  </si>
  <si>
    <t>1575158331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</si>
  <si>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</si>
  <si>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2,823*4 'Přepočtené koeficientem množství</t>
  </si>
  <si>
    <t>VRN</t>
  </si>
  <si>
    <t>Vedlejší rozpočtové náklady</t>
  </si>
  <si>
    <t>VRN3</t>
  </si>
  <si>
    <t>Zařízení staveniště</t>
  </si>
  <si>
    <t>28</t>
  </si>
  <si>
    <t>030001000</t>
  </si>
  <si>
    <t>…</t>
  </si>
  <si>
    <t>1024</t>
  </si>
  <si>
    <t>1502774271</t>
  </si>
  <si>
    <t>VRN4</t>
  </si>
  <si>
    <t>Inženýrská činnost</t>
  </si>
  <si>
    <t>29</t>
  </si>
  <si>
    <t>043002000</t>
  </si>
  <si>
    <t>Zkoušky a ostatní měření</t>
  </si>
  <si>
    <t>258493534</t>
  </si>
  <si>
    <t>VRN7</t>
  </si>
  <si>
    <t>Provozní vlivy</t>
  </si>
  <si>
    <t>30</t>
  </si>
  <si>
    <t>070001000</t>
  </si>
  <si>
    <t>-1103447952</t>
  </si>
  <si>
    <t>Poznámka k položce:_x000d_
Projednání s příslušnými úřady, montáž, pronájem, opotřebení, demontáž, odvoz.</t>
  </si>
  <si>
    <t>Zajištění DIO - předpoklad 1 měsíc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</si>
</sst>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38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32217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Motorest Křepelka u obce Příkazy, most ev.č. 35-140 řes R35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Motorest Křepelka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Státní pozemkový úřad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PONVIA CONSTRUCT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24.75" customHeight="1">
      <c r="A95" s="118" t="s">
        <v>83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'32217 - Motorest Křepelka...'!J28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'32217 - Motorest Křepelka...'!P120</f>
        <v>0</v>
      </c>
      <c r="AV95" s="127">
        <f>'32217 - Motorest Křepelka...'!J31</f>
        <v>0</v>
      </c>
      <c r="AW95" s="127">
        <f>'32217 - Motorest Křepelka...'!J32</f>
        <v>0</v>
      </c>
      <c r="AX95" s="127">
        <f>'32217 - Motorest Křepelka...'!J33</f>
        <v>0</v>
      </c>
      <c r="AY95" s="127">
        <f>'32217 - Motorest Křepelka...'!J34</f>
        <v>0</v>
      </c>
      <c r="AZ95" s="127">
        <f>'32217 - Motorest Křepelka...'!F31</f>
        <v>0</v>
      </c>
      <c r="BA95" s="127">
        <f>'32217 - Motorest Křepelka...'!F32</f>
        <v>0</v>
      </c>
      <c r="BB95" s="127">
        <f>'32217 - Motorest Křepelka...'!F33</f>
        <v>0</v>
      </c>
      <c r="BC95" s="127">
        <f>'32217 - Motorest Křepelka...'!F34</f>
        <v>0</v>
      </c>
      <c r="BD95" s="129">
        <f>'32217 - Motorest Křepelka...'!F35</f>
        <v>0</v>
      </c>
      <c r="BE95" s="7"/>
      <c r="BT95" s="130" t="s">
        <v>85</v>
      </c>
      <c r="BU95" s="130" t="s">
        <v>86</v>
      </c>
      <c r="BV95" s="130" t="s">
        <v>81</v>
      </c>
      <c r="BW95" s="130" t="s">
        <v>5</v>
      </c>
      <c r="BX95" s="130" t="s">
        <v>82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4gQyjb88Ys1lEq5ICmMp9kS3g9dBx6icmxmD0TOxHaWBrT45XL+oj19samLIxO21NzSynfm+zO1En8ZAtuu0bQ==" hashValue="PL48ipuIYyjqzyG3QHn786FDYjEH47GdDi9FRzKfETjPp50fLcozA+tvYwmRAH8IY5r/KMYyXTb2Z8FmGbxdg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2217 - Motorest Křepel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87</v>
      </c>
    </row>
    <row r="4" s="1" customFormat="1" ht="24.96" customHeight="1">
      <c r="B4" s="20"/>
      <c r="D4" s="133" t="s">
        <v>88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10. 10. 2022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28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">
        <v>36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37</v>
      </c>
      <c r="F22" s="38"/>
      <c r="G22" s="38"/>
      <c r="H22" s="38"/>
      <c r="I22" s="135" t="s">
        <v>28</v>
      </c>
      <c r="J22" s="137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39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38"/>
      <c r="J28" s="145">
        <f>ROUND(J120,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42</v>
      </c>
      <c r="G30" s="38"/>
      <c r="H30" s="38"/>
      <c r="I30" s="146" t="s">
        <v>41</v>
      </c>
      <c r="J30" s="146" t="s">
        <v>43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44</v>
      </c>
      <c r="E31" s="135" t="s">
        <v>45</v>
      </c>
      <c r="F31" s="148">
        <f>ROUND((SUM(BE120:BE253)),  2)</f>
        <v>0</v>
      </c>
      <c r="G31" s="38"/>
      <c r="H31" s="38"/>
      <c r="I31" s="149">
        <v>0.20999999999999999</v>
      </c>
      <c r="J31" s="148">
        <f>ROUND(((SUM(BE120:BE253))*I31),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46</v>
      </c>
      <c r="F32" s="148">
        <f>ROUND((SUM(BF120:BF253)),  2)</f>
        <v>0</v>
      </c>
      <c r="G32" s="38"/>
      <c r="H32" s="38"/>
      <c r="I32" s="149">
        <v>0.14999999999999999</v>
      </c>
      <c r="J32" s="148">
        <f>ROUND(((SUM(BF120:BF253))*I32),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47</v>
      </c>
      <c r="F33" s="148">
        <f>ROUND((SUM(BG120:BG253)),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48</v>
      </c>
      <c r="F34" s="148">
        <f>ROUND((SUM(BH120:BH253)),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49</v>
      </c>
      <c r="F35" s="148">
        <f>ROUND((SUM(BI120:BI253)),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50</v>
      </c>
      <c r="E37" s="152"/>
      <c r="F37" s="152"/>
      <c r="G37" s="153" t="s">
        <v>51</v>
      </c>
      <c r="H37" s="154" t="s">
        <v>52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53</v>
      </c>
      <c r="E50" s="158"/>
      <c r="F50" s="158"/>
      <c r="G50" s="157" t="s">
        <v>54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55</v>
      </c>
      <c r="E61" s="160"/>
      <c r="F61" s="161" t="s">
        <v>56</v>
      </c>
      <c r="G61" s="159" t="s">
        <v>55</v>
      </c>
      <c r="H61" s="160"/>
      <c r="I61" s="160"/>
      <c r="J61" s="162" t="s">
        <v>56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57</v>
      </c>
      <c r="E65" s="163"/>
      <c r="F65" s="163"/>
      <c r="G65" s="157" t="s">
        <v>58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55</v>
      </c>
      <c r="E76" s="160"/>
      <c r="F76" s="161" t="s">
        <v>56</v>
      </c>
      <c r="G76" s="159" t="s">
        <v>55</v>
      </c>
      <c r="H76" s="160"/>
      <c r="I76" s="160"/>
      <c r="J76" s="162" t="s">
        <v>56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Motorest Křepelka u obce Příkazy, most ev.č. 35-140 řes R35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Motorest Křepelka</v>
      </c>
      <c r="G87" s="40"/>
      <c r="H87" s="40"/>
      <c r="I87" s="32" t="s">
        <v>22</v>
      </c>
      <c r="J87" s="79" t="str">
        <f>IF(J10="","",J10)</f>
        <v>10. 10. 2022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Státní pozemkový úřad</v>
      </c>
      <c r="G89" s="40"/>
      <c r="H89" s="40"/>
      <c r="I89" s="32" t="s">
        <v>32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>PONVIA CONSTRUCT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90</v>
      </c>
      <c r="D92" s="169"/>
      <c r="E92" s="169"/>
      <c r="F92" s="169"/>
      <c r="G92" s="169"/>
      <c r="H92" s="169"/>
      <c r="I92" s="169"/>
      <c r="J92" s="170" t="s">
        <v>91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92</v>
      </c>
      <c r="D94" s="40"/>
      <c r="E94" s="40"/>
      <c r="F94" s="40"/>
      <c r="G94" s="40"/>
      <c r="H94" s="40"/>
      <c r="I94" s="40"/>
      <c r="J94" s="110">
        <f>J120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93</v>
      </c>
    </row>
    <row r="95" s="9" customFormat="1" ht="24.96" customHeight="1">
      <c r="A95" s="9"/>
      <c r="B95" s="172"/>
      <c r="C95" s="173"/>
      <c r="D95" s="174" t="s">
        <v>94</v>
      </c>
      <c r="E95" s="175"/>
      <c r="F95" s="175"/>
      <c r="G95" s="175"/>
      <c r="H95" s="175"/>
      <c r="I95" s="175"/>
      <c r="J95" s="176">
        <f>J121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95</v>
      </c>
      <c r="E96" s="181"/>
      <c r="F96" s="181"/>
      <c r="G96" s="181"/>
      <c r="H96" s="181"/>
      <c r="I96" s="181"/>
      <c r="J96" s="182">
        <f>J122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J225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J235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98</v>
      </c>
      <c r="E99" s="175"/>
      <c r="F99" s="175"/>
      <c r="G99" s="175"/>
      <c r="H99" s="175"/>
      <c r="I99" s="175"/>
      <c r="J99" s="176">
        <f>J241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J242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J245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J248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E7</f>
        <v>Motorest Křepelka u obce Příkazy, most ev.č. 35-140 řes R35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F10</f>
        <v>Motorest Křepelka</v>
      </c>
      <c r="G114" s="40"/>
      <c r="H114" s="40"/>
      <c r="I114" s="32" t="s">
        <v>22</v>
      </c>
      <c r="J114" s="79" t="str">
        <f>IF(J10="","",J10)</f>
        <v>10. 10. 2022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E13</f>
        <v>Státní pozemkový úřad</v>
      </c>
      <c r="G116" s="40"/>
      <c r="H116" s="40"/>
      <c r="I116" s="32" t="s">
        <v>32</v>
      </c>
      <c r="J116" s="36" t="str">
        <f>E19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40"/>
      <c r="E117" s="40"/>
      <c r="F117" s="27" t="str">
        <f>IF(E16="","",E16)</f>
        <v>Vyplň údaj</v>
      </c>
      <c r="G117" s="40"/>
      <c r="H117" s="40"/>
      <c r="I117" s="32" t="s">
        <v>35</v>
      </c>
      <c r="J117" s="36" t="str">
        <f>E22</f>
        <v>PONVIA CONSTRUCT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84"/>
      <c r="B119" s="185"/>
      <c r="C119" s="186" t="s">
        <v>103</v>
      </c>
      <c r="D119" s="187" t="s">
        <v>65</v>
      </c>
      <c r="E119" s="187" t="s">
        <v>61</v>
      </c>
      <c r="F119" s="187" t="s">
        <v>62</v>
      </c>
      <c r="G119" s="187" t="s">
        <v>104</v>
      </c>
      <c r="H119" s="187" t="s">
        <v>105</v>
      </c>
      <c r="I119" s="187" t="s">
        <v>106</v>
      </c>
      <c r="J119" s="188" t="s">
        <v>91</v>
      </c>
      <c r="K119" s="189" t="s">
        <v>107</v>
      </c>
      <c r="L119" s="190"/>
      <c r="M119" s="100" t="s">
        <v>1</v>
      </c>
      <c r="N119" s="101" t="s">
        <v>44</v>
      </c>
      <c r="O119" s="101" t="s">
        <v>108</v>
      </c>
      <c r="P119" s="101" t="s">
        <v>109</v>
      </c>
      <c r="Q119" s="101" t="s">
        <v>110</v>
      </c>
      <c r="R119" s="101" t="s">
        <v>111</v>
      </c>
      <c r="S119" s="101" t="s">
        <v>112</v>
      </c>
      <c r="T119" s="102" t="s">
        <v>113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8"/>
      <c r="B120" s="39"/>
      <c r="C120" s="107" t="s">
        <v>114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P121+P241</f>
        <v>0</v>
      </c>
      <c r="Q120" s="104"/>
      <c r="R120" s="193">
        <f>R121+R241</f>
        <v>2.82307862</v>
      </c>
      <c r="S120" s="104"/>
      <c r="T120" s="194">
        <f>T121+T241</f>
        <v>14.827884000000001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93</v>
      </c>
      <c r="BK120" s="195">
        <f>BK121+BK241</f>
        <v>0</v>
      </c>
    </row>
    <row r="121" s="12" customFormat="1" ht="25.92" customHeight="1">
      <c r="A121" s="12"/>
      <c r="B121" s="196"/>
      <c r="C121" s="197"/>
      <c r="D121" s="198" t="s">
        <v>79</v>
      </c>
      <c r="E121" s="199" t="s">
        <v>115</v>
      </c>
      <c r="F121" s="199" t="s">
        <v>116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P122+P225+P235</f>
        <v>0</v>
      </c>
      <c r="Q121" s="204"/>
      <c r="R121" s="205">
        <f>R122+R225+R235</f>
        <v>2.82307862</v>
      </c>
      <c r="S121" s="204"/>
      <c r="T121" s="206">
        <f>T122+T225+T235</f>
        <v>14.827884000000001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85</v>
      </c>
      <c r="AT121" s="208" t="s">
        <v>79</v>
      </c>
      <c r="AU121" s="208" t="s">
        <v>80</v>
      </c>
      <c r="AY121" s="207" t="s">
        <v>117</v>
      </c>
      <c r="BK121" s="209">
        <f>BK122+BK225+BK235</f>
        <v>0</v>
      </c>
    </row>
    <row r="122" s="12" customFormat="1" ht="22.8" customHeight="1">
      <c r="A122" s="12"/>
      <c r="B122" s="196"/>
      <c r="C122" s="197"/>
      <c r="D122" s="198" t="s">
        <v>79</v>
      </c>
      <c r="E122" s="210" t="s">
        <v>118</v>
      </c>
      <c r="F122" s="210" t="s">
        <v>119</v>
      </c>
      <c r="G122" s="197"/>
      <c r="H122" s="197"/>
      <c r="I122" s="200"/>
      <c r="J122" s="211">
        <f>BK122</f>
        <v>0</v>
      </c>
      <c r="K122" s="197"/>
      <c r="L122" s="202"/>
      <c r="M122" s="203"/>
      <c r="N122" s="204"/>
      <c r="O122" s="204"/>
      <c r="P122" s="205">
        <f>SUM(P123:P224)</f>
        <v>0</v>
      </c>
      <c r="Q122" s="204"/>
      <c r="R122" s="205">
        <f>SUM(R123:R224)</f>
        <v>2.82307862</v>
      </c>
      <c r="S122" s="204"/>
      <c r="T122" s="206">
        <f>SUM(T123:T224)</f>
        <v>14.827884000000001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85</v>
      </c>
      <c r="AT122" s="208" t="s">
        <v>79</v>
      </c>
      <c r="AU122" s="208" t="s">
        <v>85</v>
      </c>
      <c r="AY122" s="207" t="s">
        <v>117</v>
      </c>
      <c r="BK122" s="209">
        <f>SUM(BK123:BK224)</f>
        <v>0</v>
      </c>
    </row>
    <row r="123" s="2" customFormat="1" ht="24.15" customHeight="1">
      <c r="A123" s="38"/>
      <c r="B123" s="39"/>
      <c r="C123" s="212" t="s">
        <v>85</v>
      </c>
      <c r="D123" s="212" t="s">
        <v>120</v>
      </c>
      <c r="E123" s="213" t="s">
        <v>121</v>
      </c>
      <c r="F123" s="214" t="s">
        <v>122</v>
      </c>
      <c r="G123" s="215" t="s">
        <v>123</v>
      </c>
      <c r="H123" s="216">
        <v>159.22</v>
      </c>
      <c r="I123" s="217"/>
      <c r="J123" s="218">
        <f>ROUND(I123*H123,2)</f>
        <v>0</v>
      </c>
      <c r="K123" s="219"/>
      <c r="L123" s="44"/>
      <c r="M123" s="220" t="s">
        <v>1</v>
      </c>
      <c r="N123" s="221" t="s">
        <v>45</v>
      </c>
      <c r="O123" s="91"/>
      <c r="P123" s="222">
        <f>O123*H123</f>
        <v>0</v>
      </c>
      <c r="Q123" s="222">
        <v>1.0000000000000001E-05</v>
      </c>
      <c r="R123" s="222">
        <f>Q123*H123</f>
        <v>0.0015922000000000002</v>
      </c>
      <c r="S123" s="222">
        <v>0</v>
      </c>
      <c r="T123" s="22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4" t="s">
        <v>124</v>
      </c>
      <c r="AT123" s="224" t="s">
        <v>120</v>
      </c>
      <c r="AU123" s="224" t="s">
        <v>87</v>
      </c>
      <c r="AY123" s="17" t="s">
        <v>117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85</v>
      </c>
      <c r="BK123" s="225">
        <f>ROUND(I123*H123,2)</f>
        <v>0</v>
      </c>
      <c r="BL123" s="17" t="s">
        <v>124</v>
      </c>
      <c r="BM123" s="224" t="s">
        <v>125</v>
      </c>
    </row>
    <row r="124" s="2" customFormat="1">
      <c r="A124" s="38"/>
      <c r="B124" s="39"/>
      <c r="C124" s="40"/>
      <c r="D124" s="226" t="s">
        <v>126</v>
      </c>
      <c r="E124" s="40"/>
      <c r="F124" s="227" t="s">
        <v>127</v>
      </c>
      <c r="G124" s="40"/>
      <c r="H124" s="40"/>
      <c r="I124" s="228"/>
      <c r="J124" s="40"/>
      <c r="K124" s="40"/>
      <c r="L124" s="44"/>
      <c r="M124" s="229"/>
      <c r="N124" s="230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126</v>
      </c>
      <c r="AU124" s="17" t="s">
        <v>87</v>
      </c>
    </row>
    <row r="125" s="13" customFormat="1">
      <c r="A125" s="13"/>
      <c r="B125" s="231"/>
      <c r="C125" s="232"/>
      <c r="D125" s="226" t="s">
        <v>128</v>
      </c>
      <c r="E125" s="233" t="s">
        <v>1</v>
      </c>
      <c r="F125" s="234" t="s">
        <v>129</v>
      </c>
      <c r="G125" s="232"/>
      <c r="H125" s="233" t="s">
        <v>1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128</v>
      </c>
      <c r="AU125" s="240" t="s">
        <v>87</v>
      </c>
      <c r="AV125" s="13" t="s">
        <v>85</v>
      </c>
      <c r="AW125" s="13" t="s">
        <v>34</v>
      </c>
      <c r="AX125" s="13" t="s">
        <v>80</v>
      </c>
      <c r="AY125" s="240" t="s">
        <v>117</v>
      </c>
    </row>
    <row r="126" s="13" customFormat="1">
      <c r="A126" s="13"/>
      <c r="B126" s="231"/>
      <c r="C126" s="232"/>
      <c r="D126" s="226" t="s">
        <v>128</v>
      </c>
      <c r="E126" s="233" t="s">
        <v>1</v>
      </c>
      <c r="F126" s="234" t="s">
        <v>130</v>
      </c>
      <c r="G126" s="232"/>
      <c r="H126" s="233" t="s">
        <v>1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128</v>
      </c>
      <c r="AU126" s="240" t="s">
        <v>87</v>
      </c>
      <c r="AV126" s="13" t="s">
        <v>85</v>
      </c>
      <c r="AW126" s="13" t="s">
        <v>34</v>
      </c>
      <c r="AX126" s="13" t="s">
        <v>80</v>
      </c>
      <c r="AY126" s="240" t="s">
        <v>117</v>
      </c>
    </row>
    <row r="127" s="14" customFormat="1">
      <c r="A127" s="14"/>
      <c r="B127" s="241"/>
      <c r="C127" s="242"/>
      <c r="D127" s="226" t="s">
        <v>128</v>
      </c>
      <c r="E127" s="243" t="s">
        <v>1</v>
      </c>
      <c r="F127" s="244" t="s">
        <v>131</v>
      </c>
      <c r="G127" s="242"/>
      <c r="H127" s="245">
        <v>136.62000000000001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128</v>
      </c>
      <c r="AU127" s="251" t="s">
        <v>87</v>
      </c>
      <c r="AV127" s="14" t="s">
        <v>87</v>
      </c>
      <c r="AW127" s="14" t="s">
        <v>34</v>
      </c>
      <c r="AX127" s="14" t="s">
        <v>80</v>
      </c>
      <c r="AY127" s="251" t="s">
        <v>117</v>
      </c>
    </row>
    <row r="128" s="13" customFormat="1">
      <c r="A128" s="13"/>
      <c r="B128" s="231"/>
      <c r="C128" s="232"/>
      <c r="D128" s="226" t="s">
        <v>128</v>
      </c>
      <c r="E128" s="233" t="s">
        <v>1</v>
      </c>
      <c r="F128" s="234" t="s">
        <v>132</v>
      </c>
      <c r="G128" s="232"/>
      <c r="H128" s="233" t="s">
        <v>1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128</v>
      </c>
      <c r="AU128" s="240" t="s">
        <v>87</v>
      </c>
      <c r="AV128" s="13" t="s">
        <v>85</v>
      </c>
      <c r="AW128" s="13" t="s">
        <v>34</v>
      </c>
      <c r="AX128" s="13" t="s">
        <v>80</v>
      </c>
      <c r="AY128" s="240" t="s">
        <v>117</v>
      </c>
    </row>
    <row r="129" s="14" customFormat="1">
      <c r="A129" s="14"/>
      <c r="B129" s="241"/>
      <c r="C129" s="242"/>
      <c r="D129" s="226" t="s">
        <v>128</v>
      </c>
      <c r="E129" s="243" t="s">
        <v>1</v>
      </c>
      <c r="F129" s="244" t="s">
        <v>133</v>
      </c>
      <c r="G129" s="242"/>
      <c r="H129" s="245">
        <v>22.600000000000001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128</v>
      </c>
      <c r="AU129" s="251" t="s">
        <v>87</v>
      </c>
      <c r="AV129" s="14" t="s">
        <v>87</v>
      </c>
      <c r="AW129" s="14" t="s">
        <v>34</v>
      </c>
      <c r="AX129" s="14" t="s">
        <v>80</v>
      </c>
      <c r="AY129" s="251" t="s">
        <v>117</v>
      </c>
    </row>
    <row r="130" s="15" customFormat="1">
      <c r="A130" s="15"/>
      <c r="B130" s="252"/>
      <c r="C130" s="253"/>
      <c r="D130" s="226" t="s">
        <v>128</v>
      </c>
      <c r="E130" s="254" t="s">
        <v>1</v>
      </c>
      <c r="F130" s="255" t="s">
        <v>134</v>
      </c>
      <c r="G130" s="253"/>
      <c r="H130" s="256">
        <v>159.22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128</v>
      </c>
      <c r="AU130" s="262" t="s">
        <v>87</v>
      </c>
      <c r="AV130" s="15" t="s">
        <v>124</v>
      </c>
      <c r="AW130" s="15" t="s">
        <v>34</v>
      </c>
      <c r="AX130" s="15" t="s">
        <v>85</v>
      </c>
      <c r="AY130" s="262" t="s">
        <v>117</v>
      </c>
    </row>
    <row r="131" s="2" customFormat="1" ht="24.15" customHeight="1">
      <c r="A131" s="38"/>
      <c r="B131" s="39"/>
      <c r="C131" s="212" t="s">
        <v>87</v>
      </c>
      <c r="D131" s="212" t="s">
        <v>120</v>
      </c>
      <c r="E131" s="213" t="s">
        <v>135</v>
      </c>
      <c r="F131" s="214" t="s">
        <v>136</v>
      </c>
      <c r="G131" s="215" t="s">
        <v>123</v>
      </c>
      <c r="H131" s="216">
        <v>159.22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45</v>
      </c>
      <c r="O131" s="91"/>
      <c r="P131" s="222">
        <f>O131*H131</f>
        <v>0</v>
      </c>
      <c r="Q131" s="222">
        <v>0.00012</v>
      </c>
      <c r="R131" s="222">
        <f>Q131*H131</f>
        <v>0.019106399999999999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124</v>
      </c>
      <c r="AT131" s="224" t="s">
        <v>120</v>
      </c>
      <c r="AU131" s="224" t="s">
        <v>87</v>
      </c>
      <c r="AY131" s="17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85</v>
      </c>
      <c r="BK131" s="225">
        <f>ROUND(I131*H131,2)</f>
        <v>0</v>
      </c>
      <c r="BL131" s="17" t="s">
        <v>124</v>
      </c>
      <c r="BM131" s="224" t="s">
        <v>137</v>
      </c>
    </row>
    <row r="132" s="2" customFormat="1">
      <c r="A132" s="38"/>
      <c r="B132" s="39"/>
      <c r="C132" s="40"/>
      <c r="D132" s="226" t="s">
        <v>126</v>
      </c>
      <c r="E132" s="40"/>
      <c r="F132" s="227" t="s">
        <v>138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87</v>
      </c>
    </row>
    <row r="133" s="13" customFormat="1">
      <c r="A133" s="13"/>
      <c r="B133" s="231"/>
      <c r="C133" s="232"/>
      <c r="D133" s="226" t="s">
        <v>128</v>
      </c>
      <c r="E133" s="233" t="s">
        <v>1</v>
      </c>
      <c r="F133" s="234" t="s">
        <v>130</v>
      </c>
      <c r="G133" s="232"/>
      <c r="H133" s="233" t="s">
        <v>1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128</v>
      </c>
      <c r="AU133" s="240" t="s">
        <v>87</v>
      </c>
      <c r="AV133" s="13" t="s">
        <v>85</v>
      </c>
      <c r="AW133" s="13" t="s">
        <v>34</v>
      </c>
      <c r="AX133" s="13" t="s">
        <v>80</v>
      </c>
      <c r="AY133" s="240" t="s">
        <v>117</v>
      </c>
    </row>
    <row r="134" s="14" customFormat="1">
      <c r="A134" s="14"/>
      <c r="B134" s="241"/>
      <c r="C134" s="242"/>
      <c r="D134" s="226" t="s">
        <v>128</v>
      </c>
      <c r="E134" s="243" t="s">
        <v>1</v>
      </c>
      <c r="F134" s="244" t="s">
        <v>131</v>
      </c>
      <c r="G134" s="242"/>
      <c r="H134" s="245">
        <v>136.62000000000001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128</v>
      </c>
      <c r="AU134" s="251" t="s">
        <v>87</v>
      </c>
      <c r="AV134" s="14" t="s">
        <v>87</v>
      </c>
      <c r="AW134" s="14" t="s">
        <v>34</v>
      </c>
      <c r="AX134" s="14" t="s">
        <v>80</v>
      </c>
      <c r="AY134" s="251" t="s">
        <v>117</v>
      </c>
    </row>
    <row r="135" s="13" customFormat="1">
      <c r="A135" s="13"/>
      <c r="B135" s="231"/>
      <c r="C135" s="232"/>
      <c r="D135" s="226" t="s">
        <v>128</v>
      </c>
      <c r="E135" s="233" t="s">
        <v>1</v>
      </c>
      <c r="F135" s="234" t="s">
        <v>132</v>
      </c>
      <c r="G135" s="232"/>
      <c r="H135" s="233" t="s">
        <v>1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128</v>
      </c>
      <c r="AU135" s="240" t="s">
        <v>87</v>
      </c>
      <c r="AV135" s="13" t="s">
        <v>85</v>
      </c>
      <c r="AW135" s="13" t="s">
        <v>34</v>
      </c>
      <c r="AX135" s="13" t="s">
        <v>80</v>
      </c>
      <c r="AY135" s="240" t="s">
        <v>117</v>
      </c>
    </row>
    <row r="136" s="14" customFormat="1">
      <c r="A136" s="14"/>
      <c r="B136" s="241"/>
      <c r="C136" s="242"/>
      <c r="D136" s="226" t="s">
        <v>128</v>
      </c>
      <c r="E136" s="243" t="s">
        <v>1</v>
      </c>
      <c r="F136" s="244" t="s">
        <v>133</v>
      </c>
      <c r="G136" s="242"/>
      <c r="H136" s="245">
        <v>22.600000000000001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128</v>
      </c>
      <c r="AU136" s="251" t="s">
        <v>87</v>
      </c>
      <c r="AV136" s="14" t="s">
        <v>87</v>
      </c>
      <c r="AW136" s="14" t="s">
        <v>34</v>
      </c>
      <c r="AX136" s="14" t="s">
        <v>80</v>
      </c>
      <c r="AY136" s="251" t="s">
        <v>117</v>
      </c>
    </row>
    <row r="137" s="15" customFormat="1">
      <c r="A137" s="15"/>
      <c r="B137" s="252"/>
      <c r="C137" s="253"/>
      <c r="D137" s="226" t="s">
        <v>128</v>
      </c>
      <c r="E137" s="254" t="s">
        <v>1</v>
      </c>
      <c r="F137" s="255" t="s">
        <v>134</v>
      </c>
      <c r="G137" s="253"/>
      <c r="H137" s="256">
        <v>159.22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2" t="s">
        <v>128</v>
      </c>
      <c r="AU137" s="262" t="s">
        <v>87</v>
      </c>
      <c r="AV137" s="15" t="s">
        <v>124</v>
      </c>
      <c r="AW137" s="15" t="s">
        <v>34</v>
      </c>
      <c r="AX137" s="15" t="s">
        <v>85</v>
      </c>
      <c r="AY137" s="262" t="s">
        <v>117</v>
      </c>
    </row>
    <row r="138" s="2" customFormat="1" ht="24.15" customHeight="1">
      <c r="A138" s="38"/>
      <c r="B138" s="39"/>
      <c r="C138" s="212" t="s">
        <v>139</v>
      </c>
      <c r="D138" s="212" t="s">
        <v>120</v>
      </c>
      <c r="E138" s="213" t="s">
        <v>140</v>
      </c>
      <c r="F138" s="214" t="s">
        <v>141</v>
      </c>
      <c r="G138" s="215" t="s">
        <v>123</v>
      </c>
      <c r="H138" s="216">
        <v>22.800000000000001</v>
      </c>
      <c r="I138" s="217"/>
      <c r="J138" s="218">
        <f>ROUND(I138*H138,2)</f>
        <v>0</v>
      </c>
      <c r="K138" s="219"/>
      <c r="L138" s="44"/>
      <c r="M138" s="220" t="s">
        <v>1</v>
      </c>
      <c r="N138" s="221" t="s">
        <v>45</v>
      </c>
      <c r="O138" s="91"/>
      <c r="P138" s="222">
        <f>O138*H138</f>
        <v>0</v>
      </c>
      <c r="Q138" s="222">
        <v>0.00017000000000000001</v>
      </c>
      <c r="R138" s="222">
        <f>Q138*H138</f>
        <v>0.0038760000000000005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124</v>
      </c>
      <c r="AT138" s="224" t="s">
        <v>120</v>
      </c>
      <c r="AU138" s="224" t="s">
        <v>87</v>
      </c>
      <c r="AY138" s="17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85</v>
      </c>
      <c r="BK138" s="225">
        <f>ROUND(I138*H138,2)</f>
        <v>0</v>
      </c>
      <c r="BL138" s="17" t="s">
        <v>124</v>
      </c>
      <c r="BM138" s="224" t="s">
        <v>142</v>
      </c>
    </row>
    <row r="139" s="2" customFormat="1">
      <c r="A139" s="38"/>
      <c r="B139" s="39"/>
      <c r="C139" s="40"/>
      <c r="D139" s="226" t="s">
        <v>126</v>
      </c>
      <c r="E139" s="40"/>
      <c r="F139" s="227" t="s">
        <v>143</v>
      </c>
      <c r="G139" s="40"/>
      <c r="H139" s="40"/>
      <c r="I139" s="228"/>
      <c r="J139" s="40"/>
      <c r="K139" s="40"/>
      <c r="L139" s="44"/>
      <c r="M139" s="229"/>
      <c r="N139" s="230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126</v>
      </c>
      <c r="AU139" s="17" t="s">
        <v>87</v>
      </c>
    </row>
    <row r="140" s="13" customFormat="1">
      <c r="A140" s="13"/>
      <c r="B140" s="231"/>
      <c r="C140" s="232"/>
      <c r="D140" s="226" t="s">
        <v>128</v>
      </c>
      <c r="E140" s="233" t="s">
        <v>1</v>
      </c>
      <c r="F140" s="234" t="s">
        <v>144</v>
      </c>
      <c r="G140" s="232"/>
      <c r="H140" s="233" t="s">
        <v>1</v>
      </c>
      <c r="I140" s="235"/>
      <c r="J140" s="232"/>
      <c r="K140" s="232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128</v>
      </c>
      <c r="AU140" s="240" t="s">
        <v>87</v>
      </c>
      <c r="AV140" s="13" t="s">
        <v>85</v>
      </c>
      <c r="AW140" s="13" t="s">
        <v>34</v>
      </c>
      <c r="AX140" s="13" t="s">
        <v>80</v>
      </c>
      <c r="AY140" s="240" t="s">
        <v>117</v>
      </c>
    </row>
    <row r="141" s="14" customFormat="1">
      <c r="A141" s="14"/>
      <c r="B141" s="241"/>
      <c r="C141" s="242"/>
      <c r="D141" s="226" t="s">
        <v>128</v>
      </c>
      <c r="E141" s="243" t="s">
        <v>1</v>
      </c>
      <c r="F141" s="244" t="s">
        <v>145</v>
      </c>
      <c r="G141" s="242"/>
      <c r="H141" s="245">
        <v>22.800000000000001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128</v>
      </c>
      <c r="AU141" s="251" t="s">
        <v>87</v>
      </c>
      <c r="AV141" s="14" t="s">
        <v>87</v>
      </c>
      <c r="AW141" s="14" t="s">
        <v>34</v>
      </c>
      <c r="AX141" s="14" t="s">
        <v>85</v>
      </c>
      <c r="AY141" s="251" t="s">
        <v>117</v>
      </c>
    </row>
    <row r="142" s="2" customFormat="1" ht="24.15" customHeight="1">
      <c r="A142" s="38"/>
      <c r="B142" s="39"/>
      <c r="C142" s="212" t="s">
        <v>124</v>
      </c>
      <c r="D142" s="212" t="s">
        <v>120</v>
      </c>
      <c r="E142" s="213" t="s">
        <v>146</v>
      </c>
      <c r="F142" s="214" t="s">
        <v>147</v>
      </c>
      <c r="G142" s="215" t="s">
        <v>148</v>
      </c>
      <c r="H142" s="216">
        <v>544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45</v>
      </c>
      <c r="O142" s="91"/>
      <c r="P142" s="222">
        <f>O142*H142</f>
        <v>0</v>
      </c>
      <c r="Q142" s="222">
        <v>6.0000000000000002E-05</v>
      </c>
      <c r="R142" s="222">
        <f>Q142*H142</f>
        <v>0.032640000000000002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124</v>
      </c>
      <c r="AT142" s="224" t="s">
        <v>120</v>
      </c>
      <c r="AU142" s="224" t="s">
        <v>87</v>
      </c>
      <c r="AY142" s="17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85</v>
      </c>
      <c r="BK142" s="225">
        <f>ROUND(I142*H142,2)</f>
        <v>0</v>
      </c>
      <c r="BL142" s="17" t="s">
        <v>124</v>
      </c>
      <c r="BM142" s="224" t="s">
        <v>149</v>
      </c>
    </row>
    <row r="143" s="2" customFormat="1">
      <c r="A143" s="38"/>
      <c r="B143" s="39"/>
      <c r="C143" s="40"/>
      <c r="D143" s="226" t="s">
        <v>126</v>
      </c>
      <c r="E143" s="40"/>
      <c r="F143" s="227" t="s">
        <v>150</v>
      </c>
      <c r="G143" s="40"/>
      <c r="H143" s="40"/>
      <c r="I143" s="228"/>
      <c r="J143" s="40"/>
      <c r="K143" s="40"/>
      <c r="L143" s="44"/>
      <c r="M143" s="229"/>
      <c r="N143" s="230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126</v>
      </c>
      <c r="AU143" s="17" t="s">
        <v>87</v>
      </c>
    </row>
    <row r="144" s="2" customFormat="1">
      <c r="A144" s="38"/>
      <c r="B144" s="39"/>
      <c r="C144" s="40"/>
      <c r="D144" s="226" t="s">
        <v>151</v>
      </c>
      <c r="E144" s="40"/>
      <c r="F144" s="263" t="s">
        <v>152</v>
      </c>
      <c r="G144" s="40"/>
      <c r="H144" s="40"/>
      <c r="I144" s="228"/>
      <c r="J144" s="40"/>
      <c r="K144" s="40"/>
      <c r="L144" s="44"/>
      <c r="M144" s="229"/>
      <c r="N144" s="23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87</v>
      </c>
    </row>
    <row r="145" s="14" customFormat="1">
      <c r="A145" s="14"/>
      <c r="B145" s="241"/>
      <c r="C145" s="242"/>
      <c r="D145" s="226" t="s">
        <v>128</v>
      </c>
      <c r="E145" s="243" t="s">
        <v>1</v>
      </c>
      <c r="F145" s="244" t="s">
        <v>153</v>
      </c>
      <c r="G145" s="242"/>
      <c r="H145" s="245">
        <v>544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128</v>
      </c>
      <c r="AU145" s="251" t="s">
        <v>87</v>
      </c>
      <c r="AV145" s="14" t="s">
        <v>87</v>
      </c>
      <c r="AW145" s="14" t="s">
        <v>34</v>
      </c>
      <c r="AX145" s="14" t="s">
        <v>85</v>
      </c>
      <c r="AY145" s="251" t="s">
        <v>117</v>
      </c>
    </row>
    <row r="146" s="2" customFormat="1" ht="16.5" customHeight="1">
      <c r="A146" s="38"/>
      <c r="B146" s="39"/>
      <c r="C146" s="212" t="s">
        <v>154</v>
      </c>
      <c r="D146" s="212" t="s">
        <v>120</v>
      </c>
      <c r="E146" s="213" t="s">
        <v>155</v>
      </c>
      <c r="F146" s="214" t="s">
        <v>156</v>
      </c>
      <c r="G146" s="215" t="s">
        <v>157</v>
      </c>
      <c r="H146" s="216">
        <v>40.985999999999997</v>
      </c>
      <c r="I146" s="217"/>
      <c r="J146" s="218">
        <f>ROUND(I146*H146,2)</f>
        <v>0</v>
      </c>
      <c r="K146" s="219"/>
      <c r="L146" s="44"/>
      <c r="M146" s="220" t="s">
        <v>1</v>
      </c>
      <c r="N146" s="221" t="s">
        <v>45</v>
      </c>
      <c r="O146" s="91"/>
      <c r="P146" s="222">
        <f>O146*H146</f>
        <v>0</v>
      </c>
      <c r="Q146" s="222">
        <v>0</v>
      </c>
      <c r="R146" s="222">
        <f>Q146*H146</f>
        <v>0</v>
      </c>
      <c r="S146" s="222">
        <v>0.126</v>
      </c>
      <c r="T146" s="223">
        <f>S146*H146</f>
        <v>5.1642359999999998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4" t="s">
        <v>124</v>
      </c>
      <c r="AT146" s="224" t="s">
        <v>120</v>
      </c>
      <c r="AU146" s="224" t="s">
        <v>87</v>
      </c>
      <c r="AY146" s="17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85</v>
      </c>
      <c r="BK146" s="225">
        <f>ROUND(I146*H146,2)</f>
        <v>0</v>
      </c>
      <c r="BL146" s="17" t="s">
        <v>124</v>
      </c>
      <c r="BM146" s="224" t="s">
        <v>158</v>
      </c>
    </row>
    <row r="147" s="2" customFormat="1">
      <c r="A147" s="38"/>
      <c r="B147" s="39"/>
      <c r="C147" s="40"/>
      <c r="D147" s="226" t="s">
        <v>126</v>
      </c>
      <c r="E147" s="40"/>
      <c r="F147" s="227" t="s">
        <v>159</v>
      </c>
      <c r="G147" s="40"/>
      <c r="H147" s="40"/>
      <c r="I147" s="228"/>
      <c r="J147" s="40"/>
      <c r="K147" s="40"/>
      <c r="L147" s="44"/>
      <c r="M147" s="229"/>
      <c r="N147" s="230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126</v>
      </c>
      <c r="AU147" s="17" t="s">
        <v>87</v>
      </c>
    </row>
    <row r="148" s="13" customFormat="1">
      <c r="A148" s="13"/>
      <c r="B148" s="231"/>
      <c r="C148" s="232"/>
      <c r="D148" s="226" t="s">
        <v>128</v>
      </c>
      <c r="E148" s="233" t="s">
        <v>1</v>
      </c>
      <c r="F148" s="234" t="s">
        <v>130</v>
      </c>
      <c r="G148" s="232"/>
      <c r="H148" s="233" t="s">
        <v>1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128</v>
      </c>
      <c r="AU148" s="240" t="s">
        <v>87</v>
      </c>
      <c r="AV148" s="13" t="s">
        <v>85</v>
      </c>
      <c r="AW148" s="13" t="s">
        <v>34</v>
      </c>
      <c r="AX148" s="13" t="s">
        <v>80</v>
      </c>
      <c r="AY148" s="240" t="s">
        <v>117</v>
      </c>
    </row>
    <row r="149" s="14" customFormat="1">
      <c r="A149" s="14"/>
      <c r="B149" s="241"/>
      <c r="C149" s="242"/>
      <c r="D149" s="226" t="s">
        <v>128</v>
      </c>
      <c r="E149" s="243" t="s">
        <v>1</v>
      </c>
      <c r="F149" s="244" t="s">
        <v>160</v>
      </c>
      <c r="G149" s="242"/>
      <c r="H149" s="245">
        <v>40.985999999999997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128</v>
      </c>
      <c r="AU149" s="251" t="s">
        <v>87</v>
      </c>
      <c r="AV149" s="14" t="s">
        <v>87</v>
      </c>
      <c r="AW149" s="14" t="s">
        <v>34</v>
      </c>
      <c r="AX149" s="14" t="s">
        <v>85</v>
      </c>
      <c r="AY149" s="251" t="s">
        <v>117</v>
      </c>
    </row>
    <row r="150" s="2" customFormat="1" ht="33" customHeight="1">
      <c r="A150" s="38"/>
      <c r="B150" s="39"/>
      <c r="C150" s="212" t="s">
        <v>161</v>
      </c>
      <c r="D150" s="212" t="s">
        <v>120</v>
      </c>
      <c r="E150" s="213" t="s">
        <v>162</v>
      </c>
      <c r="F150" s="214" t="s">
        <v>163</v>
      </c>
      <c r="G150" s="215" t="s">
        <v>157</v>
      </c>
      <c r="H150" s="216">
        <v>486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45</v>
      </c>
      <c r="O150" s="9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124</v>
      </c>
      <c r="AT150" s="224" t="s">
        <v>120</v>
      </c>
      <c r="AU150" s="224" t="s">
        <v>87</v>
      </c>
      <c r="AY150" s="17" t="s">
        <v>117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85</v>
      </c>
      <c r="BK150" s="225">
        <f>ROUND(I150*H150,2)</f>
        <v>0</v>
      </c>
      <c r="BL150" s="17" t="s">
        <v>124</v>
      </c>
      <c r="BM150" s="224" t="s">
        <v>164</v>
      </c>
    </row>
    <row r="151" s="2" customFormat="1">
      <c r="A151" s="38"/>
      <c r="B151" s="39"/>
      <c r="C151" s="40"/>
      <c r="D151" s="226" t="s">
        <v>126</v>
      </c>
      <c r="E151" s="40"/>
      <c r="F151" s="227" t="s">
        <v>165</v>
      </c>
      <c r="G151" s="40"/>
      <c r="H151" s="40"/>
      <c r="I151" s="228"/>
      <c r="J151" s="40"/>
      <c r="K151" s="40"/>
      <c r="L151" s="44"/>
      <c r="M151" s="229"/>
      <c r="N151" s="230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126</v>
      </c>
      <c r="AU151" s="17" t="s">
        <v>87</v>
      </c>
    </row>
    <row r="152" s="14" customFormat="1">
      <c r="A152" s="14"/>
      <c r="B152" s="241"/>
      <c r="C152" s="242"/>
      <c r="D152" s="226" t="s">
        <v>128</v>
      </c>
      <c r="E152" s="243" t="s">
        <v>1</v>
      </c>
      <c r="F152" s="244" t="s">
        <v>166</v>
      </c>
      <c r="G152" s="242"/>
      <c r="H152" s="245">
        <v>486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128</v>
      </c>
      <c r="AU152" s="251" t="s">
        <v>87</v>
      </c>
      <c r="AV152" s="14" t="s">
        <v>87</v>
      </c>
      <c r="AW152" s="14" t="s">
        <v>34</v>
      </c>
      <c r="AX152" s="14" t="s">
        <v>85</v>
      </c>
      <c r="AY152" s="251" t="s">
        <v>117</v>
      </c>
    </row>
    <row r="153" s="2" customFormat="1" ht="24.15" customHeight="1">
      <c r="A153" s="38"/>
      <c r="B153" s="39"/>
      <c r="C153" s="212" t="s">
        <v>167</v>
      </c>
      <c r="D153" s="212" t="s">
        <v>120</v>
      </c>
      <c r="E153" s="213" t="s">
        <v>168</v>
      </c>
      <c r="F153" s="214" t="s">
        <v>169</v>
      </c>
      <c r="G153" s="215" t="s">
        <v>170</v>
      </c>
      <c r="H153" s="216">
        <v>486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45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124</v>
      </c>
      <c r="AT153" s="224" t="s">
        <v>120</v>
      </c>
      <c r="AU153" s="224" t="s">
        <v>87</v>
      </c>
      <c r="AY153" s="17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85</v>
      </c>
      <c r="BK153" s="225">
        <f>ROUND(I153*H153,2)</f>
        <v>0</v>
      </c>
      <c r="BL153" s="17" t="s">
        <v>124</v>
      </c>
      <c r="BM153" s="224" t="s">
        <v>171</v>
      </c>
    </row>
    <row r="154" s="2" customFormat="1">
      <c r="A154" s="38"/>
      <c r="B154" s="39"/>
      <c r="C154" s="40"/>
      <c r="D154" s="226" t="s">
        <v>126</v>
      </c>
      <c r="E154" s="40"/>
      <c r="F154" s="227" t="s">
        <v>172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126</v>
      </c>
      <c r="AU154" s="17" t="s">
        <v>87</v>
      </c>
    </row>
    <row r="155" s="14" customFormat="1">
      <c r="A155" s="14"/>
      <c r="B155" s="241"/>
      <c r="C155" s="242"/>
      <c r="D155" s="226" t="s">
        <v>128</v>
      </c>
      <c r="E155" s="243" t="s">
        <v>1</v>
      </c>
      <c r="F155" s="244" t="s">
        <v>166</v>
      </c>
      <c r="G155" s="242"/>
      <c r="H155" s="245">
        <v>486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128</v>
      </c>
      <c r="AU155" s="251" t="s">
        <v>87</v>
      </c>
      <c r="AV155" s="14" t="s">
        <v>87</v>
      </c>
      <c r="AW155" s="14" t="s">
        <v>34</v>
      </c>
      <c r="AX155" s="14" t="s">
        <v>85</v>
      </c>
      <c r="AY155" s="251" t="s">
        <v>117</v>
      </c>
    </row>
    <row r="156" s="2" customFormat="1" ht="33" customHeight="1">
      <c r="A156" s="38"/>
      <c r="B156" s="39"/>
      <c r="C156" s="212" t="s">
        <v>173</v>
      </c>
      <c r="D156" s="212" t="s">
        <v>120</v>
      </c>
      <c r="E156" s="213" t="s">
        <v>174</v>
      </c>
      <c r="F156" s="214" t="s">
        <v>175</v>
      </c>
      <c r="G156" s="215" t="s">
        <v>170</v>
      </c>
      <c r="H156" s="216">
        <v>14580</v>
      </c>
      <c r="I156" s="217"/>
      <c r="J156" s="218">
        <f>ROUND(I156*H156,2)</f>
        <v>0</v>
      </c>
      <c r="K156" s="219"/>
      <c r="L156" s="44"/>
      <c r="M156" s="220" t="s">
        <v>1</v>
      </c>
      <c r="N156" s="221" t="s">
        <v>45</v>
      </c>
      <c r="O156" s="91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124</v>
      </c>
      <c r="AT156" s="224" t="s">
        <v>120</v>
      </c>
      <c r="AU156" s="224" t="s">
        <v>87</v>
      </c>
      <c r="AY156" s="17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85</v>
      </c>
      <c r="BK156" s="225">
        <f>ROUND(I156*H156,2)</f>
        <v>0</v>
      </c>
      <c r="BL156" s="17" t="s">
        <v>124</v>
      </c>
      <c r="BM156" s="224" t="s">
        <v>176</v>
      </c>
    </row>
    <row r="157" s="2" customFormat="1">
      <c r="A157" s="38"/>
      <c r="B157" s="39"/>
      <c r="C157" s="40"/>
      <c r="D157" s="226" t="s">
        <v>126</v>
      </c>
      <c r="E157" s="40"/>
      <c r="F157" s="227" t="s">
        <v>177</v>
      </c>
      <c r="G157" s="40"/>
      <c r="H157" s="40"/>
      <c r="I157" s="228"/>
      <c r="J157" s="40"/>
      <c r="K157" s="40"/>
      <c r="L157" s="44"/>
      <c r="M157" s="229"/>
      <c r="N157" s="23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126</v>
      </c>
      <c r="AU157" s="17" t="s">
        <v>87</v>
      </c>
    </row>
    <row r="158" s="14" customFormat="1">
      <c r="A158" s="14"/>
      <c r="B158" s="241"/>
      <c r="C158" s="242"/>
      <c r="D158" s="226" t="s">
        <v>128</v>
      </c>
      <c r="E158" s="243" t="s">
        <v>1</v>
      </c>
      <c r="F158" s="244" t="s">
        <v>178</v>
      </c>
      <c r="G158" s="242"/>
      <c r="H158" s="245">
        <v>14580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128</v>
      </c>
      <c r="AU158" s="251" t="s">
        <v>87</v>
      </c>
      <c r="AV158" s="14" t="s">
        <v>87</v>
      </c>
      <c r="AW158" s="14" t="s">
        <v>34</v>
      </c>
      <c r="AX158" s="14" t="s">
        <v>85</v>
      </c>
      <c r="AY158" s="251" t="s">
        <v>117</v>
      </c>
    </row>
    <row r="159" s="2" customFormat="1" ht="21.75" customHeight="1">
      <c r="A159" s="38"/>
      <c r="B159" s="39"/>
      <c r="C159" s="212" t="s">
        <v>118</v>
      </c>
      <c r="D159" s="212" t="s">
        <v>120</v>
      </c>
      <c r="E159" s="213" t="s">
        <v>179</v>
      </c>
      <c r="F159" s="214" t="s">
        <v>180</v>
      </c>
      <c r="G159" s="215" t="s">
        <v>157</v>
      </c>
      <c r="H159" s="216">
        <v>648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45</v>
      </c>
      <c r="O159" s="9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124</v>
      </c>
      <c r="AT159" s="224" t="s">
        <v>120</v>
      </c>
      <c r="AU159" s="224" t="s">
        <v>87</v>
      </c>
      <c r="AY159" s="17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85</v>
      </c>
      <c r="BK159" s="225">
        <f>ROUND(I159*H159,2)</f>
        <v>0</v>
      </c>
      <c r="BL159" s="17" t="s">
        <v>124</v>
      </c>
      <c r="BM159" s="224" t="s">
        <v>181</v>
      </c>
    </row>
    <row r="160" s="2" customFormat="1">
      <c r="A160" s="38"/>
      <c r="B160" s="39"/>
      <c r="C160" s="40"/>
      <c r="D160" s="226" t="s">
        <v>126</v>
      </c>
      <c r="E160" s="40"/>
      <c r="F160" s="227" t="s">
        <v>182</v>
      </c>
      <c r="G160" s="40"/>
      <c r="H160" s="40"/>
      <c r="I160" s="228"/>
      <c r="J160" s="40"/>
      <c r="K160" s="40"/>
      <c r="L160" s="44"/>
      <c r="M160" s="229"/>
      <c r="N160" s="230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126</v>
      </c>
      <c r="AU160" s="17" t="s">
        <v>87</v>
      </c>
    </row>
    <row r="161" s="14" customFormat="1">
      <c r="A161" s="14"/>
      <c r="B161" s="241"/>
      <c r="C161" s="242"/>
      <c r="D161" s="226" t="s">
        <v>128</v>
      </c>
      <c r="E161" s="243" t="s">
        <v>1</v>
      </c>
      <c r="F161" s="244" t="s">
        <v>183</v>
      </c>
      <c r="G161" s="242"/>
      <c r="H161" s="245">
        <v>648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128</v>
      </c>
      <c r="AU161" s="251" t="s">
        <v>87</v>
      </c>
      <c r="AV161" s="14" t="s">
        <v>87</v>
      </c>
      <c r="AW161" s="14" t="s">
        <v>34</v>
      </c>
      <c r="AX161" s="14" t="s">
        <v>85</v>
      </c>
      <c r="AY161" s="251" t="s">
        <v>117</v>
      </c>
    </row>
    <row r="162" s="2" customFormat="1" ht="21.75" customHeight="1">
      <c r="A162" s="38"/>
      <c r="B162" s="39"/>
      <c r="C162" s="212" t="s">
        <v>184</v>
      </c>
      <c r="D162" s="212" t="s">
        <v>120</v>
      </c>
      <c r="E162" s="213" t="s">
        <v>185</v>
      </c>
      <c r="F162" s="214" t="s">
        <v>186</v>
      </c>
      <c r="G162" s="215" t="s">
        <v>157</v>
      </c>
      <c r="H162" s="216">
        <v>19440</v>
      </c>
      <c r="I162" s="217"/>
      <c r="J162" s="218">
        <f>ROUND(I162*H162,2)</f>
        <v>0</v>
      </c>
      <c r="K162" s="219"/>
      <c r="L162" s="44"/>
      <c r="M162" s="220" t="s">
        <v>1</v>
      </c>
      <c r="N162" s="221" t="s">
        <v>45</v>
      </c>
      <c r="O162" s="9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4" t="s">
        <v>124</v>
      </c>
      <c r="AT162" s="224" t="s">
        <v>120</v>
      </c>
      <c r="AU162" s="224" t="s">
        <v>87</v>
      </c>
      <c r="AY162" s="17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85</v>
      </c>
      <c r="BK162" s="225">
        <f>ROUND(I162*H162,2)</f>
        <v>0</v>
      </c>
      <c r="BL162" s="17" t="s">
        <v>124</v>
      </c>
      <c r="BM162" s="224" t="s">
        <v>187</v>
      </c>
    </row>
    <row r="163" s="2" customFormat="1">
      <c r="A163" s="38"/>
      <c r="B163" s="39"/>
      <c r="C163" s="40"/>
      <c r="D163" s="226" t="s">
        <v>126</v>
      </c>
      <c r="E163" s="40"/>
      <c r="F163" s="227" t="s">
        <v>188</v>
      </c>
      <c r="G163" s="40"/>
      <c r="H163" s="40"/>
      <c r="I163" s="228"/>
      <c r="J163" s="40"/>
      <c r="K163" s="40"/>
      <c r="L163" s="44"/>
      <c r="M163" s="229"/>
      <c r="N163" s="230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126</v>
      </c>
      <c r="AU163" s="17" t="s">
        <v>87</v>
      </c>
    </row>
    <row r="164" s="14" customFormat="1">
      <c r="A164" s="14"/>
      <c r="B164" s="241"/>
      <c r="C164" s="242"/>
      <c r="D164" s="226" t="s">
        <v>128</v>
      </c>
      <c r="E164" s="243" t="s">
        <v>1</v>
      </c>
      <c r="F164" s="244" t="s">
        <v>189</v>
      </c>
      <c r="G164" s="242"/>
      <c r="H164" s="245">
        <v>19440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128</v>
      </c>
      <c r="AU164" s="251" t="s">
        <v>87</v>
      </c>
      <c r="AV164" s="14" t="s">
        <v>87</v>
      </c>
      <c r="AW164" s="14" t="s">
        <v>34</v>
      </c>
      <c r="AX164" s="14" t="s">
        <v>85</v>
      </c>
      <c r="AY164" s="251" t="s">
        <v>117</v>
      </c>
    </row>
    <row r="165" s="2" customFormat="1" ht="21.75" customHeight="1">
      <c r="A165" s="38"/>
      <c r="B165" s="39"/>
      <c r="C165" s="212" t="s">
        <v>190</v>
      </c>
      <c r="D165" s="212" t="s">
        <v>120</v>
      </c>
      <c r="E165" s="213" t="s">
        <v>191</v>
      </c>
      <c r="F165" s="214" t="s">
        <v>192</v>
      </c>
      <c r="G165" s="215" t="s">
        <v>157</v>
      </c>
      <c r="H165" s="216">
        <v>648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45</v>
      </c>
      <c r="O165" s="91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124</v>
      </c>
      <c r="AT165" s="224" t="s">
        <v>120</v>
      </c>
      <c r="AU165" s="224" t="s">
        <v>87</v>
      </c>
      <c r="AY165" s="17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85</v>
      </c>
      <c r="BK165" s="225">
        <f>ROUND(I165*H165,2)</f>
        <v>0</v>
      </c>
      <c r="BL165" s="17" t="s">
        <v>124</v>
      </c>
      <c r="BM165" s="224" t="s">
        <v>193</v>
      </c>
    </row>
    <row r="166" s="2" customFormat="1">
      <c r="A166" s="38"/>
      <c r="B166" s="39"/>
      <c r="C166" s="40"/>
      <c r="D166" s="226" t="s">
        <v>126</v>
      </c>
      <c r="E166" s="40"/>
      <c r="F166" s="227" t="s">
        <v>194</v>
      </c>
      <c r="G166" s="40"/>
      <c r="H166" s="40"/>
      <c r="I166" s="228"/>
      <c r="J166" s="40"/>
      <c r="K166" s="40"/>
      <c r="L166" s="44"/>
      <c r="M166" s="229"/>
      <c r="N166" s="230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126</v>
      </c>
      <c r="AU166" s="17" t="s">
        <v>87</v>
      </c>
    </row>
    <row r="167" s="14" customFormat="1">
      <c r="A167" s="14"/>
      <c r="B167" s="241"/>
      <c r="C167" s="242"/>
      <c r="D167" s="226" t="s">
        <v>128</v>
      </c>
      <c r="E167" s="243" t="s">
        <v>1</v>
      </c>
      <c r="F167" s="244" t="s">
        <v>183</v>
      </c>
      <c r="G167" s="242"/>
      <c r="H167" s="245">
        <v>648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128</v>
      </c>
      <c r="AU167" s="251" t="s">
        <v>87</v>
      </c>
      <c r="AV167" s="14" t="s">
        <v>87</v>
      </c>
      <c r="AW167" s="14" t="s">
        <v>34</v>
      </c>
      <c r="AX167" s="14" t="s">
        <v>85</v>
      </c>
      <c r="AY167" s="251" t="s">
        <v>117</v>
      </c>
    </row>
    <row r="168" s="2" customFormat="1" ht="24.15" customHeight="1">
      <c r="A168" s="38"/>
      <c r="B168" s="39"/>
      <c r="C168" s="212" t="s">
        <v>195</v>
      </c>
      <c r="D168" s="212" t="s">
        <v>120</v>
      </c>
      <c r="E168" s="213" t="s">
        <v>196</v>
      </c>
      <c r="F168" s="214" t="s">
        <v>197</v>
      </c>
      <c r="G168" s="215" t="s">
        <v>157</v>
      </c>
      <c r="H168" s="216">
        <v>81</v>
      </c>
      <c r="I168" s="217"/>
      <c r="J168" s="218">
        <f>ROUND(I168*H168,2)</f>
        <v>0</v>
      </c>
      <c r="K168" s="219"/>
      <c r="L168" s="44"/>
      <c r="M168" s="220" t="s">
        <v>1</v>
      </c>
      <c r="N168" s="221" t="s">
        <v>45</v>
      </c>
      <c r="O168" s="91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4" t="s">
        <v>124</v>
      </c>
      <c r="AT168" s="224" t="s">
        <v>120</v>
      </c>
      <c r="AU168" s="224" t="s">
        <v>87</v>
      </c>
      <c r="AY168" s="17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85</v>
      </c>
      <c r="BK168" s="225">
        <f>ROUND(I168*H168,2)</f>
        <v>0</v>
      </c>
      <c r="BL168" s="17" t="s">
        <v>124</v>
      </c>
      <c r="BM168" s="224" t="s">
        <v>198</v>
      </c>
    </row>
    <row r="169" s="2" customFormat="1">
      <c r="A169" s="38"/>
      <c r="B169" s="39"/>
      <c r="C169" s="40"/>
      <c r="D169" s="226" t="s">
        <v>126</v>
      </c>
      <c r="E169" s="40"/>
      <c r="F169" s="227" t="s">
        <v>199</v>
      </c>
      <c r="G169" s="40"/>
      <c r="H169" s="40"/>
      <c r="I169" s="228"/>
      <c r="J169" s="40"/>
      <c r="K169" s="40"/>
      <c r="L169" s="44"/>
      <c r="M169" s="229"/>
      <c r="N169" s="230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126</v>
      </c>
      <c r="AU169" s="17" t="s">
        <v>87</v>
      </c>
    </row>
    <row r="170" s="14" customFormat="1">
      <c r="A170" s="14"/>
      <c r="B170" s="241"/>
      <c r="C170" s="242"/>
      <c r="D170" s="226" t="s">
        <v>128</v>
      </c>
      <c r="E170" s="243" t="s">
        <v>1</v>
      </c>
      <c r="F170" s="244" t="s">
        <v>200</v>
      </c>
      <c r="G170" s="242"/>
      <c r="H170" s="245">
        <v>81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128</v>
      </c>
      <c r="AU170" s="251" t="s">
        <v>87</v>
      </c>
      <c r="AV170" s="14" t="s">
        <v>87</v>
      </c>
      <c r="AW170" s="14" t="s">
        <v>34</v>
      </c>
      <c r="AX170" s="14" t="s">
        <v>85</v>
      </c>
      <c r="AY170" s="251" t="s">
        <v>117</v>
      </c>
    </row>
    <row r="171" s="2" customFormat="1" ht="24.15" customHeight="1">
      <c r="A171" s="38"/>
      <c r="B171" s="39"/>
      <c r="C171" s="212" t="s">
        <v>201</v>
      </c>
      <c r="D171" s="212" t="s">
        <v>120</v>
      </c>
      <c r="E171" s="213" t="s">
        <v>202</v>
      </c>
      <c r="F171" s="214" t="s">
        <v>203</v>
      </c>
      <c r="G171" s="215" t="s">
        <v>157</v>
      </c>
      <c r="H171" s="216">
        <v>2430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45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124</v>
      </c>
      <c r="AT171" s="224" t="s">
        <v>120</v>
      </c>
      <c r="AU171" s="224" t="s">
        <v>87</v>
      </c>
      <c r="AY171" s="17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85</v>
      </c>
      <c r="BK171" s="225">
        <f>ROUND(I171*H171,2)</f>
        <v>0</v>
      </c>
      <c r="BL171" s="17" t="s">
        <v>124</v>
      </c>
      <c r="BM171" s="224" t="s">
        <v>204</v>
      </c>
    </row>
    <row r="172" s="2" customFormat="1">
      <c r="A172" s="38"/>
      <c r="B172" s="39"/>
      <c r="C172" s="40"/>
      <c r="D172" s="226" t="s">
        <v>126</v>
      </c>
      <c r="E172" s="40"/>
      <c r="F172" s="227" t="s">
        <v>205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126</v>
      </c>
      <c r="AU172" s="17" t="s">
        <v>87</v>
      </c>
    </row>
    <row r="173" s="14" customFormat="1">
      <c r="A173" s="14"/>
      <c r="B173" s="241"/>
      <c r="C173" s="242"/>
      <c r="D173" s="226" t="s">
        <v>128</v>
      </c>
      <c r="E173" s="243" t="s">
        <v>1</v>
      </c>
      <c r="F173" s="244" t="s">
        <v>206</v>
      </c>
      <c r="G173" s="242"/>
      <c r="H173" s="245">
        <v>2430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128</v>
      </c>
      <c r="AU173" s="251" t="s">
        <v>87</v>
      </c>
      <c r="AV173" s="14" t="s">
        <v>87</v>
      </c>
      <c r="AW173" s="14" t="s">
        <v>34</v>
      </c>
      <c r="AX173" s="14" t="s">
        <v>85</v>
      </c>
      <c r="AY173" s="251" t="s">
        <v>117</v>
      </c>
    </row>
    <row r="174" s="2" customFormat="1" ht="24.15" customHeight="1">
      <c r="A174" s="38"/>
      <c r="B174" s="39"/>
      <c r="C174" s="212" t="s">
        <v>207</v>
      </c>
      <c r="D174" s="212" t="s">
        <v>120</v>
      </c>
      <c r="E174" s="213" t="s">
        <v>208</v>
      </c>
      <c r="F174" s="214" t="s">
        <v>209</v>
      </c>
      <c r="G174" s="215" t="s">
        <v>123</v>
      </c>
      <c r="H174" s="216">
        <v>22.800000000000001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45</v>
      </c>
      <c r="O174" s="91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124</v>
      </c>
      <c r="AT174" s="224" t="s">
        <v>120</v>
      </c>
      <c r="AU174" s="224" t="s">
        <v>87</v>
      </c>
      <c r="AY174" s="17" t="s">
        <v>117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85</v>
      </c>
      <c r="BK174" s="225">
        <f>ROUND(I174*H174,2)</f>
        <v>0</v>
      </c>
      <c r="BL174" s="17" t="s">
        <v>124</v>
      </c>
      <c r="BM174" s="224" t="s">
        <v>210</v>
      </c>
    </row>
    <row r="175" s="2" customFormat="1">
      <c r="A175" s="38"/>
      <c r="B175" s="39"/>
      <c r="C175" s="40"/>
      <c r="D175" s="226" t="s">
        <v>126</v>
      </c>
      <c r="E175" s="40"/>
      <c r="F175" s="227" t="s">
        <v>211</v>
      </c>
      <c r="G175" s="40"/>
      <c r="H175" s="40"/>
      <c r="I175" s="228"/>
      <c r="J175" s="40"/>
      <c r="K175" s="40"/>
      <c r="L175" s="44"/>
      <c r="M175" s="229"/>
      <c r="N175" s="230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126</v>
      </c>
      <c r="AU175" s="17" t="s">
        <v>87</v>
      </c>
    </row>
    <row r="176" s="13" customFormat="1">
      <c r="A176" s="13"/>
      <c r="B176" s="231"/>
      <c r="C176" s="232"/>
      <c r="D176" s="226" t="s">
        <v>128</v>
      </c>
      <c r="E176" s="233" t="s">
        <v>1</v>
      </c>
      <c r="F176" s="234" t="s">
        <v>212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128</v>
      </c>
      <c r="AU176" s="240" t="s">
        <v>87</v>
      </c>
      <c r="AV176" s="13" t="s">
        <v>85</v>
      </c>
      <c r="AW176" s="13" t="s">
        <v>34</v>
      </c>
      <c r="AX176" s="13" t="s">
        <v>80</v>
      </c>
      <c r="AY176" s="240" t="s">
        <v>117</v>
      </c>
    </row>
    <row r="177" s="14" customFormat="1">
      <c r="A177" s="14"/>
      <c r="B177" s="241"/>
      <c r="C177" s="242"/>
      <c r="D177" s="226" t="s">
        <v>128</v>
      </c>
      <c r="E177" s="243" t="s">
        <v>1</v>
      </c>
      <c r="F177" s="244" t="s">
        <v>145</v>
      </c>
      <c r="G177" s="242"/>
      <c r="H177" s="245">
        <v>22.800000000000001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128</v>
      </c>
      <c r="AU177" s="251" t="s">
        <v>87</v>
      </c>
      <c r="AV177" s="14" t="s">
        <v>87</v>
      </c>
      <c r="AW177" s="14" t="s">
        <v>34</v>
      </c>
      <c r="AX177" s="14" t="s">
        <v>85</v>
      </c>
      <c r="AY177" s="251" t="s">
        <v>117</v>
      </c>
    </row>
    <row r="178" s="2" customFormat="1" ht="16.5" customHeight="1">
      <c r="A178" s="38"/>
      <c r="B178" s="39"/>
      <c r="C178" s="212" t="s">
        <v>8</v>
      </c>
      <c r="D178" s="212" t="s">
        <v>120</v>
      </c>
      <c r="E178" s="213" t="s">
        <v>213</v>
      </c>
      <c r="F178" s="214" t="s">
        <v>214</v>
      </c>
      <c r="G178" s="215" t="s">
        <v>157</v>
      </c>
      <c r="H178" s="216">
        <v>37.456000000000003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45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0.188</v>
      </c>
      <c r="T178" s="223">
        <f>S178*H178</f>
        <v>7.0417280000000009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124</v>
      </c>
      <c r="AT178" s="224" t="s">
        <v>120</v>
      </c>
      <c r="AU178" s="224" t="s">
        <v>87</v>
      </c>
      <c r="AY178" s="17" t="s">
        <v>117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85</v>
      </c>
      <c r="BK178" s="225">
        <f>ROUND(I178*H178,2)</f>
        <v>0</v>
      </c>
      <c r="BL178" s="17" t="s">
        <v>124</v>
      </c>
      <c r="BM178" s="224" t="s">
        <v>215</v>
      </c>
    </row>
    <row r="179" s="2" customFormat="1">
      <c r="A179" s="38"/>
      <c r="B179" s="39"/>
      <c r="C179" s="40"/>
      <c r="D179" s="226" t="s">
        <v>126</v>
      </c>
      <c r="E179" s="40"/>
      <c r="F179" s="227" t="s">
        <v>216</v>
      </c>
      <c r="G179" s="40"/>
      <c r="H179" s="40"/>
      <c r="I179" s="228"/>
      <c r="J179" s="40"/>
      <c r="K179" s="40"/>
      <c r="L179" s="44"/>
      <c r="M179" s="229"/>
      <c r="N179" s="230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126</v>
      </c>
      <c r="AU179" s="17" t="s">
        <v>87</v>
      </c>
    </row>
    <row r="180" s="13" customFormat="1">
      <c r="A180" s="13"/>
      <c r="B180" s="231"/>
      <c r="C180" s="232"/>
      <c r="D180" s="226" t="s">
        <v>128</v>
      </c>
      <c r="E180" s="233" t="s">
        <v>1</v>
      </c>
      <c r="F180" s="234" t="s">
        <v>217</v>
      </c>
      <c r="G180" s="232"/>
      <c r="H180" s="233" t="s">
        <v>1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128</v>
      </c>
      <c r="AU180" s="240" t="s">
        <v>87</v>
      </c>
      <c r="AV180" s="13" t="s">
        <v>85</v>
      </c>
      <c r="AW180" s="13" t="s">
        <v>34</v>
      </c>
      <c r="AX180" s="13" t="s">
        <v>80</v>
      </c>
      <c r="AY180" s="240" t="s">
        <v>117</v>
      </c>
    </row>
    <row r="181" s="13" customFormat="1">
      <c r="A181" s="13"/>
      <c r="B181" s="231"/>
      <c r="C181" s="232"/>
      <c r="D181" s="226" t="s">
        <v>128</v>
      </c>
      <c r="E181" s="233" t="s">
        <v>1</v>
      </c>
      <c r="F181" s="234" t="s">
        <v>218</v>
      </c>
      <c r="G181" s="232"/>
      <c r="H181" s="233" t="s">
        <v>1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128</v>
      </c>
      <c r="AU181" s="240" t="s">
        <v>87</v>
      </c>
      <c r="AV181" s="13" t="s">
        <v>85</v>
      </c>
      <c r="AW181" s="13" t="s">
        <v>34</v>
      </c>
      <c r="AX181" s="13" t="s">
        <v>80</v>
      </c>
      <c r="AY181" s="240" t="s">
        <v>117</v>
      </c>
    </row>
    <row r="182" s="14" customFormat="1">
      <c r="A182" s="14"/>
      <c r="B182" s="241"/>
      <c r="C182" s="242"/>
      <c r="D182" s="226" t="s">
        <v>128</v>
      </c>
      <c r="E182" s="243" t="s">
        <v>1</v>
      </c>
      <c r="F182" s="244" t="s">
        <v>219</v>
      </c>
      <c r="G182" s="242"/>
      <c r="H182" s="245">
        <v>5.8719999999999999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128</v>
      </c>
      <c r="AU182" s="251" t="s">
        <v>87</v>
      </c>
      <c r="AV182" s="14" t="s">
        <v>87</v>
      </c>
      <c r="AW182" s="14" t="s">
        <v>34</v>
      </c>
      <c r="AX182" s="14" t="s">
        <v>80</v>
      </c>
      <c r="AY182" s="251" t="s">
        <v>117</v>
      </c>
    </row>
    <row r="183" s="13" customFormat="1">
      <c r="A183" s="13"/>
      <c r="B183" s="231"/>
      <c r="C183" s="232"/>
      <c r="D183" s="226" t="s">
        <v>128</v>
      </c>
      <c r="E183" s="233" t="s">
        <v>1</v>
      </c>
      <c r="F183" s="234" t="s">
        <v>220</v>
      </c>
      <c r="G183" s="232"/>
      <c r="H183" s="233" t="s">
        <v>1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128</v>
      </c>
      <c r="AU183" s="240" t="s">
        <v>87</v>
      </c>
      <c r="AV183" s="13" t="s">
        <v>85</v>
      </c>
      <c r="AW183" s="13" t="s">
        <v>34</v>
      </c>
      <c r="AX183" s="13" t="s">
        <v>80</v>
      </c>
      <c r="AY183" s="240" t="s">
        <v>117</v>
      </c>
    </row>
    <row r="184" s="14" customFormat="1">
      <c r="A184" s="14"/>
      <c r="B184" s="241"/>
      <c r="C184" s="242"/>
      <c r="D184" s="226" t="s">
        <v>128</v>
      </c>
      <c r="E184" s="243" t="s">
        <v>1</v>
      </c>
      <c r="F184" s="244" t="s">
        <v>221</v>
      </c>
      <c r="G184" s="242"/>
      <c r="H184" s="245">
        <v>31.584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128</v>
      </c>
      <c r="AU184" s="251" t="s">
        <v>87</v>
      </c>
      <c r="AV184" s="14" t="s">
        <v>87</v>
      </c>
      <c r="AW184" s="14" t="s">
        <v>34</v>
      </c>
      <c r="AX184" s="14" t="s">
        <v>80</v>
      </c>
      <c r="AY184" s="251" t="s">
        <v>117</v>
      </c>
    </row>
    <row r="185" s="15" customFormat="1">
      <c r="A185" s="15"/>
      <c r="B185" s="252"/>
      <c r="C185" s="253"/>
      <c r="D185" s="226" t="s">
        <v>128</v>
      </c>
      <c r="E185" s="254" t="s">
        <v>1</v>
      </c>
      <c r="F185" s="255" t="s">
        <v>134</v>
      </c>
      <c r="G185" s="253"/>
      <c r="H185" s="256">
        <v>37.456000000000003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128</v>
      </c>
      <c r="AU185" s="262" t="s">
        <v>87</v>
      </c>
      <c r="AV185" s="15" t="s">
        <v>124</v>
      </c>
      <c r="AW185" s="15" t="s">
        <v>34</v>
      </c>
      <c r="AX185" s="15" t="s">
        <v>85</v>
      </c>
      <c r="AY185" s="262" t="s">
        <v>117</v>
      </c>
    </row>
    <row r="186" s="2" customFormat="1" ht="33" customHeight="1">
      <c r="A186" s="38"/>
      <c r="B186" s="39"/>
      <c r="C186" s="212" t="s">
        <v>222</v>
      </c>
      <c r="D186" s="212" t="s">
        <v>120</v>
      </c>
      <c r="E186" s="213" t="s">
        <v>223</v>
      </c>
      <c r="F186" s="214" t="s">
        <v>224</v>
      </c>
      <c r="G186" s="215" t="s">
        <v>157</v>
      </c>
      <c r="H186" s="216">
        <v>37.456000000000003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45</v>
      </c>
      <c r="O186" s="91"/>
      <c r="P186" s="222">
        <f>O186*H186</f>
        <v>0</v>
      </c>
      <c r="Q186" s="222">
        <v>0</v>
      </c>
      <c r="R186" s="222">
        <f>Q186*H186</f>
        <v>0</v>
      </c>
      <c r="S186" s="222">
        <v>0.070000000000000007</v>
      </c>
      <c r="T186" s="223">
        <f>S186*H186</f>
        <v>2.6219200000000003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124</v>
      </c>
      <c r="AT186" s="224" t="s">
        <v>120</v>
      </c>
      <c r="AU186" s="224" t="s">
        <v>87</v>
      </c>
      <c r="AY186" s="17" t="s">
        <v>117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85</v>
      </c>
      <c r="BK186" s="225">
        <f>ROUND(I186*H186,2)</f>
        <v>0</v>
      </c>
      <c r="BL186" s="17" t="s">
        <v>124</v>
      </c>
      <c r="BM186" s="224" t="s">
        <v>225</v>
      </c>
    </row>
    <row r="187" s="2" customFormat="1">
      <c r="A187" s="38"/>
      <c r="B187" s="39"/>
      <c r="C187" s="40"/>
      <c r="D187" s="226" t="s">
        <v>126</v>
      </c>
      <c r="E187" s="40"/>
      <c r="F187" s="227" t="s">
        <v>226</v>
      </c>
      <c r="G187" s="40"/>
      <c r="H187" s="40"/>
      <c r="I187" s="228"/>
      <c r="J187" s="40"/>
      <c r="K187" s="40"/>
      <c r="L187" s="44"/>
      <c r="M187" s="229"/>
      <c r="N187" s="230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126</v>
      </c>
      <c r="AU187" s="17" t="s">
        <v>87</v>
      </c>
    </row>
    <row r="188" s="13" customFormat="1">
      <c r="A188" s="13"/>
      <c r="B188" s="231"/>
      <c r="C188" s="232"/>
      <c r="D188" s="226" t="s">
        <v>128</v>
      </c>
      <c r="E188" s="233" t="s">
        <v>1</v>
      </c>
      <c r="F188" s="234" t="s">
        <v>227</v>
      </c>
      <c r="G188" s="232"/>
      <c r="H188" s="233" t="s">
        <v>1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128</v>
      </c>
      <c r="AU188" s="240" t="s">
        <v>87</v>
      </c>
      <c r="AV188" s="13" t="s">
        <v>85</v>
      </c>
      <c r="AW188" s="13" t="s">
        <v>34</v>
      </c>
      <c r="AX188" s="13" t="s">
        <v>80</v>
      </c>
      <c r="AY188" s="240" t="s">
        <v>117</v>
      </c>
    </row>
    <row r="189" s="14" customFormat="1">
      <c r="A189" s="14"/>
      <c r="B189" s="241"/>
      <c r="C189" s="242"/>
      <c r="D189" s="226" t="s">
        <v>128</v>
      </c>
      <c r="E189" s="243" t="s">
        <v>1</v>
      </c>
      <c r="F189" s="244" t="s">
        <v>219</v>
      </c>
      <c r="G189" s="242"/>
      <c r="H189" s="245">
        <v>5.8719999999999999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128</v>
      </c>
      <c r="AU189" s="251" t="s">
        <v>87</v>
      </c>
      <c r="AV189" s="14" t="s">
        <v>87</v>
      </c>
      <c r="AW189" s="14" t="s">
        <v>34</v>
      </c>
      <c r="AX189" s="14" t="s">
        <v>80</v>
      </c>
      <c r="AY189" s="251" t="s">
        <v>117</v>
      </c>
    </row>
    <row r="190" s="13" customFormat="1">
      <c r="A190" s="13"/>
      <c r="B190" s="231"/>
      <c r="C190" s="232"/>
      <c r="D190" s="226" t="s">
        <v>128</v>
      </c>
      <c r="E190" s="233" t="s">
        <v>1</v>
      </c>
      <c r="F190" s="234" t="s">
        <v>220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128</v>
      </c>
      <c r="AU190" s="240" t="s">
        <v>87</v>
      </c>
      <c r="AV190" s="13" t="s">
        <v>85</v>
      </c>
      <c r="AW190" s="13" t="s">
        <v>34</v>
      </c>
      <c r="AX190" s="13" t="s">
        <v>80</v>
      </c>
      <c r="AY190" s="240" t="s">
        <v>117</v>
      </c>
    </row>
    <row r="191" s="14" customFormat="1">
      <c r="A191" s="14"/>
      <c r="B191" s="241"/>
      <c r="C191" s="242"/>
      <c r="D191" s="226" t="s">
        <v>128</v>
      </c>
      <c r="E191" s="243" t="s">
        <v>1</v>
      </c>
      <c r="F191" s="244" t="s">
        <v>221</v>
      </c>
      <c r="G191" s="242"/>
      <c r="H191" s="245">
        <v>31.584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128</v>
      </c>
      <c r="AU191" s="251" t="s">
        <v>87</v>
      </c>
      <c r="AV191" s="14" t="s">
        <v>87</v>
      </c>
      <c r="AW191" s="14" t="s">
        <v>34</v>
      </c>
      <c r="AX191" s="14" t="s">
        <v>80</v>
      </c>
      <c r="AY191" s="251" t="s">
        <v>117</v>
      </c>
    </row>
    <row r="192" s="15" customFormat="1">
      <c r="A192" s="15"/>
      <c r="B192" s="252"/>
      <c r="C192" s="253"/>
      <c r="D192" s="226" t="s">
        <v>128</v>
      </c>
      <c r="E192" s="254" t="s">
        <v>1</v>
      </c>
      <c r="F192" s="255" t="s">
        <v>134</v>
      </c>
      <c r="G192" s="253"/>
      <c r="H192" s="256">
        <v>37.456000000000003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2" t="s">
        <v>128</v>
      </c>
      <c r="AU192" s="262" t="s">
        <v>87</v>
      </c>
      <c r="AV192" s="15" t="s">
        <v>124</v>
      </c>
      <c r="AW192" s="15" t="s">
        <v>34</v>
      </c>
      <c r="AX192" s="15" t="s">
        <v>85</v>
      </c>
      <c r="AY192" s="262" t="s">
        <v>117</v>
      </c>
    </row>
    <row r="193" s="2" customFormat="1" ht="24.15" customHeight="1">
      <c r="A193" s="38"/>
      <c r="B193" s="39"/>
      <c r="C193" s="212" t="s">
        <v>228</v>
      </c>
      <c r="D193" s="212" t="s">
        <v>120</v>
      </c>
      <c r="E193" s="213" t="s">
        <v>229</v>
      </c>
      <c r="F193" s="214" t="s">
        <v>230</v>
      </c>
      <c r="G193" s="215" t="s">
        <v>157</v>
      </c>
      <c r="H193" s="216">
        <v>37.456000000000003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45</v>
      </c>
      <c r="O193" s="91"/>
      <c r="P193" s="222">
        <f>O193*H193</f>
        <v>0</v>
      </c>
      <c r="Q193" s="222">
        <v>0.060429999999999998</v>
      </c>
      <c r="R193" s="222">
        <f>Q193*H193</f>
        <v>2.2634660800000002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124</v>
      </c>
      <c r="AT193" s="224" t="s">
        <v>120</v>
      </c>
      <c r="AU193" s="224" t="s">
        <v>87</v>
      </c>
      <c r="AY193" s="17" t="s">
        <v>117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85</v>
      </c>
      <c r="BK193" s="225">
        <f>ROUND(I193*H193,2)</f>
        <v>0</v>
      </c>
      <c r="BL193" s="17" t="s">
        <v>124</v>
      </c>
      <c r="BM193" s="224" t="s">
        <v>231</v>
      </c>
    </row>
    <row r="194" s="2" customFormat="1">
      <c r="A194" s="38"/>
      <c r="B194" s="39"/>
      <c r="C194" s="40"/>
      <c r="D194" s="226" t="s">
        <v>126</v>
      </c>
      <c r="E194" s="40"/>
      <c r="F194" s="227" t="s">
        <v>232</v>
      </c>
      <c r="G194" s="40"/>
      <c r="H194" s="40"/>
      <c r="I194" s="228"/>
      <c r="J194" s="40"/>
      <c r="K194" s="40"/>
      <c r="L194" s="44"/>
      <c r="M194" s="229"/>
      <c r="N194" s="230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126</v>
      </c>
      <c r="AU194" s="17" t="s">
        <v>87</v>
      </c>
    </row>
    <row r="195" s="13" customFormat="1">
      <c r="A195" s="13"/>
      <c r="B195" s="231"/>
      <c r="C195" s="232"/>
      <c r="D195" s="226" t="s">
        <v>128</v>
      </c>
      <c r="E195" s="233" t="s">
        <v>1</v>
      </c>
      <c r="F195" s="234" t="s">
        <v>227</v>
      </c>
      <c r="G195" s="232"/>
      <c r="H195" s="233" t="s">
        <v>1</v>
      </c>
      <c r="I195" s="235"/>
      <c r="J195" s="232"/>
      <c r="K195" s="232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128</v>
      </c>
      <c r="AU195" s="240" t="s">
        <v>87</v>
      </c>
      <c r="AV195" s="13" t="s">
        <v>85</v>
      </c>
      <c r="AW195" s="13" t="s">
        <v>34</v>
      </c>
      <c r="AX195" s="13" t="s">
        <v>80</v>
      </c>
      <c r="AY195" s="240" t="s">
        <v>117</v>
      </c>
    </row>
    <row r="196" s="14" customFormat="1">
      <c r="A196" s="14"/>
      <c r="B196" s="241"/>
      <c r="C196" s="242"/>
      <c r="D196" s="226" t="s">
        <v>128</v>
      </c>
      <c r="E196" s="243" t="s">
        <v>1</v>
      </c>
      <c r="F196" s="244" t="s">
        <v>219</v>
      </c>
      <c r="G196" s="242"/>
      <c r="H196" s="245">
        <v>5.8719999999999999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128</v>
      </c>
      <c r="AU196" s="251" t="s">
        <v>87</v>
      </c>
      <c r="AV196" s="14" t="s">
        <v>87</v>
      </c>
      <c r="AW196" s="14" t="s">
        <v>34</v>
      </c>
      <c r="AX196" s="14" t="s">
        <v>80</v>
      </c>
      <c r="AY196" s="251" t="s">
        <v>117</v>
      </c>
    </row>
    <row r="197" s="13" customFormat="1">
      <c r="A197" s="13"/>
      <c r="B197" s="231"/>
      <c r="C197" s="232"/>
      <c r="D197" s="226" t="s">
        <v>128</v>
      </c>
      <c r="E197" s="233" t="s">
        <v>1</v>
      </c>
      <c r="F197" s="234" t="s">
        <v>220</v>
      </c>
      <c r="G197" s="232"/>
      <c r="H197" s="233" t="s">
        <v>1</v>
      </c>
      <c r="I197" s="235"/>
      <c r="J197" s="232"/>
      <c r="K197" s="232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128</v>
      </c>
      <c r="AU197" s="240" t="s">
        <v>87</v>
      </c>
      <c r="AV197" s="13" t="s">
        <v>85</v>
      </c>
      <c r="AW197" s="13" t="s">
        <v>34</v>
      </c>
      <c r="AX197" s="13" t="s">
        <v>80</v>
      </c>
      <c r="AY197" s="240" t="s">
        <v>117</v>
      </c>
    </row>
    <row r="198" s="14" customFormat="1">
      <c r="A198" s="14"/>
      <c r="B198" s="241"/>
      <c r="C198" s="242"/>
      <c r="D198" s="226" t="s">
        <v>128</v>
      </c>
      <c r="E198" s="243" t="s">
        <v>1</v>
      </c>
      <c r="F198" s="244" t="s">
        <v>221</v>
      </c>
      <c r="G198" s="242"/>
      <c r="H198" s="245">
        <v>31.584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128</v>
      </c>
      <c r="AU198" s="251" t="s">
        <v>87</v>
      </c>
      <c r="AV198" s="14" t="s">
        <v>87</v>
      </c>
      <c r="AW198" s="14" t="s">
        <v>34</v>
      </c>
      <c r="AX198" s="14" t="s">
        <v>80</v>
      </c>
      <c r="AY198" s="251" t="s">
        <v>117</v>
      </c>
    </row>
    <row r="199" s="15" customFormat="1">
      <c r="A199" s="15"/>
      <c r="B199" s="252"/>
      <c r="C199" s="253"/>
      <c r="D199" s="226" t="s">
        <v>128</v>
      </c>
      <c r="E199" s="254" t="s">
        <v>1</v>
      </c>
      <c r="F199" s="255" t="s">
        <v>134</v>
      </c>
      <c r="G199" s="253"/>
      <c r="H199" s="256">
        <v>37.456000000000003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2" t="s">
        <v>128</v>
      </c>
      <c r="AU199" s="262" t="s">
        <v>87</v>
      </c>
      <c r="AV199" s="15" t="s">
        <v>124</v>
      </c>
      <c r="AW199" s="15" t="s">
        <v>34</v>
      </c>
      <c r="AX199" s="15" t="s">
        <v>85</v>
      </c>
      <c r="AY199" s="262" t="s">
        <v>117</v>
      </c>
    </row>
    <row r="200" s="2" customFormat="1" ht="21.75" customHeight="1">
      <c r="A200" s="38"/>
      <c r="B200" s="39"/>
      <c r="C200" s="212" t="s">
        <v>233</v>
      </c>
      <c r="D200" s="212" t="s">
        <v>120</v>
      </c>
      <c r="E200" s="213" t="s">
        <v>234</v>
      </c>
      <c r="F200" s="214" t="s">
        <v>235</v>
      </c>
      <c r="G200" s="215" t="s">
        <v>157</v>
      </c>
      <c r="H200" s="216">
        <v>37.456000000000003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45</v>
      </c>
      <c r="O200" s="91"/>
      <c r="P200" s="222">
        <f>O200*H200</f>
        <v>0</v>
      </c>
      <c r="Q200" s="222">
        <v>0.0039699999999999996</v>
      </c>
      <c r="R200" s="222">
        <f>Q200*H200</f>
        <v>0.14870032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124</v>
      </c>
      <c r="AT200" s="224" t="s">
        <v>120</v>
      </c>
      <c r="AU200" s="224" t="s">
        <v>87</v>
      </c>
      <c r="AY200" s="17" t="s">
        <v>117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85</v>
      </c>
      <c r="BK200" s="225">
        <f>ROUND(I200*H200,2)</f>
        <v>0</v>
      </c>
      <c r="BL200" s="17" t="s">
        <v>124</v>
      </c>
      <c r="BM200" s="224" t="s">
        <v>236</v>
      </c>
    </row>
    <row r="201" s="2" customFormat="1">
      <c r="A201" s="38"/>
      <c r="B201" s="39"/>
      <c r="C201" s="40"/>
      <c r="D201" s="226" t="s">
        <v>126</v>
      </c>
      <c r="E201" s="40"/>
      <c r="F201" s="227" t="s">
        <v>237</v>
      </c>
      <c r="G201" s="40"/>
      <c r="H201" s="40"/>
      <c r="I201" s="228"/>
      <c r="J201" s="40"/>
      <c r="K201" s="40"/>
      <c r="L201" s="44"/>
      <c r="M201" s="229"/>
      <c r="N201" s="230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126</v>
      </c>
      <c r="AU201" s="17" t="s">
        <v>87</v>
      </c>
    </row>
    <row r="202" s="13" customFormat="1">
      <c r="A202" s="13"/>
      <c r="B202" s="231"/>
      <c r="C202" s="232"/>
      <c r="D202" s="226" t="s">
        <v>128</v>
      </c>
      <c r="E202" s="233" t="s">
        <v>1</v>
      </c>
      <c r="F202" s="234" t="s">
        <v>227</v>
      </c>
      <c r="G202" s="232"/>
      <c r="H202" s="233" t="s">
        <v>1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128</v>
      </c>
      <c r="AU202" s="240" t="s">
        <v>87</v>
      </c>
      <c r="AV202" s="13" t="s">
        <v>85</v>
      </c>
      <c r="AW202" s="13" t="s">
        <v>34</v>
      </c>
      <c r="AX202" s="13" t="s">
        <v>80</v>
      </c>
      <c r="AY202" s="240" t="s">
        <v>117</v>
      </c>
    </row>
    <row r="203" s="14" customFormat="1">
      <c r="A203" s="14"/>
      <c r="B203" s="241"/>
      <c r="C203" s="242"/>
      <c r="D203" s="226" t="s">
        <v>128</v>
      </c>
      <c r="E203" s="243" t="s">
        <v>1</v>
      </c>
      <c r="F203" s="244" t="s">
        <v>219</v>
      </c>
      <c r="G203" s="242"/>
      <c r="H203" s="245">
        <v>5.8719999999999999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128</v>
      </c>
      <c r="AU203" s="251" t="s">
        <v>87</v>
      </c>
      <c r="AV203" s="14" t="s">
        <v>87</v>
      </c>
      <c r="AW203" s="14" t="s">
        <v>34</v>
      </c>
      <c r="AX203" s="14" t="s">
        <v>80</v>
      </c>
      <c r="AY203" s="251" t="s">
        <v>117</v>
      </c>
    </row>
    <row r="204" s="13" customFormat="1">
      <c r="A204" s="13"/>
      <c r="B204" s="231"/>
      <c r="C204" s="232"/>
      <c r="D204" s="226" t="s">
        <v>128</v>
      </c>
      <c r="E204" s="233" t="s">
        <v>1</v>
      </c>
      <c r="F204" s="234" t="s">
        <v>220</v>
      </c>
      <c r="G204" s="232"/>
      <c r="H204" s="233" t="s">
        <v>1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128</v>
      </c>
      <c r="AU204" s="240" t="s">
        <v>87</v>
      </c>
      <c r="AV204" s="13" t="s">
        <v>85</v>
      </c>
      <c r="AW204" s="13" t="s">
        <v>34</v>
      </c>
      <c r="AX204" s="13" t="s">
        <v>80</v>
      </c>
      <c r="AY204" s="240" t="s">
        <v>117</v>
      </c>
    </row>
    <row r="205" s="14" customFormat="1">
      <c r="A205" s="14"/>
      <c r="B205" s="241"/>
      <c r="C205" s="242"/>
      <c r="D205" s="226" t="s">
        <v>128</v>
      </c>
      <c r="E205" s="243" t="s">
        <v>1</v>
      </c>
      <c r="F205" s="244" t="s">
        <v>221</v>
      </c>
      <c r="G205" s="242"/>
      <c r="H205" s="245">
        <v>31.584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128</v>
      </c>
      <c r="AU205" s="251" t="s">
        <v>87</v>
      </c>
      <c r="AV205" s="14" t="s">
        <v>87</v>
      </c>
      <c r="AW205" s="14" t="s">
        <v>34</v>
      </c>
      <c r="AX205" s="14" t="s">
        <v>80</v>
      </c>
      <c r="AY205" s="251" t="s">
        <v>117</v>
      </c>
    </row>
    <row r="206" s="15" customFormat="1">
      <c r="A206" s="15"/>
      <c r="B206" s="252"/>
      <c r="C206" s="253"/>
      <c r="D206" s="226" t="s">
        <v>128</v>
      </c>
      <c r="E206" s="254" t="s">
        <v>1</v>
      </c>
      <c r="F206" s="255" t="s">
        <v>134</v>
      </c>
      <c r="G206" s="253"/>
      <c r="H206" s="256">
        <v>37.456000000000003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128</v>
      </c>
      <c r="AU206" s="262" t="s">
        <v>87</v>
      </c>
      <c r="AV206" s="15" t="s">
        <v>124</v>
      </c>
      <c r="AW206" s="15" t="s">
        <v>34</v>
      </c>
      <c r="AX206" s="15" t="s">
        <v>85</v>
      </c>
      <c r="AY206" s="262" t="s">
        <v>117</v>
      </c>
    </row>
    <row r="207" s="2" customFormat="1" ht="24.15" customHeight="1">
      <c r="A207" s="38"/>
      <c r="B207" s="39"/>
      <c r="C207" s="212" t="s">
        <v>238</v>
      </c>
      <c r="D207" s="212" t="s">
        <v>120</v>
      </c>
      <c r="E207" s="213" t="s">
        <v>239</v>
      </c>
      <c r="F207" s="214" t="s">
        <v>240</v>
      </c>
      <c r="G207" s="215" t="s">
        <v>157</v>
      </c>
      <c r="H207" s="216">
        <v>3.746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45</v>
      </c>
      <c r="O207" s="91"/>
      <c r="P207" s="222">
        <f>O207*H207</f>
        <v>0</v>
      </c>
      <c r="Q207" s="222">
        <v>0.0015299999999999999</v>
      </c>
      <c r="R207" s="222">
        <f>Q207*H207</f>
        <v>0.0057313799999999995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124</v>
      </c>
      <c r="AT207" s="224" t="s">
        <v>120</v>
      </c>
      <c r="AU207" s="224" t="s">
        <v>87</v>
      </c>
      <c r="AY207" s="17" t="s">
        <v>117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85</v>
      </c>
      <c r="BK207" s="225">
        <f>ROUND(I207*H207,2)</f>
        <v>0</v>
      </c>
      <c r="BL207" s="17" t="s">
        <v>124</v>
      </c>
      <c r="BM207" s="224" t="s">
        <v>241</v>
      </c>
    </row>
    <row r="208" s="2" customFormat="1">
      <c r="A208" s="38"/>
      <c r="B208" s="39"/>
      <c r="C208" s="40"/>
      <c r="D208" s="226" t="s">
        <v>126</v>
      </c>
      <c r="E208" s="40"/>
      <c r="F208" s="227" t="s">
        <v>242</v>
      </c>
      <c r="G208" s="40"/>
      <c r="H208" s="40"/>
      <c r="I208" s="228"/>
      <c r="J208" s="40"/>
      <c r="K208" s="40"/>
      <c r="L208" s="44"/>
      <c r="M208" s="229"/>
      <c r="N208" s="230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126</v>
      </c>
      <c r="AU208" s="17" t="s">
        <v>87</v>
      </c>
    </row>
    <row r="209" s="13" customFormat="1">
      <c r="A209" s="13"/>
      <c r="B209" s="231"/>
      <c r="C209" s="232"/>
      <c r="D209" s="226" t="s">
        <v>128</v>
      </c>
      <c r="E209" s="233" t="s">
        <v>1</v>
      </c>
      <c r="F209" s="234" t="s">
        <v>243</v>
      </c>
      <c r="G209" s="232"/>
      <c r="H209" s="233" t="s">
        <v>1</v>
      </c>
      <c r="I209" s="235"/>
      <c r="J209" s="232"/>
      <c r="K209" s="232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128</v>
      </c>
      <c r="AU209" s="240" t="s">
        <v>87</v>
      </c>
      <c r="AV209" s="13" t="s">
        <v>85</v>
      </c>
      <c r="AW209" s="13" t="s">
        <v>34</v>
      </c>
      <c r="AX209" s="13" t="s">
        <v>80</v>
      </c>
      <c r="AY209" s="240" t="s">
        <v>117</v>
      </c>
    </row>
    <row r="210" s="14" customFormat="1">
      <c r="A210" s="14"/>
      <c r="B210" s="241"/>
      <c r="C210" s="242"/>
      <c r="D210" s="226" t="s">
        <v>128</v>
      </c>
      <c r="E210" s="243" t="s">
        <v>1</v>
      </c>
      <c r="F210" s="244" t="s">
        <v>244</v>
      </c>
      <c r="G210" s="242"/>
      <c r="H210" s="245">
        <v>3.746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128</v>
      </c>
      <c r="AU210" s="251" t="s">
        <v>87</v>
      </c>
      <c r="AV210" s="14" t="s">
        <v>87</v>
      </c>
      <c r="AW210" s="14" t="s">
        <v>34</v>
      </c>
      <c r="AX210" s="14" t="s">
        <v>85</v>
      </c>
      <c r="AY210" s="251" t="s">
        <v>117</v>
      </c>
    </row>
    <row r="211" s="2" customFormat="1" ht="24.15" customHeight="1">
      <c r="A211" s="38"/>
      <c r="B211" s="39"/>
      <c r="C211" s="212" t="s">
        <v>245</v>
      </c>
      <c r="D211" s="212" t="s">
        <v>120</v>
      </c>
      <c r="E211" s="213" t="s">
        <v>246</v>
      </c>
      <c r="F211" s="214" t="s">
        <v>247</v>
      </c>
      <c r="G211" s="215" t="s">
        <v>157</v>
      </c>
      <c r="H211" s="216">
        <v>74.912000000000006</v>
      </c>
      <c r="I211" s="217"/>
      <c r="J211" s="218">
        <f>ROUND(I211*H211,2)</f>
        <v>0</v>
      </c>
      <c r="K211" s="219"/>
      <c r="L211" s="44"/>
      <c r="M211" s="220" t="s">
        <v>1</v>
      </c>
      <c r="N211" s="221" t="s">
        <v>45</v>
      </c>
      <c r="O211" s="91"/>
      <c r="P211" s="222">
        <f>O211*H211</f>
        <v>0</v>
      </c>
      <c r="Q211" s="222">
        <v>0.0041000000000000003</v>
      </c>
      <c r="R211" s="222">
        <f>Q211*H211</f>
        <v>0.30713920000000006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124</v>
      </c>
      <c r="AT211" s="224" t="s">
        <v>120</v>
      </c>
      <c r="AU211" s="224" t="s">
        <v>87</v>
      </c>
      <c r="AY211" s="17" t="s">
        <v>117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85</v>
      </c>
      <c r="BK211" s="225">
        <f>ROUND(I211*H211,2)</f>
        <v>0</v>
      </c>
      <c r="BL211" s="17" t="s">
        <v>124</v>
      </c>
      <c r="BM211" s="224" t="s">
        <v>248</v>
      </c>
    </row>
    <row r="212" s="2" customFormat="1">
      <c r="A212" s="38"/>
      <c r="B212" s="39"/>
      <c r="C212" s="40"/>
      <c r="D212" s="226" t="s">
        <v>126</v>
      </c>
      <c r="E212" s="40"/>
      <c r="F212" s="227" t="s">
        <v>249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126</v>
      </c>
      <c r="AU212" s="17" t="s">
        <v>87</v>
      </c>
    </row>
    <row r="213" s="13" customFormat="1">
      <c r="A213" s="13"/>
      <c r="B213" s="231"/>
      <c r="C213" s="232"/>
      <c r="D213" s="226" t="s">
        <v>128</v>
      </c>
      <c r="E213" s="233" t="s">
        <v>1</v>
      </c>
      <c r="F213" s="234" t="s">
        <v>227</v>
      </c>
      <c r="G213" s="232"/>
      <c r="H213" s="233" t="s">
        <v>1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128</v>
      </c>
      <c r="AU213" s="240" t="s">
        <v>87</v>
      </c>
      <c r="AV213" s="13" t="s">
        <v>85</v>
      </c>
      <c r="AW213" s="13" t="s">
        <v>34</v>
      </c>
      <c r="AX213" s="13" t="s">
        <v>80</v>
      </c>
      <c r="AY213" s="240" t="s">
        <v>117</v>
      </c>
    </row>
    <row r="214" s="14" customFormat="1">
      <c r="A214" s="14"/>
      <c r="B214" s="241"/>
      <c r="C214" s="242"/>
      <c r="D214" s="226" t="s">
        <v>128</v>
      </c>
      <c r="E214" s="243" t="s">
        <v>1</v>
      </c>
      <c r="F214" s="244" t="s">
        <v>250</v>
      </c>
      <c r="G214" s="242"/>
      <c r="H214" s="245">
        <v>11.744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128</v>
      </c>
      <c r="AU214" s="251" t="s">
        <v>87</v>
      </c>
      <c r="AV214" s="14" t="s">
        <v>87</v>
      </c>
      <c r="AW214" s="14" t="s">
        <v>34</v>
      </c>
      <c r="AX214" s="14" t="s">
        <v>80</v>
      </c>
      <c r="AY214" s="251" t="s">
        <v>117</v>
      </c>
    </row>
    <row r="215" s="13" customFormat="1">
      <c r="A215" s="13"/>
      <c r="B215" s="231"/>
      <c r="C215" s="232"/>
      <c r="D215" s="226" t="s">
        <v>128</v>
      </c>
      <c r="E215" s="233" t="s">
        <v>1</v>
      </c>
      <c r="F215" s="234" t="s">
        <v>220</v>
      </c>
      <c r="G215" s="232"/>
      <c r="H215" s="233" t="s">
        <v>1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128</v>
      </c>
      <c r="AU215" s="240" t="s">
        <v>87</v>
      </c>
      <c r="AV215" s="13" t="s">
        <v>85</v>
      </c>
      <c r="AW215" s="13" t="s">
        <v>34</v>
      </c>
      <c r="AX215" s="13" t="s">
        <v>80</v>
      </c>
      <c r="AY215" s="240" t="s">
        <v>117</v>
      </c>
    </row>
    <row r="216" s="14" customFormat="1">
      <c r="A216" s="14"/>
      <c r="B216" s="241"/>
      <c r="C216" s="242"/>
      <c r="D216" s="226" t="s">
        <v>128</v>
      </c>
      <c r="E216" s="243" t="s">
        <v>1</v>
      </c>
      <c r="F216" s="244" t="s">
        <v>251</v>
      </c>
      <c r="G216" s="242"/>
      <c r="H216" s="245">
        <v>63.167999999999999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128</v>
      </c>
      <c r="AU216" s="251" t="s">
        <v>87</v>
      </c>
      <c r="AV216" s="14" t="s">
        <v>87</v>
      </c>
      <c r="AW216" s="14" t="s">
        <v>34</v>
      </c>
      <c r="AX216" s="14" t="s">
        <v>80</v>
      </c>
      <c r="AY216" s="251" t="s">
        <v>117</v>
      </c>
    </row>
    <row r="217" s="15" customFormat="1">
      <c r="A217" s="15"/>
      <c r="B217" s="252"/>
      <c r="C217" s="253"/>
      <c r="D217" s="226" t="s">
        <v>128</v>
      </c>
      <c r="E217" s="254" t="s">
        <v>1</v>
      </c>
      <c r="F217" s="255" t="s">
        <v>134</v>
      </c>
      <c r="G217" s="253"/>
      <c r="H217" s="256">
        <v>74.912000000000006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128</v>
      </c>
      <c r="AU217" s="262" t="s">
        <v>87</v>
      </c>
      <c r="AV217" s="15" t="s">
        <v>124</v>
      </c>
      <c r="AW217" s="15" t="s">
        <v>34</v>
      </c>
      <c r="AX217" s="15" t="s">
        <v>85</v>
      </c>
      <c r="AY217" s="262" t="s">
        <v>117</v>
      </c>
    </row>
    <row r="218" s="2" customFormat="1" ht="24.15" customHeight="1">
      <c r="A218" s="38"/>
      <c r="B218" s="39"/>
      <c r="C218" s="212" t="s">
        <v>7</v>
      </c>
      <c r="D218" s="212" t="s">
        <v>120</v>
      </c>
      <c r="E218" s="213" t="s">
        <v>252</v>
      </c>
      <c r="F218" s="214" t="s">
        <v>253</v>
      </c>
      <c r="G218" s="215" t="s">
        <v>157</v>
      </c>
      <c r="H218" s="216">
        <v>37.456000000000003</v>
      </c>
      <c r="I218" s="217"/>
      <c r="J218" s="218">
        <f>ROUND(I218*H218,2)</f>
        <v>0</v>
      </c>
      <c r="K218" s="219"/>
      <c r="L218" s="44"/>
      <c r="M218" s="220" t="s">
        <v>1</v>
      </c>
      <c r="N218" s="221" t="s">
        <v>45</v>
      </c>
      <c r="O218" s="91"/>
      <c r="P218" s="222">
        <f>O218*H218</f>
        <v>0</v>
      </c>
      <c r="Q218" s="222">
        <v>0.00109</v>
      </c>
      <c r="R218" s="222">
        <f>Q218*H218</f>
        <v>0.040827040000000002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124</v>
      </c>
      <c r="AT218" s="224" t="s">
        <v>120</v>
      </c>
      <c r="AU218" s="224" t="s">
        <v>87</v>
      </c>
      <c r="AY218" s="17" t="s">
        <v>117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85</v>
      </c>
      <c r="BK218" s="225">
        <f>ROUND(I218*H218,2)</f>
        <v>0</v>
      </c>
      <c r="BL218" s="17" t="s">
        <v>124</v>
      </c>
      <c r="BM218" s="224" t="s">
        <v>254</v>
      </c>
    </row>
    <row r="219" s="2" customFormat="1">
      <c r="A219" s="38"/>
      <c r="B219" s="39"/>
      <c r="C219" s="40"/>
      <c r="D219" s="226" t="s">
        <v>126</v>
      </c>
      <c r="E219" s="40"/>
      <c r="F219" s="227" t="s">
        <v>255</v>
      </c>
      <c r="G219" s="40"/>
      <c r="H219" s="40"/>
      <c r="I219" s="228"/>
      <c r="J219" s="40"/>
      <c r="K219" s="40"/>
      <c r="L219" s="44"/>
      <c r="M219" s="229"/>
      <c r="N219" s="230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126</v>
      </c>
      <c r="AU219" s="17" t="s">
        <v>87</v>
      </c>
    </row>
    <row r="220" s="13" customFormat="1">
      <c r="A220" s="13"/>
      <c r="B220" s="231"/>
      <c r="C220" s="232"/>
      <c r="D220" s="226" t="s">
        <v>128</v>
      </c>
      <c r="E220" s="233" t="s">
        <v>1</v>
      </c>
      <c r="F220" s="234" t="s">
        <v>227</v>
      </c>
      <c r="G220" s="232"/>
      <c r="H220" s="233" t="s">
        <v>1</v>
      </c>
      <c r="I220" s="235"/>
      <c r="J220" s="232"/>
      <c r="K220" s="232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128</v>
      </c>
      <c r="AU220" s="240" t="s">
        <v>87</v>
      </c>
      <c r="AV220" s="13" t="s">
        <v>85</v>
      </c>
      <c r="AW220" s="13" t="s">
        <v>34</v>
      </c>
      <c r="AX220" s="13" t="s">
        <v>80</v>
      </c>
      <c r="AY220" s="240" t="s">
        <v>117</v>
      </c>
    </row>
    <row r="221" s="14" customFormat="1">
      <c r="A221" s="14"/>
      <c r="B221" s="241"/>
      <c r="C221" s="242"/>
      <c r="D221" s="226" t="s">
        <v>128</v>
      </c>
      <c r="E221" s="243" t="s">
        <v>1</v>
      </c>
      <c r="F221" s="244" t="s">
        <v>219</v>
      </c>
      <c r="G221" s="242"/>
      <c r="H221" s="245">
        <v>5.8719999999999999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128</v>
      </c>
      <c r="AU221" s="251" t="s">
        <v>87</v>
      </c>
      <c r="AV221" s="14" t="s">
        <v>87</v>
      </c>
      <c r="AW221" s="14" t="s">
        <v>34</v>
      </c>
      <c r="AX221" s="14" t="s">
        <v>80</v>
      </c>
      <c r="AY221" s="251" t="s">
        <v>117</v>
      </c>
    </row>
    <row r="222" s="13" customFormat="1">
      <c r="A222" s="13"/>
      <c r="B222" s="231"/>
      <c r="C222" s="232"/>
      <c r="D222" s="226" t="s">
        <v>128</v>
      </c>
      <c r="E222" s="233" t="s">
        <v>1</v>
      </c>
      <c r="F222" s="234" t="s">
        <v>220</v>
      </c>
      <c r="G222" s="232"/>
      <c r="H222" s="233" t="s">
        <v>1</v>
      </c>
      <c r="I222" s="235"/>
      <c r="J222" s="232"/>
      <c r="K222" s="232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128</v>
      </c>
      <c r="AU222" s="240" t="s">
        <v>87</v>
      </c>
      <c r="AV222" s="13" t="s">
        <v>85</v>
      </c>
      <c r="AW222" s="13" t="s">
        <v>34</v>
      </c>
      <c r="AX222" s="13" t="s">
        <v>80</v>
      </c>
      <c r="AY222" s="240" t="s">
        <v>117</v>
      </c>
    </row>
    <row r="223" s="14" customFormat="1">
      <c r="A223" s="14"/>
      <c r="B223" s="241"/>
      <c r="C223" s="242"/>
      <c r="D223" s="226" t="s">
        <v>128</v>
      </c>
      <c r="E223" s="243" t="s">
        <v>1</v>
      </c>
      <c r="F223" s="244" t="s">
        <v>221</v>
      </c>
      <c r="G223" s="242"/>
      <c r="H223" s="245">
        <v>31.584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128</v>
      </c>
      <c r="AU223" s="251" t="s">
        <v>87</v>
      </c>
      <c r="AV223" s="14" t="s">
        <v>87</v>
      </c>
      <c r="AW223" s="14" t="s">
        <v>34</v>
      </c>
      <c r="AX223" s="14" t="s">
        <v>80</v>
      </c>
      <c r="AY223" s="251" t="s">
        <v>117</v>
      </c>
    </row>
    <row r="224" s="15" customFormat="1">
      <c r="A224" s="15"/>
      <c r="B224" s="252"/>
      <c r="C224" s="253"/>
      <c r="D224" s="226" t="s">
        <v>128</v>
      </c>
      <c r="E224" s="254" t="s">
        <v>1</v>
      </c>
      <c r="F224" s="255" t="s">
        <v>134</v>
      </c>
      <c r="G224" s="253"/>
      <c r="H224" s="256">
        <v>37.456000000000003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128</v>
      </c>
      <c r="AU224" s="262" t="s">
        <v>87</v>
      </c>
      <c r="AV224" s="15" t="s">
        <v>124</v>
      </c>
      <c r="AW224" s="15" t="s">
        <v>34</v>
      </c>
      <c r="AX224" s="15" t="s">
        <v>85</v>
      </c>
      <c r="AY224" s="262" t="s">
        <v>117</v>
      </c>
    </row>
    <row r="225" s="12" customFormat="1" ht="22.8" customHeight="1">
      <c r="A225" s="12"/>
      <c r="B225" s="196"/>
      <c r="C225" s="197"/>
      <c r="D225" s="198" t="s">
        <v>79</v>
      </c>
      <c r="E225" s="210" t="s">
        <v>256</v>
      </c>
      <c r="F225" s="210" t="s">
        <v>257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SUM(P226:P234)</f>
        <v>0</v>
      </c>
      <c r="Q225" s="204"/>
      <c r="R225" s="205">
        <f>SUM(R226:R234)</f>
        <v>0</v>
      </c>
      <c r="S225" s="204"/>
      <c r="T225" s="206">
        <f>SUM(T226:T234)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85</v>
      </c>
      <c r="AT225" s="208" t="s">
        <v>79</v>
      </c>
      <c r="AU225" s="208" t="s">
        <v>85</v>
      </c>
      <c r="AY225" s="207" t="s">
        <v>117</v>
      </c>
      <c r="BK225" s="209">
        <f>SUM(BK226:BK234)</f>
        <v>0</v>
      </c>
    </row>
    <row r="226" s="2" customFormat="1" ht="33" customHeight="1">
      <c r="A226" s="38"/>
      <c r="B226" s="39"/>
      <c r="C226" s="212" t="s">
        <v>258</v>
      </c>
      <c r="D226" s="212" t="s">
        <v>120</v>
      </c>
      <c r="E226" s="213" t="s">
        <v>259</v>
      </c>
      <c r="F226" s="214" t="s">
        <v>260</v>
      </c>
      <c r="G226" s="215" t="s">
        <v>261</v>
      </c>
      <c r="H226" s="216">
        <v>14.827999999999999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45</v>
      </c>
      <c r="O226" s="91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124</v>
      </c>
      <c r="AT226" s="224" t="s">
        <v>120</v>
      </c>
      <c r="AU226" s="224" t="s">
        <v>87</v>
      </c>
      <c r="AY226" s="17" t="s">
        <v>117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85</v>
      </c>
      <c r="BK226" s="225">
        <f>ROUND(I226*H226,2)</f>
        <v>0</v>
      </c>
      <c r="BL226" s="17" t="s">
        <v>124</v>
      </c>
      <c r="BM226" s="224" t="s">
        <v>262</v>
      </c>
    </row>
    <row r="227" s="2" customFormat="1">
      <c r="A227" s="38"/>
      <c r="B227" s="39"/>
      <c r="C227" s="40"/>
      <c r="D227" s="226" t="s">
        <v>126</v>
      </c>
      <c r="E227" s="40"/>
      <c r="F227" s="227" t="s">
        <v>263</v>
      </c>
      <c r="G227" s="40"/>
      <c r="H227" s="40"/>
      <c r="I227" s="228"/>
      <c r="J227" s="40"/>
      <c r="K227" s="40"/>
      <c r="L227" s="44"/>
      <c r="M227" s="229"/>
      <c r="N227" s="230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126</v>
      </c>
      <c r="AU227" s="17" t="s">
        <v>87</v>
      </c>
    </row>
    <row r="228" s="2" customFormat="1" ht="24.15" customHeight="1">
      <c r="A228" s="38"/>
      <c r="B228" s="39"/>
      <c r="C228" s="212" t="s">
        <v>264</v>
      </c>
      <c r="D228" s="212" t="s">
        <v>120</v>
      </c>
      <c r="E228" s="213" t="s">
        <v>265</v>
      </c>
      <c r="F228" s="214" t="s">
        <v>266</v>
      </c>
      <c r="G228" s="215" t="s">
        <v>261</v>
      </c>
      <c r="H228" s="216">
        <v>14.827999999999999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45</v>
      </c>
      <c r="O228" s="91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124</v>
      </c>
      <c r="AT228" s="224" t="s">
        <v>120</v>
      </c>
      <c r="AU228" s="224" t="s">
        <v>87</v>
      </c>
      <c r="AY228" s="17" t="s">
        <v>117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85</v>
      </c>
      <c r="BK228" s="225">
        <f>ROUND(I228*H228,2)</f>
        <v>0</v>
      </c>
      <c r="BL228" s="17" t="s">
        <v>124</v>
      </c>
      <c r="BM228" s="224" t="s">
        <v>267</v>
      </c>
    </row>
    <row r="229" s="2" customFormat="1">
      <c r="A229" s="38"/>
      <c r="B229" s="39"/>
      <c r="C229" s="40"/>
      <c r="D229" s="226" t="s">
        <v>126</v>
      </c>
      <c r="E229" s="40"/>
      <c r="F229" s="227" t="s">
        <v>268</v>
      </c>
      <c r="G229" s="40"/>
      <c r="H229" s="40"/>
      <c r="I229" s="228"/>
      <c r="J229" s="40"/>
      <c r="K229" s="40"/>
      <c r="L229" s="44"/>
      <c r="M229" s="229"/>
      <c r="N229" s="230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126</v>
      </c>
      <c r="AU229" s="17" t="s">
        <v>87</v>
      </c>
    </row>
    <row r="230" s="2" customFormat="1" ht="16.5" customHeight="1">
      <c r="A230" s="38"/>
      <c r="B230" s="39"/>
      <c r="C230" s="212" t="s">
        <v>269</v>
      </c>
      <c r="D230" s="212" t="s">
        <v>120</v>
      </c>
      <c r="E230" s="213" t="s">
        <v>270</v>
      </c>
      <c r="F230" s="214" t="s">
        <v>271</v>
      </c>
      <c r="G230" s="215" t="s">
        <v>261</v>
      </c>
      <c r="H230" s="216">
        <v>296.56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45</v>
      </c>
      <c r="O230" s="91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124</v>
      </c>
      <c r="AT230" s="224" t="s">
        <v>120</v>
      </c>
      <c r="AU230" s="224" t="s">
        <v>87</v>
      </c>
      <c r="AY230" s="17" t="s">
        <v>117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85</v>
      </c>
      <c r="BK230" s="225">
        <f>ROUND(I230*H230,2)</f>
        <v>0</v>
      </c>
      <c r="BL230" s="17" t="s">
        <v>124</v>
      </c>
      <c r="BM230" s="224" t="s">
        <v>272</v>
      </c>
    </row>
    <row r="231" s="2" customFormat="1">
      <c r="A231" s="38"/>
      <c r="B231" s="39"/>
      <c r="C231" s="40"/>
      <c r="D231" s="226" t="s">
        <v>126</v>
      </c>
      <c r="E231" s="40"/>
      <c r="F231" s="227" t="s">
        <v>273</v>
      </c>
      <c r="G231" s="40"/>
      <c r="H231" s="40"/>
      <c r="I231" s="228"/>
      <c r="J231" s="40"/>
      <c r="K231" s="40"/>
      <c r="L231" s="44"/>
      <c r="M231" s="229"/>
      <c r="N231" s="230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126</v>
      </c>
      <c r="AU231" s="17" t="s">
        <v>87</v>
      </c>
    </row>
    <row r="232" s="14" customFormat="1">
      <c r="A232" s="14"/>
      <c r="B232" s="241"/>
      <c r="C232" s="242"/>
      <c r="D232" s="226" t="s">
        <v>128</v>
      </c>
      <c r="E232" s="242"/>
      <c r="F232" s="244" t="s">
        <v>274</v>
      </c>
      <c r="G232" s="242"/>
      <c r="H232" s="245">
        <v>296.56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128</v>
      </c>
      <c r="AU232" s="251" t="s">
        <v>87</v>
      </c>
      <c r="AV232" s="14" t="s">
        <v>87</v>
      </c>
      <c r="AW232" s="14" t="s">
        <v>4</v>
      </c>
      <c r="AX232" s="14" t="s">
        <v>85</v>
      </c>
      <c r="AY232" s="251" t="s">
        <v>117</v>
      </c>
    </row>
    <row r="233" s="2" customFormat="1" ht="24.15" customHeight="1">
      <c r="A233" s="38"/>
      <c r="B233" s="39"/>
      <c r="C233" s="212" t="s">
        <v>275</v>
      </c>
      <c r="D233" s="212" t="s">
        <v>120</v>
      </c>
      <c r="E233" s="213" t="s">
        <v>276</v>
      </c>
      <c r="F233" s="214" t="s">
        <v>277</v>
      </c>
      <c r="G233" s="215" t="s">
        <v>261</v>
      </c>
      <c r="H233" s="216">
        <v>14.827999999999999</v>
      </c>
      <c r="I233" s="217"/>
      <c r="J233" s="218">
        <f>ROUND(I233*H233,2)</f>
        <v>0</v>
      </c>
      <c r="K233" s="219"/>
      <c r="L233" s="44"/>
      <c r="M233" s="220" t="s">
        <v>1</v>
      </c>
      <c r="N233" s="221" t="s">
        <v>45</v>
      </c>
      <c r="O233" s="91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124</v>
      </c>
      <c r="AT233" s="224" t="s">
        <v>120</v>
      </c>
      <c r="AU233" s="224" t="s">
        <v>87</v>
      </c>
      <c r="AY233" s="17" t="s">
        <v>117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85</v>
      </c>
      <c r="BK233" s="225">
        <f>ROUND(I233*H233,2)</f>
        <v>0</v>
      </c>
      <c r="BL233" s="17" t="s">
        <v>124</v>
      </c>
      <c r="BM233" s="224" t="s">
        <v>278</v>
      </c>
    </row>
    <row r="234" s="2" customFormat="1">
      <c r="A234" s="38"/>
      <c r="B234" s="39"/>
      <c r="C234" s="40"/>
      <c r="D234" s="226" t="s">
        <v>126</v>
      </c>
      <c r="E234" s="40"/>
      <c r="F234" s="227" t="s">
        <v>279</v>
      </c>
      <c r="G234" s="40"/>
      <c r="H234" s="40"/>
      <c r="I234" s="228"/>
      <c r="J234" s="40"/>
      <c r="K234" s="40"/>
      <c r="L234" s="44"/>
      <c r="M234" s="229"/>
      <c r="N234" s="230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126</v>
      </c>
      <c r="AU234" s="17" t="s">
        <v>87</v>
      </c>
    </row>
    <row r="235" s="12" customFormat="1" ht="22.8" customHeight="1">
      <c r="A235" s="12"/>
      <c r="B235" s="196"/>
      <c r="C235" s="197"/>
      <c r="D235" s="198" t="s">
        <v>79</v>
      </c>
      <c r="E235" s="210" t="s">
        <v>280</v>
      </c>
      <c r="F235" s="210" t="s">
        <v>281</v>
      </c>
      <c r="G235" s="197"/>
      <c r="H235" s="197"/>
      <c r="I235" s="200"/>
      <c r="J235" s="211">
        <f>BK235</f>
        <v>0</v>
      </c>
      <c r="K235" s="197"/>
      <c r="L235" s="202"/>
      <c r="M235" s="203"/>
      <c r="N235" s="204"/>
      <c r="O235" s="204"/>
      <c r="P235" s="205">
        <f>SUM(P236:P240)</f>
        <v>0</v>
      </c>
      <c r="Q235" s="204"/>
      <c r="R235" s="205">
        <f>SUM(R236:R240)</f>
        <v>0</v>
      </c>
      <c r="S235" s="204"/>
      <c r="T235" s="206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7" t="s">
        <v>85</v>
      </c>
      <c r="AT235" s="208" t="s">
        <v>79</v>
      </c>
      <c r="AU235" s="208" t="s">
        <v>85</v>
      </c>
      <c r="AY235" s="207" t="s">
        <v>117</v>
      </c>
      <c r="BK235" s="209">
        <f>SUM(BK236:BK240)</f>
        <v>0</v>
      </c>
    </row>
    <row r="236" s="2" customFormat="1" ht="24.15" customHeight="1">
      <c r="A236" s="38"/>
      <c r="B236" s="39"/>
      <c r="C236" s="212" t="s">
        <v>282</v>
      </c>
      <c r="D236" s="212" t="s">
        <v>120</v>
      </c>
      <c r="E236" s="213" t="s">
        <v>283</v>
      </c>
      <c r="F236" s="214" t="s">
        <v>284</v>
      </c>
      <c r="G236" s="215" t="s">
        <v>261</v>
      </c>
      <c r="H236" s="216">
        <v>2.823</v>
      </c>
      <c r="I236" s="217"/>
      <c r="J236" s="218">
        <f>ROUND(I236*H236,2)</f>
        <v>0</v>
      </c>
      <c r="K236" s="219"/>
      <c r="L236" s="44"/>
      <c r="M236" s="220" t="s">
        <v>1</v>
      </c>
      <c r="N236" s="221" t="s">
        <v>45</v>
      </c>
      <c r="O236" s="91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124</v>
      </c>
      <c r="AT236" s="224" t="s">
        <v>120</v>
      </c>
      <c r="AU236" s="224" t="s">
        <v>87</v>
      </c>
      <c r="AY236" s="17" t="s">
        <v>117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85</v>
      </c>
      <c r="BK236" s="225">
        <f>ROUND(I236*H236,2)</f>
        <v>0</v>
      </c>
      <c r="BL236" s="17" t="s">
        <v>124</v>
      </c>
      <c r="BM236" s="224" t="s">
        <v>285</v>
      </c>
    </row>
    <row r="237" s="2" customFormat="1">
      <c r="A237" s="38"/>
      <c r="B237" s="39"/>
      <c r="C237" s="40"/>
      <c r="D237" s="226" t="s">
        <v>126</v>
      </c>
      <c r="E237" s="40"/>
      <c r="F237" s="227" t="s">
        <v>286</v>
      </c>
      <c r="G237" s="40"/>
      <c r="H237" s="40"/>
      <c r="I237" s="228"/>
      <c r="J237" s="40"/>
      <c r="K237" s="40"/>
      <c r="L237" s="44"/>
      <c r="M237" s="229"/>
      <c r="N237" s="230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126</v>
      </c>
      <c r="AU237" s="17" t="s">
        <v>87</v>
      </c>
    </row>
    <row r="238" s="2" customFormat="1" ht="33" customHeight="1">
      <c r="A238" s="38"/>
      <c r="B238" s="39"/>
      <c r="C238" s="212" t="s">
        <v>287</v>
      </c>
      <c r="D238" s="212" t="s">
        <v>120</v>
      </c>
      <c r="E238" s="213" t="s">
        <v>288</v>
      </c>
      <c r="F238" s="214" t="s">
        <v>289</v>
      </c>
      <c r="G238" s="215" t="s">
        <v>261</v>
      </c>
      <c r="H238" s="216">
        <v>11.292</v>
      </c>
      <c r="I238" s="217"/>
      <c r="J238" s="218">
        <f>ROUND(I238*H238,2)</f>
        <v>0</v>
      </c>
      <c r="K238" s="219"/>
      <c r="L238" s="44"/>
      <c r="M238" s="220" t="s">
        <v>1</v>
      </c>
      <c r="N238" s="221" t="s">
        <v>45</v>
      </c>
      <c r="O238" s="91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124</v>
      </c>
      <c r="AT238" s="224" t="s">
        <v>120</v>
      </c>
      <c r="AU238" s="224" t="s">
        <v>87</v>
      </c>
      <c r="AY238" s="17" t="s">
        <v>117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85</v>
      </c>
      <c r="BK238" s="225">
        <f>ROUND(I238*H238,2)</f>
        <v>0</v>
      </c>
      <c r="BL238" s="17" t="s">
        <v>124</v>
      </c>
      <c r="BM238" s="224" t="s">
        <v>290</v>
      </c>
    </row>
    <row r="239" s="2" customFormat="1">
      <c r="A239" s="38"/>
      <c r="B239" s="39"/>
      <c r="C239" s="40"/>
      <c r="D239" s="226" t="s">
        <v>126</v>
      </c>
      <c r="E239" s="40"/>
      <c r="F239" s="227" t="s">
        <v>291</v>
      </c>
      <c r="G239" s="40"/>
      <c r="H239" s="40"/>
      <c r="I239" s="228"/>
      <c r="J239" s="40"/>
      <c r="K239" s="40"/>
      <c r="L239" s="44"/>
      <c r="M239" s="229"/>
      <c r="N239" s="230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126</v>
      </c>
      <c r="AU239" s="17" t="s">
        <v>87</v>
      </c>
    </row>
    <row r="240" s="14" customFormat="1">
      <c r="A240" s="14"/>
      <c r="B240" s="241"/>
      <c r="C240" s="242"/>
      <c r="D240" s="226" t="s">
        <v>128</v>
      </c>
      <c r="E240" s="242"/>
      <c r="F240" s="244" t="s">
        <v>292</v>
      </c>
      <c r="G240" s="242"/>
      <c r="H240" s="245">
        <v>11.292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128</v>
      </c>
      <c r="AU240" s="251" t="s">
        <v>87</v>
      </c>
      <c r="AV240" s="14" t="s">
        <v>87</v>
      </c>
      <c r="AW240" s="14" t="s">
        <v>4</v>
      </c>
      <c r="AX240" s="14" t="s">
        <v>85</v>
      </c>
      <c r="AY240" s="251" t="s">
        <v>117</v>
      </c>
    </row>
    <row r="241" s="12" customFormat="1" ht="25.92" customHeight="1">
      <c r="A241" s="12"/>
      <c r="B241" s="196"/>
      <c r="C241" s="197"/>
      <c r="D241" s="198" t="s">
        <v>79</v>
      </c>
      <c r="E241" s="199" t="s">
        <v>293</v>
      </c>
      <c r="F241" s="199" t="s">
        <v>294</v>
      </c>
      <c r="G241" s="197"/>
      <c r="H241" s="197"/>
      <c r="I241" s="200"/>
      <c r="J241" s="201">
        <f>BK241</f>
        <v>0</v>
      </c>
      <c r="K241" s="197"/>
      <c r="L241" s="202"/>
      <c r="M241" s="203"/>
      <c r="N241" s="204"/>
      <c r="O241" s="204"/>
      <c r="P241" s="205">
        <f>P242+P245+P248</f>
        <v>0</v>
      </c>
      <c r="Q241" s="204"/>
      <c r="R241" s="205">
        <f>R242+R245+R248</f>
        <v>0</v>
      </c>
      <c r="S241" s="204"/>
      <c r="T241" s="206">
        <f>T242+T245+T248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154</v>
      </c>
      <c r="AT241" s="208" t="s">
        <v>79</v>
      </c>
      <c r="AU241" s="208" t="s">
        <v>80</v>
      </c>
      <c r="AY241" s="207" t="s">
        <v>117</v>
      </c>
      <c r="BK241" s="209">
        <f>BK242+BK245+BK248</f>
        <v>0</v>
      </c>
    </row>
    <row r="242" s="12" customFormat="1" ht="22.8" customHeight="1">
      <c r="A242" s="12"/>
      <c r="B242" s="196"/>
      <c r="C242" s="197"/>
      <c r="D242" s="198" t="s">
        <v>79</v>
      </c>
      <c r="E242" s="210" t="s">
        <v>295</v>
      </c>
      <c r="F242" s="210" t="s">
        <v>296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SUM(P243:P244)</f>
        <v>0</v>
      </c>
      <c r="Q242" s="204"/>
      <c r="R242" s="205">
        <f>SUM(R243:R244)</f>
        <v>0</v>
      </c>
      <c r="S242" s="204"/>
      <c r="T242" s="206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154</v>
      </c>
      <c r="AT242" s="208" t="s">
        <v>79</v>
      </c>
      <c r="AU242" s="208" t="s">
        <v>85</v>
      </c>
      <c r="AY242" s="207" t="s">
        <v>117</v>
      </c>
      <c r="BK242" s="209">
        <f>SUM(BK243:BK244)</f>
        <v>0</v>
      </c>
    </row>
    <row r="243" s="2" customFormat="1" ht="16.5" customHeight="1">
      <c r="A243" s="38"/>
      <c r="B243" s="39"/>
      <c r="C243" s="212" t="s">
        <v>297</v>
      </c>
      <c r="D243" s="212" t="s">
        <v>120</v>
      </c>
      <c r="E243" s="213" t="s">
        <v>298</v>
      </c>
      <c r="F243" s="214" t="s">
        <v>296</v>
      </c>
      <c r="G243" s="215" t="s">
        <v>299</v>
      </c>
      <c r="H243" s="216">
        <v>1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45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300</v>
      </c>
      <c r="AT243" s="224" t="s">
        <v>120</v>
      </c>
      <c r="AU243" s="224" t="s">
        <v>87</v>
      </c>
      <c r="AY243" s="17" t="s">
        <v>117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85</v>
      </c>
      <c r="BK243" s="225">
        <f>ROUND(I243*H243,2)</f>
        <v>0</v>
      </c>
      <c r="BL243" s="17" t="s">
        <v>300</v>
      </c>
      <c r="BM243" s="224" t="s">
        <v>301</v>
      </c>
    </row>
    <row r="244" s="2" customFormat="1">
      <c r="A244" s="38"/>
      <c r="B244" s="39"/>
      <c r="C244" s="40"/>
      <c r="D244" s="226" t="s">
        <v>126</v>
      </c>
      <c r="E244" s="40"/>
      <c r="F244" s="227" t="s">
        <v>296</v>
      </c>
      <c r="G244" s="40"/>
      <c r="H244" s="40"/>
      <c r="I244" s="228"/>
      <c r="J244" s="40"/>
      <c r="K244" s="40"/>
      <c r="L244" s="44"/>
      <c r="M244" s="229"/>
      <c r="N244" s="230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126</v>
      </c>
      <c r="AU244" s="17" t="s">
        <v>87</v>
      </c>
    </row>
    <row r="245" s="12" customFormat="1" ht="22.8" customHeight="1">
      <c r="A245" s="12"/>
      <c r="B245" s="196"/>
      <c r="C245" s="197"/>
      <c r="D245" s="198" t="s">
        <v>79</v>
      </c>
      <c r="E245" s="210" t="s">
        <v>302</v>
      </c>
      <c r="F245" s="210" t="s">
        <v>303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SUM(P246:P247)</f>
        <v>0</v>
      </c>
      <c r="Q245" s="204"/>
      <c r="R245" s="205">
        <f>SUM(R246:R247)</f>
        <v>0</v>
      </c>
      <c r="S245" s="204"/>
      <c r="T245" s="206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154</v>
      </c>
      <c r="AT245" s="208" t="s">
        <v>79</v>
      </c>
      <c r="AU245" s="208" t="s">
        <v>85</v>
      </c>
      <c r="AY245" s="207" t="s">
        <v>117</v>
      </c>
      <c r="BK245" s="209">
        <f>SUM(BK246:BK247)</f>
        <v>0</v>
      </c>
    </row>
    <row r="246" s="2" customFormat="1" ht="16.5" customHeight="1">
      <c r="A246" s="38"/>
      <c r="B246" s="39"/>
      <c r="C246" s="212" t="s">
        <v>304</v>
      </c>
      <c r="D246" s="212" t="s">
        <v>120</v>
      </c>
      <c r="E246" s="213" t="s">
        <v>305</v>
      </c>
      <c r="F246" s="214" t="s">
        <v>306</v>
      </c>
      <c r="G246" s="215" t="s">
        <v>299</v>
      </c>
      <c r="H246" s="216">
        <v>1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45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300</v>
      </c>
      <c r="AT246" s="224" t="s">
        <v>120</v>
      </c>
      <c r="AU246" s="224" t="s">
        <v>87</v>
      </c>
      <c r="AY246" s="17" t="s">
        <v>117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85</v>
      </c>
      <c r="BK246" s="225">
        <f>ROUND(I246*H246,2)</f>
        <v>0</v>
      </c>
      <c r="BL246" s="17" t="s">
        <v>300</v>
      </c>
      <c r="BM246" s="224" t="s">
        <v>307</v>
      </c>
    </row>
    <row r="247" s="2" customFormat="1">
      <c r="A247" s="38"/>
      <c r="B247" s="39"/>
      <c r="C247" s="40"/>
      <c r="D247" s="226" t="s">
        <v>126</v>
      </c>
      <c r="E247" s="40"/>
      <c r="F247" s="227" t="s">
        <v>306</v>
      </c>
      <c r="G247" s="40"/>
      <c r="H247" s="40"/>
      <c r="I247" s="228"/>
      <c r="J247" s="40"/>
      <c r="K247" s="40"/>
      <c r="L247" s="44"/>
      <c r="M247" s="229"/>
      <c r="N247" s="230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126</v>
      </c>
      <c r="AU247" s="17" t="s">
        <v>87</v>
      </c>
    </row>
    <row r="248" s="12" customFormat="1" ht="22.8" customHeight="1">
      <c r="A248" s="12"/>
      <c r="B248" s="196"/>
      <c r="C248" s="197"/>
      <c r="D248" s="198" t="s">
        <v>79</v>
      </c>
      <c r="E248" s="210" t="s">
        <v>308</v>
      </c>
      <c r="F248" s="210" t="s">
        <v>309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SUM(P249:P253)</f>
        <v>0</v>
      </c>
      <c r="Q248" s="204"/>
      <c r="R248" s="205">
        <f>SUM(R249:R253)</f>
        <v>0</v>
      </c>
      <c r="S248" s="204"/>
      <c r="T248" s="206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154</v>
      </c>
      <c r="AT248" s="208" t="s">
        <v>79</v>
      </c>
      <c r="AU248" s="208" t="s">
        <v>85</v>
      </c>
      <c r="AY248" s="207" t="s">
        <v>117</v>
      </c>
      <c r="BK248" s="209">
        <f>SUM(BK249:BK253)</f>
        <v>0</v>
      </c>
    </row>
    <row r="249" s="2" customFormat="1" ht="16.5" customHeight="1">
      <c r="A249" s="38"/>
      <c r="B249" s="39"/>
      <c r="C249" s="212" t="s">
        <v>310</v>
      </c>
      <c r="D249" s="212" t="s">
        <v>120</v>
      </c>
      <c r="E249" s="213" t="s">
        <v>311</v>
      </c>
      <c r="F249" s="214" t="s">
        <v>309</v>
      </c>
      <c r="G249" s="215" t="s">
        <v>299</v>
      </c>
      <c r="H249" s="216">
        <v>1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45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300</v>
      </c>
      <c r="AT249" s="224" t="s">
        <v>120</v>
      </c>
      <c r="AU249" s="224" t="s">
        <v>87</v>
      </c>
      <c r="AY249" s="17" t="s">
        <v>117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85</v>
      </c>
      <c r="BK249" s="225">
        <f>ROUND(I249*H249,2)</f>
        <v>0</v>
      </c>
      <c r="BL249" s="17" t="s">
        <v>300</v>
      </c>
      <c r="BM249" s="224" t="s">
        <v>312</v>
      </c>
    </row>
    <row r="250" s="2" customFormat="1">
      <c r="A250" s="38"/>
      <c r="B250" s="39"/>
      <c r="C250" s="40"/>
      <c r="D250" s="226" t="s">
        <v>126</v>
      </c>
      <c r="E250" s="40"/>
      <c r="F250" s="227" t="s">
        <v>309</v>
      </c>
      <c r="G250" s="40"/>
      <c r="H250" s="40"/>
      <c r="I250" s="228"/>
      <c r="J250" s="40"/>
      <c r="K250" s="40"/>
      <c r="L250" s="44"/>
      <c r="M250" s="229"/>
      <c r="N250" s="23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126</v>
      </c>
      <c r="AU250" s="17" t="s">
        <v>87</v>
      </c>
    </row>
    <row r="251" s="2" customFormat="1">
      <c r="A251" s="38"/>
      <c r="B251" s="39"/>
      <c r="C251" s="40"/>
      <c r="D251" s="226" t="s">
        <v>151</v>
      </c>
      <c r="E251" s="40"/>
      <c r="F251" s="263" t="s">
        <v>313</v>
      </c>
      <c r="G251" s="40"/>
      <c r="H251" s="40"/>
      <c r="I251" s="228"/>
      <c r="J251" s="40"/>
      <c r="K251" s="40"/>
      <c r="L251" s="44"/>
      <c r="M251" s="229"/>
      <c r="N251" s="230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151</v>
      </c>
      <c r="AU251" s="17" t="s">
        <v>87</v>
      </c>
    </row>
    <row r="252" s="13" customFormat="1">
      <c r="A252" s="13"/>
      <c r="B252" s="231"/>
      <c r="C252" s="232"/>
      <c r="D252" s="226" t="s">
        <v>128</v>
      </c>
      <c r="E252" s="233" t="s">
        <v>1</v>
      </c>
      <c r="F252" s="234" t="s">
        <v>314</v>
      </c>
      <c r="G252" s="232"/>
      <c r="H252" s="233" t="s">
        <v>1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128</v>
      </c>
      <c r="AU252" s="240" t="s">
        <v>87</v>
      </c>
      <c r="AV252" s="13" t="s">
        <v>85</v>
      </c>
      <c r="AW252" s="13" t="s">
        <v>34</v>
      </c>
      <c r="AX252" s="13" t="s">
        <v>80</v>
      </c>
      <c r="AY252" s="240" t="s">
        <v>117</v>
      </c>
    </row>
    <row r="253" s="14" customFormat="1">
      <c r="A253" s="14"/>
      <c r="B253" s="241"/>
      <c r="C253" s="242"/>
      <c r="D253" s="226" t="s">
        <v>128</v>
      </c>
      <c r="E253" s="243" t="s">
        <v>1</v>
      </c>
      <c r="F253" s="244" t="s">
        <v>85</v>
      </c>
      <c r="G253" s="242"/>
      <c r="H253" s="245">
        <v>1</v>
      </c>
      <c r="I253" s="246"/>
      <c r="J253" s="242"/>
      <c r="K253" s="242"/>
      <c r="L253" s="247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128</v>
      </c>
      <c r="AU253" s="251" t="s">
        <v>87</v>
      </c>
      <c r="AV253" s="14" t="s">
        <v>87</v>
      </c>
      <c r="AW253" s="14" t="s">
        <v>34</v>
      </c>
      <c r="AX253" s="14" t="s">
        <v>85</v>
      </c>
      <c r="AY253" s="251" t="s">
        <v>117</v>
      </c>
    </row>
    <row r="254" s="2" customFormat="1" ht="6.96" customHeight="1">
      <c r="A254" s="38"/>
      <c r="B254" s="66"/>
      <c r="C254" s="67"/>
      <c r="D254" s="67"/>
      <c r="E254" s="67"/>
      <c r="F254" s="67"/>
      <c r="G254" s="67"/>
      <c r="H254" s="67"/>
      <c r="I254" s="67"/>
      <c r="J254" s="67"/>
      <c r="K254" s="67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h9oY+gi6i//2p8PyPfcpkVZw4ryroMXv1ypwFl93Nv4KYek9tuPra8T8TNJQDcTQKycbH4O0CndKqc5XlA5mUA==" hashValue="MI/4z5i3f2H0eLNSxiBypTdleeZ2Aed09n5mWshwGGy8btn42ggqT2a6aiC4ZHQsHj9XmjoYO0IKvR3jwX/4XQ==" algorithmName="SHA-512" password="CC35"/>
  <autoFilter ref="C119:K253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4" ma:contentTypeDescription="Vytvoří nový dokument" ma:contentTypeScope="" ma:versionID="680c44989d29b327f4cf2d22e18f1e4a">
  <xsd:schema xmlns:xsd="http://www.w3.org/2001/XMLSchema" xmlns:xs="http://www.w3.org/2001/XMLSchema" xmlns:p="http://schemas.microsoft.com/office/2006/metadata/properties" xmlns:ns2="493f45b7-546f-487f-b58b-87375ad7d967" xmlns:ns3="d6cb2e36-0b46-4b61-adac-d709b9c6d8e0" targetNamespace="http://schemas.microsoft.com/office/2006/metadata/properties" ma:root="true" ma:fieldsID="c21ce5299fbde6f447b4079458ca9a0f" ns2:_="" ns3:_="">
    <xsd:import namespace="493f45b7-546f-487f-b58b-87375ad7d967"/>
    <xsd:import namespace="d6cb2e36-0b46-4b61-adac-d709b9c6d8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b1e47f3d-bbe2-4b12-b68f-bcc6dd7b57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b2e36-0b46-4b61-adac-d709b9c6d8e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9f6ae84-3bc4-4bf6-818a-eccfe563b2bb}" ma:internalName="TaxCatchAll" ma:showField="CatchAllData" ma:web="d6cb2e36-0b46-4b61-adac-d709b9c6d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BC68D-FF75-41AD-9B63-9AB647D7AAE6}"/>
</file>

<file path=customXml/itemProps2.xml><?xml version="1.0" encoding="utf-8"?>
<ds:datastoreItem xmlns:ds="http://schemas.openxmlformats.org/officeDocument/2006/customXml" ds:itemID="{810D8258-A332-4CF7-B2FA-708EAD410E0F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PONVIA-002\petra</dc:creator>
  <cp:lastModifiedBy>PONVIA-002\petra</cp:lastModifiedBy>
  <dcterms:created xsi:type="dcterms:W3CDTF">2022-11-02T09:52:15Z</dcterms:created>
  <dcterms:modified xsi:type="dcterms:W3CDTF">2022-11-02T09:52:18Z</dcterms:modified>
</cp:coreProperties>
</file>