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Rekapitulace stavby" sheetId="1" r:id="rId1"/>
    <sheet name="509_105-2023 - Údržba HOZ..." sheetId="2" r:id="rId2"/>
    <sheet name="Pokyny pro vyplnění" sheetId="3" r:id="rId3"/>
  </sheets>
  <definedNames>
    <definedName name="_xlnm._FilterDatabase" localSheetId="1" hidden="1">'509_105-2023 - Údržba HOZ...'!$C$74:$K$143</definedName>
    <definedName name="_xlnm.Print_Area" localSheetId="1">'509_105-2023 - Údržba HOZ...'!$C$4:$J$37,'509_105-2023 - Údržba HOZ...'!$C$43:$J$58,'509_105-2023 - Údržba HOZ...'!$C$64:$K$143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'509_105-2023 - Údržba HOZ...'!$74:$74</definedName>
  </definedNames>
  <calcPr calcId="191029"/>
  <extLst/>
</workbook>
</file>

<file path=xl/sharedStrings.xml><?xml version="1.0" encoding="utf-8"?>
<sst xmlns="http://schemas.openxmlformats.org/spreadsheetml/2006/main" count="1263" uniqueCount="418">
  <si>
    <t>Export Komplet</t>
  </si>
  <si>
    <t>VZ</t>
  </si>
  <si>
    <t>2.0</t>
  </si>
  <si>
    <t>ZAMOK</t>
  </si>
  <si>
    <t>False</t>
  </si>
  <si>
    <t>{44683976-a7e7-4d58-a688-71d47b7e7796}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</si>
  <si>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</si>
  <si>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</si>
  <si>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</si>
  <si>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</si>
  <si>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</si>
  <si>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</si>
  <si>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</si>
  <si>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</si>
  <si>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509_105-2023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</si>
  <si>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</si>
  <si>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</si>
  <si>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melior.odpad Lanškroun A093</t>
  </si>
  <si>
    <t>KSO:</t>
  </si>
  <si>
    <t/>
  </si>
  <si>
    <t>CC-CZ:</t>
  </si>
  <si>
    <t>Místo:</t>
  </si>
  <si>
    <t>Lanškroun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</si>
  <si>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</si>
  <si>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</si>
  <si>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</si>
  <si>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</si>
  <si>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</si>
  <si>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</si>
  <si>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</si>
  <si>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</si>
  <si>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</si>
  <si>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</si>
  <si>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</si>
  <si>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</si>
  <si>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</si>
  <si>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</si>
  <si>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</si>
  <si>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</si>
  <si>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</si>
  <si>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</si>
  <si>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</si>
  <si>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</si>
  <si>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</si>
  <si>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</si>
  <si>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</si>
  <si>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</si>
  <si>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</si>
  <si>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</si>
  <si>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</si>
  <si>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</si>
  <si>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</si>
  <si>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</si>
  <si>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</si>
  <si>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</si>
  <si>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</si>
  <si>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</si>
  <si>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</si>
  <si>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</si>
  <si>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</si>
  <si>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</si>
  <si>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</si>
  <si>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</si>
  <si>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</si>
  <si>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</si>
  <si>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</si>
  <si>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</si>
  <si>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</si>
  <si>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</si>
  <si>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</si>
  <si>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</si>
  <si>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</si>
  <si>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</si>
  <si>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</si>
  <si>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</si>
  <si>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</si>
  <si>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</si>
  <si>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</si>
  <si>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</si>
  <si>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</si>
  <si>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</si>
  <si>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</si>
  <si>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</si>
  <si>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</si>
  <si>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</si>
  <si>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</si>
  <si>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</si>
  <si>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</si>
  <si>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</si>
  <si>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</si>
  <si>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</si>
  <si>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</si>
  <si>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</si>
  <si>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</si>
  <si>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</si>
  <si>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</si>
  <si>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</si>
  <si>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</si>
  <si>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</si>
  <si>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</si>
  <si>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</si>
  <si>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</si>
  <si>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</si>
  <si>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</si>
  <si>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</si>
  <si>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</si>
  <si>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</si>
  <si>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1255677992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</si>
  <si>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</si>
  <si>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</si>
  <si>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</si>
  <si>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</si>
  <si>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VV</t>
  </si>
  <si>
    <t>(520+160+720)/10000</t>
  </si>
  <si>
    <t>3</t>
  </si>
  <si>
    <t>111103323</t>
  </si>
  <si>
    <t>Kosení po vegetačním období vodního rostlinstva na břehu hustého</t>
  </si>
  <si>
    <t>58004399</t>
  </si>
  <si>
    <t>Kosení travin a vodních rostlin po vegetačním období vodního rostlinstva na břehu hustého</t>
  </si>
  <si>
    <t>https://podminky.urs.cz/item/CS_URS_2023_02/111103323</t>
  </si>
  <si>
    <t>(600+200+240)/10000</t>
  </si>
  <si>
    <t>7</t>
  </si>
  <si>
    <t>111203201</t>
  </si>
  <si>
    <t>Odstranění křovin a stromů s ponecháním kořenů z plochy do 1000 m2</t>
  </si>
  <si>
    <t>m2</t>
  </si>
  <si>
    <t>-1847005314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</si>
  <si>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</si>
  <si>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</si>
  <si>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43+124+40+600</t>
  </si>
  <si>
    <t>9</t>
  </si>
  <si>
    <t>112101101</t>
  </si>
  <si>
    <t>Odstranění stromů listnatých průměru kmene přes 100 do 300 mm</t>
  </si>
  <si>
    <t>kus</t>
  </si>
  <si>
    <t>919814841</t>
  </si>
  <si>
    <t>Odstranění stromů s odřezáním kmene a s odvětvením listnatých, průměru kmene přes 100 do 300 mm</t>
  </si>
  <si>
    <t>https://podminky.urs.cz/item/CS_URS_2023_02/112101101</t>
  </si>
  <si>
    <t>10</t>
  </si>
  <si>
    <t>112101102</t>
  </si>
  <si>
    <t>Odstranění stromů listnatých průměru kmene přes 300 do 500 mm</t>
  </si>
  <si>
    <t>-927153173</t>
  </si>
  <si>
    <t>Odstranění stromů s odřezáním kmene a s odvětvením listnatých, průměru kmene přes 300 do 500 mm</t>
  </si>
  <si>
    <t>https://podminky.urs.cz/item/CS_URS_2023_02/112101102</t>
  </si>
  <si>
    <t>11</t>
  </si>
  <si>
    <t>112101103</t>
  </si>
  <si>
    <t>Odstranění stromů listnatých průměru kmene přes 500 do 700 mm</t>
  </si>
  <si>
    <t>2124724968</t>
  </si>
  <si>
    <t>Odstranění stromů s odřezáním kmene a s odvětvením listnatých, průměru kmene přes 500 do 700 mm</t>
  </si>
  <si>
    <t>https://podminky.urs.cz/item/CS_URS_2023_02/112101103</t>
  </si>
  <si>
    <t>16</t>
  </si>
  <si>
    <t>112251211</t>
  </si>
  <si>
    <t>Odstranění pařezů rovině nebo na svahu do 1:5 odfrézováním hl do 0,2 m</t>
  </si>
  <si>
    <t>-1820414720</t>
  </si>
  <si>
    <t>Odstranění pařezu odfrézováním nebo odvrtáním hloubky do 200 mm v rovině nebo na svahu do 1:5</t>
  </si>
  <si>
    <t>https://podminky.urs.cz/item/CS_URS_2023_02/112251211</t>
  </si>
  <si>
    <t>3,14*0,25</t>
  </si>
  <si>
    <t>17</t>
  </si>
  <si>
    <t>122911111</t>
  </si>
  <si>
    <t>Odstranění vyfrézované dřevní hmoty hl do 0,2 m v rovině nebo na svahu do 1:5</t>
  </si>
  <si>
    <t>871044129</t>
  </si>
  <si>
    <t>Odstranění vyfrézované dřevní hmoty hloubky do 200 mm v rovině nebo na svahu do 1:5</t>
  </si>
  <si>
    <t>https://podminky.urs.cz/item/CS_URS_2023_02/122911111</t>
  </si>
  <si>
    <t>19</t>
  </si>
  <si>
    <t>125703313</t>
  </si>
  <si>
    <t>Čištění melioračních kanálů od naplavenin tl přes 250 do 500 mm dno zpevněné tvárnicemi</t>
  </si>
  <si>
    <t>m3</t>
  </si>
  <si>
    <t>-169979817</t>
  </si>
  <si>
    <t>Čištění melioračních kanálů s úpravou svahu do výšky naplavené vrstvy tloušťky naplavené vrstvy přes 250 do 500 mm, se dnem zpevněným tvárnicemi</t>
  </si>
  <si>
    <t>https://podminky.urs.cz/item/CS_URS_2023_02/125703313</t>
  </si>
  <si>
    <t>34+45+18+68+64+62+54+35</t>
  </si>
  <si>
    <t>18</t>
  </si>
  <si>
    <t>174211205</t>
  </si>
  <si>
    <t>Zásyp jam po pařezech D pařezůpřes 900 do 1100 mm ručně</t>
  </si>
  <si>
    <t>1552735534</t>
  </si>
  <si>
    <t>Zásyp jam po pařezech ručně výkopkem z horniny získané při dobývání pařezů s hrubým urovnáním povrchu zasypávky průměru pařezu přes 900 do 1100 mm</t>
  </si>
  <si>
    <t>https://podminky.urs.cz/item/CS_URS_2023_02/174211205</t>
  </si>
  <si>
    <t>20</t>
  </si>
  <si>
    <t>181951111</t>
  </si>
  <si>
    <t>Úprava pláně v hornině třídy těžitelnosti I skupiny 1 až 3 bez zhutnění strojně</t>
  </si>
  <si>
    <t>-807107549</t>
  </si>
  <si>
    <t>Úprava pláně vyrovnáním výškových rozdílů strojně v hornině třídy těžitelnosti I, skupiny 1 až 3 bez zhutnění</t>
  </si>
  <si>
    <t>https://podminky.urs.cz/item/CS_URS_2023_02/181951111</t>
  </si>
  <si>
    <t>156*2,5</t>
  </si>
  <si>
    <t>200*2,5</t>
  </si>
  <si>
    <t>Součet</t>
  </si>
  <si>
    <t>185803106</t>
  </si>
  <si>
    <t>Shrabání pokoseného divokého porostu s odvozem do 20 km</t>
  </si>
  <si>
    <t>305618661</t>
  </si>
  <si>
    <t>Shrabání pokoseného porostu a organických naplavenin s odvozem do 20 km divokého porostu</t>
  </si>
  <si>
    <t>https://podminky.urs.cz/item/CS_URS_2023_02/185803106</t>
  </si>
  <si>
    <t>185803107</t>
  </si>
  <si>
    <t>Shrabání pokoseného vodního rostlinstva z břehu i z vody s odvozem do 20 km</t>
  </si>
  <si>
    <t>237061521</t>
  </si>
  <si>
    <t>Shrabání pokoseného porostu a organických naplavenin s odvozem do 20 km vodního rostlinstva z břehu i z vody</t>
  </si>
  <si>
    <t>https://podminky.urs.cz/item/CS_URS_2023_02/185803107</t>
  </si>
  <si>
    <t>8</t>
  </si>
  <si>
    <t>R-001</t>
  </si>
  <si>
    <t xml:space="preserve">Ekologická likvidace veškeré neupotřeb. dřev. hmoty - z křovin a stromů D kmene do 100 mm - v souladu se zákonem o odpadech č. 541/2020 Sb.v platném znění   </t>
  </si>
  <si>
    <t>-1667316958</t>
  </si>
  <si>
    <t xml:space="preserve">Ekologická likvidace veškeré neupotřeb. dřev. hmoty - z křovin a stromů D kmene do 100 mm - v souladu se zákonem o odpadech č. 541/2020 Sb.v platném znění </t>
  </si>
  <si>
    <t>12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</si>
  <si>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</si>
  <si>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</si>
  <si>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</si>
  <si>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501034746</t>
  </si>
  <si>
    <t xml:space="preserve">Ekologická likvidace veškeré neupotřeb. dřev. hmoty - větví stromu, včetně kmenu - D kmene do 300 mm - v souladu se zákonem o odpadech č. 541/2020 Sb.v platném znění </t>
  </si>
  <si>
    <t>13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</si>
  <si>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</si>
  <si>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</si>
  <si>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-1700616269</t>
  </si>
  <si>
    <t xml:space="preserve">Ekologická likvidace veškeré neupotřeb. dřev. hmoty - větví stromu, včetně kmenu - D kmene 300-500 mm - v souladu se zákonem o odpadech č. 541/2020 Sb.v platném znění </t>
  </si>
  <si>
    <t>14</t>
  </si>
  <si>
    <t>R-004</t>
  </si>
  <si>
    <t xml:space="preserve">Ekologická likvidace veškeré neupotřeb. dřev. hmoty - větví stromu, včetně kmenu - D kmene 500-700 mm - v souladu se zákonem o odpadech č. 541/2020 Sb.v platném znění   </t>
  </si>
  <si>
    <t>1171424978</t>
  </si>
  <si>
    <t xml:space="preserve">Ekologická likvidace veškeré neupotřeb. dřev. hmoty - větví stromu, včetně kmenu - D kmene 500-700 mm - v souladu se zákonem o odpadech č. 541/2020 Sb.v platném znění </t>
  </si>
  <si>
    <t>R-027</t>
  </si>
  <si>
    <t>Odstranění napadaných stromů, větví stromů a keřů do D 200 mm v profilu HOZ, včetně ekologické likvidace v souladu se zákonem o odpadech č.  541/2020 Sb. v platném znění</t>
  </si>
  <si>
    <t>2102228473</t>
  </si>
  <si>
    <t>Odstranění napadaných stromů, větví stromů a keřů do D 200 mm v profilu HOZ, včetně ekologické likvidace v souladu se zákonem o odpadech č. 541/2020 Sb. v platném znění</t>
  </si>
  <si>
    <t>5</t>
  </si>
  <si>
    <t>R-032</t>
  </si>
  <si>
    <t xml:space="preserve">Ekologická likvidace divokého porostu - v souladu se zákonem o odpadech č. 541/2020 Sb.v platném znění   </t>
  </si>
  <si>
    <t>-194922233</t>
  </si>
  <si>
    <t xml:space="preserve">Ekologická likvidace divokého porostu - v souladu se zákonem o odpadech č. 541/2020 Sb.v platném znění </t>
  </si>
  <si>
    <t>6</t>
  </si>
  <si>
    <t>R-035</t>
  </si>
  <si>
    <t xml:space="preserve">Ekologická likvidace rákosu - v souladu se zákonem  o odpadech č. 541/2020 Sb.v platném znění  </t>
  </si>
  <si>
    <t>-1898504505</t>
  </si>
  <si>
    <t xml:space="preserve">Ekologická likvidace rákosu - v souladu se zákonem o odpadech č. 541/2020 Sb.v platném znění </t>
  </si>
  <si>
    <t>R-037</t>
  </si>
  <si>
    <t>Vytyčení inženýrské sítě, vč. dopravy</t>
  </si>
  <si>
    <t>1516599581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</si>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</sst>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103323" TargetMode="External" /><Relationship Id="rId3" Type="http://schemas.openxmlformats.org/officeDocument/2006/relationships/hyperlink" Target="https://podminky.urs.cz/item/CS_URS_2023_02/111203201" TargetMode="External" /><Relationship Id="rId4" Type="http://schemas.openxmlformats.org/officeDocument/2006/relationships/hyperlink" Target="https://podminky.urs.cz/item/CS_URS_2023_02/112101101" TargetMode="External" /><Relationship Id="rId5" Type="http://schemas.openxmlformats.org/officeDocument/2006/relationships/hyperlink" Target="https://podminky.urs.cz/item/CS_URS_2023_02/112101102" TargetMode="External" /><Relationship Id="rId6" Type="http://schemas.openxmlformats.org/officeDocument/2006/relationships/hyperlink" Target="https://podminky.urs.cz/item/CS_URS_2023_02/112101103" TargetMode="External" /><Relationship Id="rId7" Type="http://schemas.openxmlformats.org/officeDocument/2006/relationships/hyperlink" Target="https://podminky.urs.cz/item/CS_URS_2023_02/112251211" TargetMode="External" /><Relationship Id="rId8" Type="http://schemas.openxmlformats.org/officeDocument/2006/relationships/hyperlink" Target="https://podminky.urs.cz/item/CS_URS_2023_02/122911111" TargetMode="External" /><Relationship Id="rId9" Type="http://schemas.openxmlformats.org/officeDocument/2006/relationships/hyperlink" Target="https://podminky.urs.cz/item/CS_URS_2023_02/125703313" TargetMode="External" /><Relationship Id="rId10" Type="http://schemas.openxmlformats.org/officeDocument/2006/relationships/hyperlink" Target="https://podminky.urs.cz/item/CS_URS_2023_02/174211205" TargetMode="External" /><Relationship Id="rId11" Type="http://schemas.openxmlformats.org/officeDocument/2006/relationships/hyperlink" Target="https://podminky.urs.cz/item/CS_URS_2023_02/181951111" TargetMode="External" /><Relationship Id="rId12" Type="http://schemas.openxmlformats.org/officeDocument/2006/relationships/hyperlink" Target="https://podminky.urs.cz/item/CS_URS_2023_02/185803106" TargetMode="External" /><Relationship Id="rId13" Type="http://schemas.openxmlformats.org/officeDocument/2006/relationships/hyperlink" Target="https://podminky.urs.cz/item/CS_URS_2023_02/185803107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9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9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9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9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6"/>
      <c r="BS13" s="17" t="s">
        <v>6</v>
      </c>
    </row>
    <row r="14" spans="2:71" ht="12.75">
      <c r="B14" s="21"/>
      <c r="C14" s="22"/>
      <c r="D14" s="22"/>
      <c r="E14" s="301" t="s">
        <v>29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96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6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6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96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6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6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6"/>
    </row>
    <row r="23" spans="2:57" s="1" customFormat="1" ht="48" customHeight="1">
      <c r="B23" s="21"/>
      <c r="C23" s="22"/>
      <c r="D23" s="22"/>
      <c r="E23" s="303" t="s">
        <v>34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9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6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4">
        <f>ROUND(AG54,2)</f>
        <v>0</v>
      </c>
      <c r="AL26" s="305"/>
      <c r="AM26" s="305"/>
      <c r="AN26" s="305"/>
      <c r="AO26" s="305"/>
      <c r="AP26" s="36"/>
      <c r="AQ26" s="36"/>
      <c r="AR26" s="39"/>
      <c r="BE26" s="29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6" t="s">
        <v>36</v>
      </c>
      <c r="M28" s="306"/>
      <c r="N28" s="306"/>
      <c r="O28" s="306"/>
      <c r="P28" s="306"/>
      <c r="Q28" s="36"/>
      <c r="R28" s="36"/>
      <c r="S28" s="36"/>
      <c r="T28" s="36"/>
      <c r="U28" s="36"/>
      <c r="V28" s="36"/>
      <c r="W28" s="306" t="s">
        <v>37</v>
      </c>
      <c r="X28" s="306"/>
      <c r="Y28" s="306"/>
      <c r="Z28" s="306"/>
      <c r="AA28" s="306"/>
      <c r="AB28" s="306"/>
      <c r="AC28" s="306"/>
      <c r="AD28" s="306"/>
      <c r="AE28" s="306"/>
      <c r="AF28" s="36"/>
      <c r="AG28" s="36"/>
      <c r="AH28" s="36"/>
      <c r="AI28" s="36"/>
      <c r="AJ28" s="36"/>
      <c r="AK28" s="306" t="s">
        <v>38</v>
      </c>
      <c r="AL28" s="306"/>
      <c r="AM28" s="306"/>
      <c r="AN28" s="306"/>
      <c r="AO28" s="306"/>
      <c r="AP28" s="36"/>
      <c r="AQ28" s="36"/>
      <c r="AR28" s="39"/>
      <c r="BE28" s="296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9">
        <v>0.21</v>
      </c>
      <c r="M29" s="308"/>
      <c r="N29" s="308"/>
      <c r="O29" s="308"/>
      <c r="P29" s="308"/>
      <c r="Q29" s="41"/>
      <c r="R29" s="41"/>
      <c r="S29" s="41"/>
      <c r="T29" s="41"/>
      <c r="U29" s="41"/>
      <c r="V29" s="41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1"/>
      <c r="AG29" s="41"/>
      <c r="AH29" s="41"/>
      <c r="AI29" s="41"/>
      <c r="AJ29" s="41"/>
      <c r="AK29" s="307">
        <f>ROUND(AV54,2)</f>
        <v>0</v>
      </c>
      <c r="AL29" s="308"/>
      <c r="AM29" s="308"/>
      <c r="AN29" s="308"/>
      <c r="AO29" s="308"/>
      <c r="AP29" s="41"/>
      <c r="AQ29" s="41"/>
      <c r="AR29" s="42"/>
      <c r="BE29" s="297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9">
        <v>0.15</v>
      </c>
      <c r="M30" s="308"/>
      <c r="N30" s="308"/>
      <c r="O30" s="308"/>
      <c r="P30" s="308"/>
      <c r="Q30" s="41"/>
      <c r="R30" s="41"/>
      <c r="S30" s="41"/>
      <c r="T30" s="41"/>
      <c r="U30" s="41"/>
      <c r="V30" s="41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1"/>
      <c r="AG30" s="41"/>
      <c r="AH30" s="41"/>
      <c r="AI30" s="41"/>
      <c r="AJ30" s="41"/>
      <c r="AK30" s="307">
        <f>ROUND(AW54,2)</f>
        <v>0</v>
      </c>
      <c r="AL30" s="308"/>
      <c r="AM30" s="308"/>
      <c r="AN30" s="308"/>
      <c r="AO30" s="308"/>
      <c r="AP30" s="41"/>
      <c r="AQ30" s="41"/>
      <c r="AR30" s="42"/>
      <c r="BE30" s="297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9">
        <v>0.21</v>
      </c>
      <c r="M31" s="308"/>
      <c r="N31" s="308"/>
      <c r="O31" s="308"/>
      <c r="P31" s="308"/>
      <c r="Q31" s="41"/>
      <c r="R31" s="41"/>
      <c r="S31" s="41"/>
      <c r="T31" s="41"/>
      <c r="U31" s="41"/>
      <c r="V31" s="41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1"/>
      <c r="AG31" s="41"/>
      <c r="AH31" s="41"/>
      <c r="AI31" s="41"/>
      <c r="AJ31" s="41"/>
      <c r="AK31" s="307">
        <v>0</v>
      </c>
      <c r="AL31" s="308"/>
      <c r="AM31" s="308"/>
      <c r="AN31" s="308"/>
      <c r="AO31" s="308"/>
      <c r="AP31" s="41"/>
      <c r="AQ31" s="41"/>
      <c r="AR31" s="42"/>
      <c r="BE31" s="297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9">
        <v>0.15</v>
      </c>
      <c r="M32" s="308"/>
      <c r="N32" s="308"/>
      <c r="O32" s="308"/>
      <c r="P32" s="308"/>
      <c r="Q32" s="41"/>
      <c r="R32" s="41"/>
      <c r="S32" s="41"/>
      <c r="T32" s="41"/>
      <c r="U32" s="41"/>
      <c r="V32" s="41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1"/>
      <c r="AG32" s="41"/>
      <c r="AH32" s="41"/>
      <c r="AI32" s="41"/>
      <c r="AJ32" s="41"/>
      <c r="AK32" s="307">
        <v>0</v>
      </c>
      <c r="AL32" s="308"/>
      <c r="AM32" s="308"/>
      <c r="AN32" s="308"/>
      <c r="AO32" s="308"/>
      <c r="AP32" s="41"/>
      <c r="AQ32" s="41"/>
      <c r="AR32" s="42"/>
      <c r="BE32" s="297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9">
        <v>0</v>
      </c>
      <c r="M33" s="308"/>
      <c r="N33" s="308"/>
      <c r="O33" s="308"/>
      <c r="P33" s="308"/>
      <c r="Q33" s="41"/>
      <c r="R33" s="41"/>
      <c r="S33" s="41"/>
      <c r="T33" s="41"/>
      <c r="U33" s="41"/>
      <c r="V33" s="41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1"/>
      <c r="AG33" s="41"/>
      <c r="AH33" s="41"/>
      <c r="AI33" s="41"/>
      <c r="AJ33" s="41"/>
      <c r="AK33" s="307">
        <v>0</v>
      </c>
      <c r="AL33" s="308"/>
      <c r="AM33" s="308"/>
      <c r="AN33" s="308"/>
      <c r="AO33" s="30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10" t="s">
        <v>47</v>
      </c>
      <c r="Y35" s="311"/>
      <c r="Z35" s="311"/>
      <c r="AA35" s="311"/>
      <c r="AB35" s="311"/>
      <c r="AC35" s="45"/>
      <c r="AD35" s="45"/>
      <c r="AE35" s="45"/>
      <c r="AF35" s="45"/>
      <c r="AG35" s="45"/>
      <c r="AH35" s="45"/>
      <c r="AI35" s="45"/>
      <c r="AJ35" s="45"/>
      <c r="AK35" s="312">
        <f>SUM(AK26:AK33)</f>
        <v>0</v>
      </c>
      <c r="AL35" s="311"/>
      <c r="AM35" s="311"/>
      <c r="AN35" s="311"/>
      <c r="AO35" s="31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509_105-2023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4" t="str">
        <f>K6</f>
        <v>Údržba HOZ melior.odpad Lanškroun A093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Lanškroun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6" t="str">
        <f>IF(AN8="","",AN8)</f>
        <v>Vyplň údaj</v>
      </c>
      <c r="AN47" s="31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7" t="str">
        <f>IF(E17="","",E17)</f>
        <v xml:space="preserve"> </v>
      </c>
      <c r="AN49" s="318"/>
      <c r="AO49" s="318"/>
      <c r="AP49" s="318"/>
      <c r="AQ49" s="36"/>
      <c r="AR49" s="39"/>
      <c r="AS49" s="319" t="s">
        <v>49</v>
      </c>
      <c r="AT49" s="32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7" t="str">
        <f>IF(E20="","",E20)</f>
        <v xml:space="preserve"> </v>
      </c>
      <c r="AN50" s="318"/>
      <c r="AO50" s="318"/>
      <c r="AP50" s="318"/>
      <c r="AQ50" s="36"/>
      <c r="AR50" s="39"/>
      <c r="AS50" s="321"/>
      <c r="AT50" s="32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3"/>
      <c r="AT51" s="32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5" t="s">
        <v>50</v>
      </c>
      <c r="D52" s="326"/>
      <c r="E52" s="326"/>
      <c r="F52" s="326"/>
      <c r="G52" s="326"/>
      <c r="H52" s="66"/>
      <c r="I52" s="327" t="s">
        <v>51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52</v>
      </c>
      <c r="AH52" s="326"/>
      <c r="AI52" s="326"/>
      <c r="AJ52" s="326"/>
      <c r="AK52" s="326"/>
      <c r="AL52" s="326"/>
      <c r="AM52" s="326"/>
      <c r="AN52" s="327" t="s">
        <v>53</v>
      </c>
      <c r="AO52" s="326"/>
      <c r="AP52" s="326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24.6" customHeight="1">
      <c r="A55" s="85" t="s">
        <v>72</v>
      </c>
      <c r="B55" s="86"/>
      <c r="C55" s="87"/>
      <c r="D55" s="331" t="s">
        <v>14</v>
      </c>
      <c r="E55" s="331"/>
      <c r="F55" s="331"/>
      <c r="G55" s="331"/>
      <c r="H55" s="331"/>
      <c r="I55" s="88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'509_105-2023 - Údržba HOZ...'!J28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9" t="s">
        <v>73</v>
      </c>
      <c r="AR55" s="90"/>
      <c r="AS55" s="91">
        <v>0</v>
      </c>
      <c r="AT55" s="92">
        <f>ROUND(SUM(AV55:AW55),2)</f>
        <v>0</v>
      </c>
      <c r="AU55" s="93">
        <f>'509_105-2023 - Údržba HOZ...'!P75</f>
        <v>0</v>
      </c>
      <c r="AV55" s="92">
        <f>'509_105-2023 - Údržba HOZ...'!J31</f>
        <v>0</v>
      </c>
      <c r="AW55" s="92">
        <f>'509_105-2023 - Údržba HOZ...'!J32</f>
        <v>0</v>
      </c>
      <c r="AX55" s="92">
        <f>'509_105-2023 - Údržba HOZ...'!J33</f>
        <v>0</v>
      </c>
      <c r="AY55" s="92">
        <f>'509_105-2023 - Údržba HOZ...'!J34</f>
        <v>0</v>
      </c>
      <c r="AZ55" s="92">
        <f>'509_105-2023 - Údržba HOZ...'!F31</f>
        <v>0</v>
      </c>
      <c r="BA55" s="92">
        <f>'509_105-2023 - Údržba HOZ...'!F32</f>
        <v>0</v>
      </c>
      <c r="BB55" s="92">
        <f>'509_105-2023 - Údržba HOZ...'!F33</f>
        <v>0</v>
      </c>
      <c r="BC55" s="92">
        <f>'509_105-2023 - Údržba HOZ...'!F34</f>
        <v>0</v>
      </c>
      <c r="BD55" s="94">
        <f>'509_105-2023 - Údržba HOZ...'!F35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u7vy9veL/pJDHYd2MPWv0Y8tGYUnIzTCbmoDsIVdhd1HLXw90n2EB34tr33OK+r2rdpYI1ktxW4pPhTQ/R+4yg==" saltValue="n2D9fiRfNqFU6RCdV46E7UtkpfuEJxQeoy/aTLLw9l1qhTD9bqOQzop4bKC6Yq3vJFVkWzXfBJ22T0H3A+2A1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09_105-2023 - Údržba H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35" t="s">
        <v>17</v>
      </c>
      <c r="F7" s="336"/>
      <c r="G7" s="336"/>
      <c r="H7" s="33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27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7" t="str">
        <f>'Rekapitulace stavby'!E14</f>
        <v>Vyplň údaj</v>
      </c>
      <c r="F16" s="338"/>
      <c r="G16" s="338"/>
      <c r="H16" s="338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27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27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9" t="s">
        <v>34</v>
      </c>
      <c r="F25" s="339"/>
      <c r="G25" s="339"/>
      <c r="H25" s="33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ROUND((SUM(BE75:BE143)),2)</f>
        <v>0</v>
      </c>
      <c r="G31" s="34"/>
      <c r="H31" s="34"/>
      <c r="I31" s="113">
        <v>0.21</v>
      </c>
      <c r="J31" s="112">
        <f>ROUND(((SUM(BE75:BE143))*I31),2)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ROUND((SUM(BF75:BF143)),2)</f>
        <v>0</v>
      </c>
      <c r="G32" s="34"/>
      <c r="H32" s="34"/>
      <c r="I32" s="113">
        <v>0.15</v>
      </c>
      <c r="J32" s="112">
        <f>ROUND(((SUM(BF75:BF143))*I32),2)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ROUND((SUM(BG75:BG143)),2)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ROUND((SUM(BH75:BH143)),2)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ROUND((SUM(BI75:BI143)),2)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14" t="str">
        <f>E7</f>
        <v>Údržba HOZ melior.odpad Lanškroun A093</v>
      </c>
      <c r="F46" s="340"/>
      <c r="G46" s="340"/>
      <c r="H46" s="340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Lanškroun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29" t="s">
        <v>24</v>
      </c>
      <c r="D50" s="36"/>
      <c r="E50" s="36"/>
      <c r="F50" s="27" t="str">
        <f>E13</f>
        <v xml:space="preserve"> </v>
      </c>
      <c r="G50" s="36"/>
      <c r="H50" s="36"/>
      <c r="I50" s="29" t="s">
        <v>30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6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J77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84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14" t="str">
        <f>E7</f>
        <v>Údržba HOZ melior.odpad Lanškroun A093</v>
      </c>
      <c r="F67" s="340"/>
      <c r="G67" s="340"/>
      <c r="H67" s="340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Lanškroun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.6" customHeight="1">
      <c r="A71" s="34"/>
      <c r="B71" s="35"/>
      <c r="C71" s="29" t="s">
        <v>24</v>
      </c>
      <c r="D71" s="36"/>
      <c r="E71" s="36"/>
      <c r="F71" s="27" t="str">
        <f>E13</f>
        <v xml:space="preserve"> </v>
      </c>
      <c r="G71" s="36"/>
      <c r="H71" s="36"/>
      <c r="I71" s="29" t="s">
        <v>30</v>
      </c>
      <c r="J71" s="32" t="str">
        <f>E19</f>
        <v xml:space="preserve"> 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5.6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32</v>
      </c>
      <c r="J72" s="32" t="str">
        <f>E22</f>
        <v xml:space="preserve"> 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85</v>
      </c>
      <c r="D74" s="144" t="s">
        <v>54</v>
      </c>
      <c r="E74" s="144" t="s">
        <v>50</v>
      </c>
      <c r="F74" s="144" t="s">
        <v>51</v>
      </c>
      <c r="G74" s="144" t="s">
        <v>86</v>
      </c>
      <c r="H74" s="144" t="s">
        <v>87</v>
      </c>
      <c r="I74" s="144" t="s">
        <v>88</v>
      </c>
      <c r="J74" s="144" t="s">
        <v>80</v>
      </c>
      <c r="K74" s="145" t="s">
        <v>89</v>
      </c>
      <c r="L74" s="146"/>
      <c r="M74" s="68" t="s">
        <v>19</v>
      </c>
      <c r="N74" s="69" t="s">
        <v>39</v>
      </c>
      <c r="O74" s="69" t="s">
        <v>90</v>
      </c>
      <c r="P74" s="69" t="s">
        <v>91</v>
      </c>
      <c r="Q74" s="69" t="s">
        <v>92</v>
      </c>
      <c r="R74" s="69" t="s">
        <v>93</v>
      </c>
      <c r="S74" s="69" t="s">
        <v>94</v>
      </c>
      <c r="T74" s="70" t="s">
        <v>95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96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68</v>
      </c>
      <c r="AU75" s="17" t="s">
        <v>81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68</v>
      </c>
      <c r="E76" s="155" t="s">
        <v>97</v>
      </c>
      <c r="F76" s="155" t="s">
        <v>98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</f>
        <v>0</v>
      </c>
      <c r="Q76" s="160"/>
      <c r="R76" s="161">
        <f>R77</f>
        <v>0</v>
      </c>
      <c r="S76" s="160"/>
      <c r="T76" s="162">
        <f>T77</f>
        <v>0</v>
      </c>
      <c r="AR76" s="163" t="s">
        <v>74</v>
      </c>
      <c r="AT76" s="164" t="s">
        <v>68</v>
      </c>
      <c r="AU76" s="164" t="s">
        <v>69</v>
      </c>
      <c r="AY76" s="163" t="s">
        <v>99</v>
      </c>
      <c r="BK76" s="165">
        <f>BK77</f>
        <v>0</v>
      </c>
    </row>
    <row r="77" spans="2:63" s="12" customFormat="1" ht="22.9" customHeight="1">
      <c r="B77" s="152"/>
      <c r="C77" s="153"/>
      <c r="D77" s="154" t="s">
        <v>68</v>
      </c>
      <c r="E77" s="166" t="s">
        <v>74</v>
      </c>
      <c r="F77" s="166" t="s">
        <v>100</v>
      </c>
      <c r="G77" s="153"/>
      <c r="H77" s="153"/>
      <c r="I77" s="156"/>
      <c r="J77" s="167">
        <f>BK77</f>
        <v>0</v>
      </c>
      <c r="K77" s="153"/>
      <c r="L77" s="158"/>
      <c r="M77" s="159"/>
      <c r="N77" s="160"/>
      <c r="O77" s="160"/>
      <c r="P77" s="161">
        <f>SUM(P78:P143)</f>
        <v>0</v>
      </c>
      <c r="Q77" s="160"/>
      <c r="R77" s="161">
        <f>SUM(R78:R143)</f>
        <v>0</v>
      </c>
      <c r="S77" s="160"/>
      <c r="T77" s="162">
        <f>SUM(T78:T143)</f>
        <v>0</v>
      </c>
      <c r="AR77" s="163" t="s">
        <v>74</v>
      </c>
      <c r="AT77" s="164" t="s">
        <v>68</v>
      </c>
      <c r="AU77" s="164" t="s">
        <v>74</v>
      </c>
      <c r="AY77" s="163" t="s">
        <v>99</v>
      </c>
      <c r="BK77" s="165">
        <f>SUM(BK78:BK143)</f>
        <v>0</v>
      </c>
    </row>
    <row r="78" spans="1:65" s="2" customFormat="1" ht="14.45" customHeight="1">
      <c r="A78" s="34"/>
      <c r="B78" s="35"/>
      <c r="C78" s="168" t="s">
        <v>74</v>
      </c>
      <c r="D78" s="168" t="s">
        <v>101</v>
      </c>
      <c r="E78" s="169" t="s">
        <v>102</v>
      </c>
      <c r="F78" s="170" t="s">
        <v>103</v>
      </c>
      <c r="G78" s="171" t="s">
        <v>104</v>
      </c>
      <c r="H78" s="172">
        <v>0.14</v>
      </c>
      <c r="I78" s="173"/>
      <c r="J78" s="174">
        <f>ROUND(I78*H78,2)</f>
        <v>0</v>
      </c>
      <c r="K78" s="170" t="s">
        <v>105</v>
      </c>
      <c r="L78" s="39"/>
      <c r="M78" s="175" t="s">
        <v>19</v>
      </c>
      <c r="N78" s="176" t="s">
        <v>40</v>
      </c>
      <c r="O78" s="64"/>
      <c r="P78" s="177">
        <f>O78*H78</f>
        <v>0</v>
      </c>
      <c r="Q78" s="177">
        <v>0</v>
      </c>
      <c r="R78" s="177">
        <f>Q78*H78</f>
        <v>0</v>
      </c>
      <c r="S78" s="177">
        <v>0</v>
      </c>
      <c r="T78" s="178">
        <f>S78*H78</f>
        <v>0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R78" s="179" t="s">
        <v>106</v>
      </c>
      <c r="AT78" s="179" t="s">
        <v>101</v>
      </c>
      <c r="AU78" s="179" t="s">
        <v>76</v>
      </c>
      <c r="AY78" s="17" t="s">
        <v>99</v>
      </c>
      <c r="BE78" s="180">
        <f>IF(N78="základní",J78,0)</f>
        <v>0</v>
      </c>
      <c r="BF78" s="180">
        <f>IF(N78="snížená",J78,0)</f>
        <v>0</v>
      </c>
      <c r="BG78" s="180">
        <f>IF(N78="zákl. přenesená",J78,0)</f>
        <v>0</v>
      </c>
      <c r="BH78" s="180">
        <f>IF(N78="sníž. přenesená",J78,0)</f>
        <v>0</v>
      </c>
      <c r="BI78" s="180">
        <f>IF(N78="nulová",J78,0)</f>
        <v>0</v>
      </c>
      <c r="BJ78" s="17" t="s">
        <v>74</v>
      </c>
      <c r="BK78" s="180">
        <f>ROUND(I78*H78,2)</f>
        <v>0</v>
      </c>
      <c r="BL78" s="17" t="s">
        <v>106</v>
      </c>
      <c r="BM78" s="179" t="s">
        <v>107</v>
      </c>
    </row>
    <row r="79" spans="1:47" s="2" customFormat="1" ht="11.25">
      <c r="A79" s="34"/>
      <c r="B79" s="35"/>
      <c r="C79" s="36"/>
      <c r="D79" s="181" t="s">
        <v>108</v>
      </c>
      <c r="E79" s="36"/>
      <c r="F79" s="182" t="s">
        <v>109</v>
      </c>
      <c r="G79" s="36"/>
      <c r="H79" s="36"/>
      <c r="I79" s="183"/>
      <c r="J79" s="36"/>
      <c r="K79" s="36"/>
      <c r="L79" s="39"/>
      <c r="M79" s="184"/>
      <c r="N79" s="185"/>
      <c r="O79" s="64"/>
      <c r="P79" s="64"/>
      <c r="Q79" s="64"/>
      <c r="R79" s="64"/>
      <c r="S79" s="64"/>
      <c r="T79" s="6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7" t="s">
        <v>108</v>
      </c>
      <c r="AU79" s="17" t="s">
        <v>76</v>
      </c>
    </row>
    <row r="80" spans="1:47" s="2" customFormat="1" ht="11.25">
      <c r="A80" s="34"/>
      <c r="B80" s="35"/>
      <c r="C80" s="36"/>
      <c r="D80" s="186" t="s">
        <v>110</v>
      </c>
      <c r="E80" s="36"/>
      <c r="F80" s="187" t="s">
        <v>111</v>
      </c>
      <c r="G80" s="36"/>
      <c r="H80" s="36"/>
      <c r="I80" s="183"/>
      <c r="J80" s="36"/>
      <c r="K80" s="36"/>
      <c r="L80" s="39"/>
      <c r="M80" s="184"/>
      <c r="N80" s="185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110</v>
      </c>
      <c r="AU80" s="17" t="s">
        <v>76</v>
      </c>
    </row>
    <row r="81" spans="2:51" s="13" customFormat="1" ht="11.25">
      <c r="B81" s="188"/>
      <c r="C81" s="189"/>
      <c r="D81" s="181" t="s">
        <v>112</v>
      </c>
      <c r="E81" s="190" t="s">
        <v>19</v>
      </c>
      <c r="F81" s="191" t="s">
        <v>113</v>
      </c>
      <c r="G81" s="189"/>
      <c r="H81" s="192">
        <v>0.14</v>
      </c>
      <c r="I81" s="193"/>
      <c r="J81" s="189"/>
      <c r="K81" s="189"/>
      <c r="L81" s="194"/>
      <c r="M81" s="195"/>
      <c r="N81" s="196"/>
      <c r="O81" s="196"/>
      <c r="P81" s="196"/>
      <c r="Q81" s="196"/>
      <c r="R81" s="196"/>
      <c r="S81" s="196"/>
      <c r="T81" s="197"/>
      <c r="AT81" s="198" t="s">
        <v>112</v>
      </c>
      <c r="AU81" s="198" t="s">
        <v>76</v>
      </c>
      <c r="AV81" s="13" t="s">
        <v>76</v>
      </c>
      <c r="AW81" s="13" t="s">
        <v>31</v>
      </c>
      <c r="AX81" s="13" t="s">
        <v>74</v>
      </c>
      <c r="AY81" s="198" t="s">
        <v>99</v>
      </c>
    </row>
    <row r="82" spans="1:65" s="2" customFormat="1" ht="14.45" customHeight="1">
      <c r="A82" s="34"/>
      <c r="B82" s="35"/>
      <c r="C82" s="168" t="s">
        <v>114</v>
      </c>
      <c r="D82" s="168" t="s">
        <v>101</v>
      </c>
      <c r="E82" s="169" t="s">
        <v>115</v>
      </c>
      <c r="F82" s="170" t="s">
        <v>116</v>
      </c>
      <c r="G82" s="171" t="s">
        <v>104</v>
      </c>
      <c r="H82" s="172">
        <v>0.104</v>
      </c>
      <c r="I82" s="173"/>
      <c r="J82" s="174">
        <f>ROUND(I82*H82,2)</f>
        <v>0</v>
      </c>
      <c r="K82" s="170" t="s">
        <v>105</v>
      </c>
      <c r="L82" s="39"/>
      <c r="M82" s="175" t="s">
        <v>19</v>
      </c>
      <c r="N82" s="176" t="s">
        <v>40</v>
      </c>
      <c r="O82" s="64"/>
      <c r="P82" s="177">
        <f>O82*H82</f>
        <v>0</v>
      </c>
      <c r="Q82" s="177">
        <v>0</v>
      </c>
      <c r="R82" s="177">
        <f>Q82*H82</f>
        <v>0</v>
      </c>
      <c r="S82" s="177">
        <v>0</v>
      </c>
      <c r="T82" s="17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9" t="s">
        <v>106</v>
      </c>
      <c r="AT82" s="179" t="s">
        <v>101</v>
      </c>
      <c r="AU82" s="179" t="s">
        <v>76</v>
      </c>
      <c r="AY82" s="17" t="s">
        <v>99</v>
      </c>
      <c r="BE82" s="180">
        <f>IF(N82="základní",J82,0)</f>
        <v>0</v>
      </c>
      <c r="BF82" s="180">
        <f>IF(N82="snížená",J82,0)</f>
        <v>0</v>
      </c>
      <c r="BG82" s="180">
        <f>IF(N82="zákl. přenesená",J82,0)</f>
        <v>0</v>
      </c>
      <c r="BH82" s="180">
        <f>IF(N82="sníž. přenesená",J82,0)</f>
        <v>0</v>
      </c>
      <c r="BI82" s="180">
        <f>IF(N82="nulová",J82,0)</f>
        <v>0</v>
      </c>
      <c r="BJ82" s="17" t="s">
        <v>74</v>
      </c>
      <c r="BK82" s="180">
        <f>ROUND(I82*H82,2)</f>
        <v>0</v>
      </c>
      <c r="BL82" s="17" t="s">
        <v>106</v>
      </c>
      <c r="BM82" s="179" t="s">
        <v>117</v>
      </c>
    </row>
    <row r="83" spans="1:47" s="2" customFormat="1" ht="11.25">
      <c r="A83" s="34"/>
      <c r="B83" s="35"/>
      <c r="C83" s="36"/>
      <c r="D83" s="181" t="s">
        <v>108</v>
      </c>
      <c r="E83" s="36"/>
      <c r="F83" s="182" t="s">
        <v>118</v>
      </c>
      <c r="G83" s="36"/>
      <c r="H83" s="36"/>
      <c r="I83" s="183"/>
      <c r="J83" s="36"/>
      <c r="K83" s="36"/>
      <c r="L83" s="39"/>
      <c r="M83" s="184"/>
      <c r="N83" s="185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108</v>
      </c>
      <c r="AU83" s="17" t="s">
        <v>76</v>
      </c>
    </row>
    <row r="84" spans="1:47" s="2" customFormat="1" ht="11.25">
      <c r="A84" s="34"/>
      <c r="B84" s="35"/>
      <c r="C84" s="36"/>
      <c r="D84" s="186" t="s">
        <v>110</v>
      </c>
      <c r="E84" s="36"/>
      <c r="F84" s="187" t="s">
        <v>119</v>
      </c>
      <c r="G84" s="36"/>
      <c r="H84" s="36"/>
      <c r="I84" s="183"/>
      <c r="J84" s="36"/>
      <c r="K84" s="36"/>
      <c r="L84" s="39"/>
      <c r="M84" s="184"/>
      <c r="N84" s="185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110</v>
      </c>
      <c r="AU84" s="17" t="s">
        <v>76</v>
      </c>
    </row>
    <row r="85" spans="2:51" s="13" customFormat="1" ht="11.25">
      <c r="B85" s="188"/>
      <c r="C85" s="189"/>
      <c r="D85" s="181" t="s">
        <v>112</v>
      </c>
      <c r="E85" s="190" t="s">
        <v>19</v>
      </c>
      <c r="F85" s="191" t="s">
        <v>120</v>
      </c>
      <c r="G85" s="189"/>
      <c r="H85" s="192">
        <v>0.104</v>
      </c>
      <c r="I85" s="193"/>
      <c r="J85" s="189"/>
      <c r="K85" s="189"/>
      <c r="L85" s="194"/>
      <c r="M85" s="195"/>
      <c r="N85" s="196"/>
      <c r="O85" s="196"/>
      <c r="P85" s="196"/>
      <c r="Q85" s="196"/>
      <c r="R85" s="196"/>
      <c r="S85" s="196"/>
      <c r="T85" s="197"/>
      <c r="AT85" s="198" t="s">
        <v>112</v>
      </c>
      <c r="AU85" s="198" t="s">
        <v>76</v>
      </c>
      <c r="AV85" s="13" t="s">
        <v>76</v>
      </c>
      <c r="AW85" s="13" t="s">
        <v>31</v>
      </c>
      <c r="AX85" s="13" t="s">
        <v>74</v>
      </c>
      <c r="AY85" s="198" t="s">
        <v>99</v>
      </c>
    </row>
    <row r="86" spans="1:65" s="2" customFormat="1" ht="14.45" customHeight="1">
      <c r="A86" s="34"/>
      <c r="B86" s="35"/>
      <c r="C86" s="168" t="s">
        <v>121</v>
      </c>
      <c r="D86" s="168" t="s">
        <v>101</v>
      </c>
      <c r="E86" s="169" t="s">
        <v>122</v>
      </c>
      <c r="F86" s="170" t="s">
        <v>123</v>
      </c>
      <c r="G86" s="171" t="s">
        <v>124</v>
      </c>
      <c r="H86" s="172">
        <v>807</v>
      </c>
      <c r="I86" s="173"/>
      <c r="J86" s="174">
        <f>ROUND(I86*H86,2)</f>
        <v>0</v>
      </c>
      <c r="K86" s="170" t="s">
        <v>105</v>
      </c>
      <c r="L86" s="39"/>
      <c r="M86" s="175" t="s">
        <v>19</v>
      </c>
      <c r="N86" s="176" t="s">
        <v>40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106</v>
      </c>
      <c r="AT86" s="179" t="s">
        <v>101</v>
      </c>
      <c r="AU86" s="179" t="s">
        <v>76</v>
      </c>
      <c r="AY86" s="17" t="s">
        <v>99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74</v>
      </c>
      <c r="BK86" s="180">
        <f>ROUND(I86*H86,2)</f>
        <v>0</v>
      </c>
      <c r="BL86" s="17" t="s">
        <v>106</v>
      </c>
      <c r="BM86" s="179" t="s">
        <v>125</v>
      </c>
    </row>
    <row r="87" spans="1:47" s="2" customFormat="1" ht="19.5">
      <c r="A87" s="34"/>
      <c r="B87" s="35"/>
      <c r="C87" s="36"/>
      <c r="D87" s="181" t="s">
        <v>108</v>
      </c>
      <c r="E87" s="36"/>
      <c r="F87" s="182" t="s">
        <v>126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108</v>
      </c>
      <c r="AU87" s="17" t="s">
        <v>76</v>
      </c>
    </row>
    <row r="88" spans="1:47" s="2" customFormat="1" ht="11.25">
      <c r="A88" s="34"/>
      <c r="B88" s="35"/>
      <c r="C88" s="36"/>
      <c r="D88" s="186" t="s">
        <v>110</v>
      </c>
      <c r="E88" s="36"/>
      <c r="F88" s="187" t="s">
        <v>127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110</v>
      </c>
      <c r="AU88" s="17" t="s">
        <v>76</v>
      </c>
    </row>
    <row r="89" spans="2:51" s="13" customFormat="1" ht="11.25">
      <c r="B89" s="188"/>
      <c r="C89" s="189"/>
      <c r="D89" s="181" t="s">
        <v>112</v>
      </c>
      <c r="E89" s="190" t="s">
        <v>19</v>
      </c>
      <c r="F89" s="191" t="s">
        <v>128</v>
      </c>
      <c r="G89" s="189"/>
      <c r="H89" s="192">
        <v>807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112</v>
      </c>
      <c r="AU89" s="198" t="s">
        <v>76</v>
      </c>
      <c r="AV89" s="13" t="s">
        <v>76</v>
      </c>
      <c r="AW89" s="13" t="s">
        <v>31</v>
      </c>
      <c r="AX89" s="13" t="s">
        <v>74</v>
      </c>
      <c r="AY89" s="198" t="s">
        <v>99</v>
      </c>
    </row>
    <row r="90" spans="1:65" s="2" customFormat="1" ht="14.45" customHeight="1">
      <c r="A90" s="34"/>
      <c r="B90" s="35"/>
      <c r="C90" s="168" t="s">
        <v>129</v>
      </c>
      <c r="D90" s="168" t="s">
        <v>101</v>
      </c>
      <c r="E90" s="169" t="s">
        <v>130</v>
      </c>
      <c r="F90" s="170" t="s">
        <v>131</v>
      </c>
      <c r="G90" s="171" t="s">
        <v>132</v>
      </c>
      <c r="H90" s="172">
        <v>90</v>
      </c>
      <c r="I90" s="173"/>
      <c r="J90" s="174">
        <f>ROUND(I90*H90,2)</f>
        <v>0</v>
      </c>
      <c r="K90" s="170" t="s">
        <v>105</v>
      </c>
      <c r="L90" s="39"/>
      <c r="M90" s="175" t="s">
        <v>19</v>
      </c>
      <c r="N90" s="176" t="s">
        <v>40</v>
      </c>
      <c r="O90" s="64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79" t="s">
        <v>106</v>
      </c>
      <c r="AT90" s="179" t="s">
        <v>101</v>
      </c>
      <c r="AU90" s="179" t="s">
        <v>76</v>
      </c>
      <c r="AY90" s="17" t="s">
        <v>99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17" t="s">
        <v>74</v>
      </c>
      <c r="BK90" s="180">
        <f>ROUND(I90*H90,2)</f>
        <v>0</v>
      </c>
      <c r="BL90" s="17" t="s">
        <v>106</v>
      </c>
      <c r="BM90" s="179" t="s">
        <v>133</v>
      </c>
    </row>
    <row r="91" spans="1:47" s="2" customFormat="1" ht="11.25">
      <c r="A91" s="34"/>
      <c r="B91" s="35"/>
      <c r="C91" s="36"/>
      <c r="D91" s="181" t="s">
        <v>108</v>
      </c>
      <c r="E91" s="36"/>
      <c r="F91" s="182" t="s">
        <v>134</v>
      </c>
      <c r="G91" s="36"/>
      <c r="H91" s="36"/>
      <c r="I91" s="183"/>
      <c r="J91" s="36"/>
      <c r="K91" s="36"/>
      <c r="L91" s="39"/>
      <c r="M91" s="184"/>
      <c r="N91" s="185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108</v>
      </c>
      <c r="AU91" s="17" t="s">
        <v>76</v>
      </c>
    </row>
    <row r="92" spans="1:47" s="2" customFormat="1" ht="11.25">
      <c r="A92" s="34"/>
      <c r="B92" s="35"/>
      <c r="C92" s="36"/>
      <c r="D92" s="186" t="s">
        <v>110</v>
      </c>
      <c r="E92" s="36"/>
      <c r="F92" s="187" t="s">
        <v>135</v>
      </c>
      <c r="G92" s="36"/>
      <c r="H92" s="36"/>
      <c r="I92" s="183"/>
      <c r="J92" s="36"/>
      <c r="K92" s="36"/>
      <c r="L92" s="39"/>
      <c r="M92" s="184"/>
      <c r="N92" s="185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110</v>
      </c>
      <c r="AU92" s="17" t="s">
        <v>76</v>
      </c>
    </row>
    <row r="93" spans="1:65" s="2" customFormat="1" ht="14.45" customHeight="1">
      <c r="A93" s="34"/>
      <c r="B93" s="35"/>
      <c r="C93" s="168" t="s">
        <v>136</v>
      </c>
      <c r="D93" s="168" t="s">
        <v>101</v>
      </c>
      <c r="E93" s="169" t="s">
        <v>137</v>
      </c>
      <c r="F93" s="170" t="s">
        <v>138</v>
      </c>
      <c r="G93" s="171" t="s">
        <v>132</v>
      </c>
      <c r="H93" s="172">
        <v>18</v>
      </c>
      <c r="I93" s="173"/>
      <c r="J93" s="174">
        <f>ROUND(I93*H93,2)</f>
        <v>0</v>
      </c>
      <c r="K93" s="170" t="s">
        <v>105</v>
      </c>
      <c r="L93" s="39"/>
      <c r="M93" s="175" t="s">
        <v>19</v>
      </c>
      <c r="N93" s="176" t="s">
        <v>40</v>
      </c>
      <c r="O93" s="64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79" t="s">
        <v>106</v>
      </c>
      <c r="AT93" s="179" t="s">
        <v>101</v>
      </c>
      <c r="AU93" s="179" t="s">
        <v>76</v>
      </c>
      <c r="AY93" s="17" t="s">
        <v>99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17" t="s">
        <v>74</v>
      </c>
      <c r="BK93" s="180">
        <f>ROUND(I93*H93,2)</f>
        <v>0</v>
      </c>
      <c r="BL93" s="17" t="s">
        <v>106</v>
      </c>
      <c r="BM93" s="179" t="s">
        <v>139</v>
      </c>
    </row>
    <row r="94" spans="1:47" s="2" customFormat="1" ht="11.25">
      <c r="A94" s="34"/>
      <c r="B94" s="35"/>
      <c r="C94" s="36"/>
      <c r="D94" s="181" t="s">
        <v>108</v>
      </c>
      <c r="E94" s="36"/>
      <c r="F94" s="182" t="s">
        <v>140</v>
      </c>
      <c r="G94" s="36"/>
      <c r="H94" s="36"/>
      <c r="I94" s="183"/>
      <c r="J94" s="36"/>
      <c r="K94" s="36"/>
      <c r="L94" s="39"/>
      <c r="M94" s="184"/>
      <c r="N94" s="18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108</v>
      </c>
      <c r="AU94" s="17" t="s">
        <v>76</v>
      </c>
    </row>
    <row r="95" spans="1:47" s="2" customFormat="1" ht="11.25">
      <c r="A95" s="34"/>
      <c r="B95" s="35"/>
      <c r="C95" s="36"/>
      <c r="D95" s="186" t="s">
        <v>110</v>
      </c>
      <c r="E95" s="36"/>
      <c r="F95" s="187" t="s">
        <v>141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110</v>
      </c>
      <c r="AU95" s="17" t="s">
        <v>76</v>
      </c>
    </row>
    <row r="96" spans="1:65" s="2" customFormat="1" ht="14.45" customHeight="1">
      <c r="A96" s="34"/>
      <c r="B96" s="35"/>
      <c r="C96" s="168" t="s">
        <v>142</v>
      </c>
      <c r="D96" s="168" t="s">
        <v>101</v>
      </c>
      <c r="E96" s="169" t="s">
        <v>143</v>
      </c>
      <c r="F96" s="170" t="s">
        <v>144</v>
      </c>
      <c r="G96" s="171" t="s">
        <v>132</v>
      </c>
      <c r="H96" s="172">
        <v>4</v>
      </c>
      <c r="I96" s="173"/>
      <c r="J96" s="174">
        <f>ROUND(I96*H96,2)</f>
        <v>0</v>
      </c>
      <c r="K96" s="170" t="s">
        <v>105</v>
      </c>
      <c r="L96" s="39"/>
      <c r="M96" s="175" t="s">
        <v>19</v>
      </c>
      <c r="N96" s="176" t="s">
        <v>40</v>
      </c>
      <c r="O96" s="64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9" t="s">
        <v>106</v>
      </c>
      <c r="AT96" s="179" t="s">
        <v>101</v>
      </c>
      <c r="AU96" s="179" t="s">
        <v>76</v>
      </c>
      <c r="AY96" s="17" t="s">
        <v>99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7" t="s">
        <v>74</v>
      </c>
      <c r="BK96" s="180">
        <f>ROUND(I96*H96,2)</f>
        <v>0</v>
      </c>
      <c r="BL96" s="17" t="s">
        <v>106</v>
      </c>
      <c r="BM96" s="179" t="s">
        <v>145</v>
      </c>
    </row>
    <row r="97" spans="1:47" s="2" customFormat="1" ht="11.25">
      <c r="A97" s="34"/>
      <c r="B97" s="35"/>
      <c r="C97" s="36"/>
      <c r="D97" s="181" t="s">
        <v>108</v>
      </c>
      <c r="E97" s="36"/>
      <c r="F97" s="182" t="s">
        <v>146</v>
      </c>
      <c r="G97" s="36"/>
      <c r="H97" s="36"/>
      <c r="I97" s="183"/>
      <c r="J97" s="36"/>
      <c r="K97" s="36"/>
      <c r="L97" s="39"/>
      <c r="M97" s="184"/>
      <c r="N97" s="185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108</v>
      </c>
      <c r="AU97" s="17" t="s">
        <v>76</v>
      </c>
    </row>
    <row r="98" spans="1:47" s="2" customFormat="1" ht="11.25">
      <c r="A98" s="34"/>
      <c r="B98" s="35"/>
      <c r="C98" s="36"/>
      <c r="D98" s="186" t="s">
        <v>110</v>
      </c>
      <c r="E98" s="36"/>
      <c r="F98" s="187" t="s">
        <v>147</v>
      </c>
      <c r="G98" s="36"/>
      <c r="H98" s="36"/>
      <c r="I98" s="183"/>
      <c r="J98" s="36"/>
      <c r="K98" s="36"/>
      <c r="L98" s="39"/>
      <c r="M98" s="184"/>
      <c r="N98" s="185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110</v>
      </c>
      <c r="AU98" s="17" t="s">
        <v>76</v>
      </c>
    </row>
    <row r="99" spans="1:65" s="2" customFormat="1" ht="14.45" customHeight="1">
      <c r="A99" s="34"/>
      <c r="B99" s="35"/>
      <c r="C99" s="168" t="s">
        <v>148</v>
      </c>
      <c r="D99" s="168" t="s">
        <v>101</v>
      </c>
      <c r="E99" s="169" t="s">
        <v>149</v>
      </c>
      <c r="F99" s="170" t="s">
        <v>150</v>
      </c>
      <c r="G99" s="171" t="s">
        <v>124</v>
      </c>
      <c r="H99" s="172">
        <v>0.785</v>
      </c>
      <c r="I99" s="173"/>
      <c r="J99" s="174">
        <f>ROUND(I99*H99,2)</f>
        <v>0</v>
      </c>
      <c r="K99" s="170" t="s">
        <v>105</v>
      </c>
      <c r="L99" s="39"/>
      <c r="M99" s="175" t="s">
        <v>19</v>
      </c>
      <c r="N99" s="176" t="s">
        <v>40</v>
      </c>
      <c r="O99" s="64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79" t="s">
        <v>106</v>
      </c>
      <c r="AT99" s="179" t="s">
        <v>101</v>
      </c>
      <c r="AU99" s="179" t="s">
        <v>76</v>
      </c>
      <c r="AY99" s="17" t="s">
        <v>99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7" t="s">
        <v>74</v>
      </c>
      <c r="BK99" s="180">
        <f>ROUND(I99*H99,2)</f>
        <v>0</v>
      </c>
      <c r="BL99" s="17" t="s">
        <v>106</v>
      </c>
      <c r="BM99" s="179" t="s">
        <v>151</v>
      </c>
    </row>
    <row r="100" spans="1:47" s="2" customFormat="1" ht="11.25">
      <c r="A100" s="34"/>
      <c r="B100" s="35"/>
      <c r="C100" s="36"/>
      <c r="D100" s="181" t="s">
        <v>108</v>
      </c>
      <c r="E100" s="36"/>
      <c r="F100" s="182" t="s">
        <v>152</v>
      </c>
      <c r="G100" s="36"/>
      <c r="H100" s="36"/>
      <c r="I100" s="183"/>
      <c r="J100" s="36"/>
      <c r="K100" s="36"/>
      <c r="L100" s="39"/>
      <c r="M100" s="184"/>
      <c r="N100" s="185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108</v>
      </c>
      <c r="AU100" s="17" t="s">
        <v>76</v>
      </c>
    </row>
    <row r="101" spans="1:47" s="2" customFormat="1" ht="11.25">
      <c r="A101" s="34"/>
      <c r="B101" s="35"/>
      <c r="C101" s="36"/>
      <c r="D101" s="186" t="s">
        <v>110</v>
      </c>
      <c r="E101" s="36"/>
      <c r="F101" s="187" t="s">
        <v>153</v>
      </c>
      <c r="G101" s="36"/>
      <c r="H101" s="36"/>
      <c r="I101" s="183"/>
      <c r="J101" s="36"/>
      <c r="K101" s="36"/>
      <c r="L101" s="39"/>
      <c r="M101" s="184"/>
      <c r="N101" s="18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110</v>
      </c>
      <c r="AU101" s="17" t="s">
        <v>76</v>
      </c>
    </row>
    <row r="102" spans="2:51" s="13" customFormat="1" ht="11.25">
      <c r="B102" s="188"/>
      <c r="C102" s="189"/>
      <c r="D102" s="181" t="s">
        <v>112</v>
      </c>
      <c r="E102" s="190" t="s">
        <v>19</v>
      </c>
      <c r="F102" s="191" t="s">
        <v>154</v>
      </c>
      <c r="G102" s="189"/>
      <c r="H102" s="192">
        <v>0.785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112</v>
      </c>
      <c r="AU102" s="198" t="s">
        <v>76</v>
      </c>
      <c r="AV102" s="13" t="s">
        <v>76</v>
      </c>
      <c r="AW102" s="13" t="s">
        <v>31</v>
      </c>
      <c r="AX102" s="13" t="s">
        <v>74</v>
      </c>
      <c r="AY102" s="198" t="s">
        <v>99</v>
      </c>
    </row>
    <row r="103" spans="1:65" s="2" customFormat="1" ht="14.45" customHeight="1">
      <c r="A103" s="34"/>
      <c r="B103" s="35"/>
      <c r="C103" s="168" t="s">
        <v>155</v>
      </c>
      <c r="D103" s="168" t="s">
        <v>101</v>
      </c>
      <c r="E103" s="169" t="s">
        <v>156</v>
      </c>
      <c r="F103" s="170" t="s">
        <v>157</v>
      </c>
      <c r="G103" s="171" t="s">
        <v>124</v>
      </c>
      <c r="H103" s="172">
        <v>0.785</v>
      </c>
      <c r="I103" s="173"/>
      <c r="J103" s="174">
        <f>ROUND(I103*H103,2)</f>
        <v>0</v>
      </c>
      <c r="K103" s="170" t="s">
        <v>105</v>
      </c>
      <c r="L103" s="39"/>
      <c r="M103" s="175" t="s">
        <v>19</v>
      </c>
      <c r="N103" s="176" t="s">
        <v>40</v>
      </c>
      <c r="O103" s="64"/>
      <c r="P103" s="177">
        <f>O103*H103</f>
        <v>0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9" t="s">
        <v>106</v>
      </c>
      <c r="AT103" s="179" t="s">
        <v>101</v>
      </c>
      <c r="AU103" s="179" t="s">
        <v>76</v>
      </c>
      <c r="AY103" s="17" t="s">
        <v>99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7" t="s">
        <v>74</v>
      </c>
      <c r="BK103" s="180">
        <f>ROUND(I103*H103,2)</f>
        <v>0</v>
      </c>
      <c r="BL103" s="17" t="s">
        <v>106</v>
      </c>
      <c r="BM103" s="179" t="s">
        <v>158</v>
      </c>
    </row>
    <row r="104" spans="1:47" s="2" customFormat="1" ht="11.25">
      <c r="A104" s="34"/>
      <c r="B104" s="35"/>
      <c r="C104" s="36"/>
      <c r="D104" s="181" t="s">
        <v>108</v>
      </c>
      <c r="E104" s="36"/>
      <c r="F104" s="182" t="s">
        <v>159</v>
      </c>
      <c r="G104" s="36"/>
      <c r="H104" s="36"/>
      <c r="I104" s="183"/>
      <c r="J104" s="36"/>
      <c r="K104" s="36"/>
      <c r="L104" s="39"/>
      <c r="M104" s="184"/>
      <c r="N104" s="18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108</v>
      </c>
      <c r="AU104" s="17" t="s">
        <v>76</v>
      </c>
    </row>
    <row r="105" spans="1:47" s="2" customFormat="1" ht="11.25">
      <c r="A105" s="34"/>
      <c r="B105" s="35"/>
      <c r="C105" s="36"/>
      <c r="D105" s="186" t="s">
        <v>110</v>
      </c>
      <c r="E105" s="36"/>
      <c r="F105" s="187" t="s">
        <v>160</v>
      </c>
      <c r="G105" s="36"/>
      <c r="H105" s="36"/>
      <c r="I105" s="183"/>
      <c r="J105" s="36"/>
      <c r="K105" s="36"/>
      <c r="L105" s="39"/>
      <c r="M105" s="184"/>
      <c r="N105" s="185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110</v>
      </c>
      <c r="AU105" s="17" t="s">
        <v>76</v>
      </c>
    </row>
    <row r="106" spans="1:65" s="2" customFormat="1" ht="14.45" customHeight="1">
      <c r="A106" s="34"/>
      <c r="B106" s="35"/>
      <c r="C106" s="168" t="s">
        <v>161</v>
      </c>
      <c r="D106" s="168" t="s">
        <v>101</v>
      </c>
      <c r="E106" s="169" t="s">
        <v>162</v>
      </c>
      <c r="F106" s="170" t="s">
        <v>163</v>
      </c>
      <c r="G106" s="171" t="s">
        <v>164</v>
      </c>
      <c r="H106" s="172">
        <v>380</v>
      </c>
      <c r="I106" s="173"/>
      <c r="J106" s="174">
        <f>ROUND(I106*H106,2)</f>
        <v>0</v>
      </c>
      <c r="K106" s="170" t="s">
        <v>105</v>
      </c>
      <c r="L106" s="39"/>
      <c r="M106" s="175" t="s">
        <v>19</v>
      </c>
      <c r="N106" s="176" t="s">
        <v>40</v>
      </c>
      <c r="O106" s="64"/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9" t="s">
        <v>106</v>
      </c>
      <c r="AT106" s="179" t="s">
        <v>101</v>
      </c>
      <c r="AU106" s="179" t="s">
        <v>76</v>
      </c>
      <c r="AY106" s="17" t="s">
        <v>99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7" t="s">
        <v>74</v>
      </c>
      <c r="BK106" s="180">
        <f>ROUND(I106*H106,2)</f>
        <v>0</v>
      </c>
      <c r="BL106" s="17" t="s">
        <v>106</v>
      </c>
      <c r="BM106" s="179" t="s">
        <v>165</v>
      </c>
    </row>
    <row r="107" spans="1:47" s="2" customFormat="1" ht="19.5">
      <c r="A107" s="34"/>
      <c r="B107" s="35"/>
      <c r="C107" s="36"/>
      <c r="D107" s="181" t="s">
        <v>108</v>
      </c>
      <c r="E107" s="36"/>
      <c r="F107" s="182" t="s">
        <v>166</v>
      </c>
      <c r="G107" s="36"/>
      <c r="H107" s="36"/>
      <c r="I107" s="183"/>
      <c r="J107" s="36"/>
      <c r="K107" s="36"/>
      <c r="L107" s="39"/>
      <c r="M107" s="184"/>
      <c r="N107" s="18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108</v>
      </c>
      <c r="AU107" s="17" t="s">
        <v>76</v>
      </c>
    </row>
    <row r="108" spans="1:47" s="2" customFormat="1" ht="11.25">
      <c r="A108" s="34"/>
      <c r="B108" s="35"/>
      <c r="C108" s="36"/>
      <c r="D108" s="186" t="s">
        <v>110</v>
      </c>
      <c r="E108" s="36"/>
      <c r="F108" s="187" t="s">
        <v>167</v>
      </c>
      <c r="G108" s="36"/>
      <c r="H108" s="36"/>
      <c r="I108" s="183"/>
      <c r="J108" s="36"/>
      <c r="K108" s="36"/>
      <c r="L108" s="39"/>
      <c r="M108" s="184"/>
      <c r="N108" s="18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110</v>
      </c>
      <c r="AU108" s="17" t="s">
        <v>76</v>
      </c>
    </row>
    <row r="109" spans="2:51" s="13" customFormat="1" ht="11.25">
      <c r="B109" s="188"/>
      <c r="C109" s="189"/>
      <c r="D109" s="181" t="s">
        <v>112</v>
      </c>
      <c r="E109" s="190" t="s">
        <v>19</v>
      </c>
      <c r="F109" s="191" t="s">
        <v>168</v>
      </c>
      <c r="G109" s="189"/>
      <c r="H109" s="192">
        <v>380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112</v>
      </c>
      <c r="AU109" s="198" t="s">
        <v>76</v>
      </c>
      <c r="AV109" s="13" t="s">
        <v>76</v>
      </c>
      <c r="AW109" s="13" t="s">
        <v>31</v>
      </c>
      <c r="AX109" s="13" t="s">
        <v>74</v>
      </c>
      <c r="AY109" s="198" t="s">
        <v>99</v>
      </c>
    </row>
    <row r="110" spans="1:65" s="2" customFormat="1" ht="14.45" customHeight="1">
      <c r="A110" s="34"/>
      <c r="B110" s="35"/>
      <c r="C110" s="168" t="s">
        <v>169</v>
      </c>
      <c r="D110" s="168" t="s">
        <v>101</v>
      </c>
      <c r="E110" s="169" t="s">
        <v>170</v>
      </c>
      <c r="F110" s="170" t="s">
        <v>171</v>
      </c>
      <c r="G110" s="171" t="s">
        <v>132</v>
      </c>
      <c r="H110" s="172">
        <v>1</v>
      </c>
      <c r="I110" s="173"/>
      <c r="J110" s="174">
        <f>ROUND(I110*H110,2)</f>
        <v>0</v>
      </c>
      <c r="K110" s="170" t="s">
        <v>105</v>
      </c>
      <c r="L110" s="39"/>
      <c r="M110" s="175" t="s">
        <v>19</v>
      </c>
      <c r="N110" s="176" t="s">
        <v>40</v>
      </c>
      <c r="O110" s="64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9" t="s">
        <v>106</v>
      </c>
      <c r="AT110" s="179" t="s">
        <v>101</v>
      </c>
      <c r="AU110" s="179" t="s">
        <v>76</v>
      </c>
      <c r="AY110" s="17" t="s">
        <v>99</v>
      </c>
      <c r="BE110" s="180">
        <f>IF(N110="základní",J110,0)</f>
        <v>0</v>
      </c>
      <c r="BF110" s="180">
        <f>IF(N110="snížená",J110,0)</f>
        <v>0</v>
      </c>
      <c r="BG110" s="180">
        <f>IF(N110="zákl. přenesená",J110,0)</f>
        <v>0</v>
      </c>
      <c r="BH110" s="180">
        <f>IF(N110="sníž. přenesená",J110,0)</f>
        <v>0</v>
      </c>
      <c r="BI110" s="180">
        <f>IF(N110="nulová",J110,0)</f>
        <v>0</v>
      </c>
      <c r="BJ110" s="17" t="s">
        <v>74</v>
      </c>
      <c r="BK110" s="180">
        <f>ROUND(I110*H110,2)</f>
        <v>0</v>
      </c>
      <c r="BL110" s="17" t="s">
        <v>106</v>
      </c>
      <c r="BM110" s="179" t="s">
        <v>172</v>
      </c>
    </row>
    <row r="111" spans="1:47" s="2" customFormat="1" ht="19.5">
      <c r="A111" s="34"/>
      <c r="B111" s="35"/>
      <c r="C111" s="36"/>
      <c r="D111" s="181" t="s">
        <v>108</v>
      </c>
      <c r="E111" s="36"/>
      <c r="F111" s="182" t="s">
        <v>173</v>
      </c>
      <c r="G111" s="36"/>
      <c r="H111" s="36"/>
      <c r="I111" s="183"/>
      <c r="J111" s="36"/>
      <c r="K111" s="36"/>
      <c r="L111" s="39"/>
      <c r="M111" s="184"/>
      <c r="N111" s="185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108</v>
      </c>
      <c r="AU111" s="17" t="s">
        <v>76</v>
      </c>
    </row>
    <row r="112" spans="1:47" s="2" customFormat="1" ht="11.25">
      <c r="A112" s="34"/>
      <c r="B112" s="35"/>
      <c r="C112" s="36"/>
      <c r="D112" s="186" t="s">
        <v>110</v>
      </c>
      <c r="E112" s="36"/>
      <c r="F112" s="187" t="s">
        <v>174</v>
      </c>
      <c r="G112" s="36"/>
      <c r="H112" s="36"/>
      <c r="I112" s="183"/>
      <c r="J112" s="36"/>
      <c r="K112" s="36"/>
      <c r="L112" s="39"/>
      <c r="M112" s="184"/>
      <c r="N112" s="185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110</v>
      </c>
      <c r="AU112" s="17" t="s">
        <v>76</v>
      </c>
    </row>
    <row r="113" spans="1:65" s="2" customFormat="1" ht="14.45" customHeight="1">
      <c r="A113" s="34"/>
      <c r="B113" s="35"/>
      <c r="C113" s="168" t="s">
        <v>175</v>
      </c>
      <c r="D113" s="168" t="s">
        <v>101</v>
      </c>
      <c r="E113" s="169" t="s">
        <v>176</v>
      </c>
      <c r="F113" s="170" t="s">
        <v>177</v>
      </c>
      <c r="G113" s="171" t="s">
        <v>124</v>
      </c>
      <c r="H113" s="172">
        <v>890</v>
      </c>
      <c r="I113" s="173"/>
      <c r="J113" s="174">
        <f>ROUND(I113*H113,2)</f>
        <v>0</v>
      </c>
      <c r="K113" s="170" t="s">
        <v>105</v>
      </c>
      <c r="L113" s="39"/>
      <c r="M113" s="175" t="s">
        <v>19</v>
      </c>
      <c r="N113" s="176" t="s">
        <v>40</v>
      </c>
      <c r="O113" s="64"/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79" t="s">
        <v>106</v>
      </c>
      <c r="AT113" s="179" t="s">
        <v>101</v>
      </c>
      <c r="AU113" s="179" t="s">
        <v>76</v>
      </c>
      <c r="AY113" s="17" t="s">
        <v>99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17" t="s">
        <v>74</v>
      </c>
      <c r="BK113" s="180">
        <f>ROUND(I113*H113,2)</f>
        <v>0</v>
      </c>
      <c r="BL113" s="17" t="s">
        <v>106</v>
      </c>
      <c r="BM113" s="179" t="s">
        <v>178</v>
      </c>
    </row>
    <row r="114" spans="1:47" s="2" customFormat="1" ht="11.25">
      <c r="A114" s="34"/>
      <c r="B114" s="35"/>
      <c r="C114" s="36"/>
      <c r="D114" s="181" t="s">
        <v>108</v>
      </c>
      <c r="E114" s="36"/>
      <c r="F114" s="182" t="s">
        <v>179</v>
      </c>
      <c r="G114" s="36"/>
      <c r="H114" s="36"/>
      <c r="I114" s="183"/>
      <c r="J114" s="36"/>
      <c r="K114" s="36"/>
      <c r="L114" s="39"/>
      <c r="M114" s="184"/>
      <c r="N114" s="18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108</v>
      </c>
      <c r="AU114" s="17" t="s">
        <v>76</v>
      </c>
    </row>
    <row r="115" spans="1:47" s="2" customFormat="1" ht="11.25">
      <c r="A115" s="34"/>
      <c r="B115" s="35"/>
      <c r="C115" s="36"/>
      <c r="D115" s="186" t="s">
        <v>110</v>
      </c>
      <c r="E115" s="36"/>
      <c r="F115" s="187" t="s">
        <v>180</v>
      </c>
      <c r="G115" s="36"/>
      <c r="H115" s="36"/>
      <c r="I115" s="183"/>
      <c r="J115" s="36"/>
      <c r="K115" s="36"/>
      <c r="L115" s="39"/>
      <c r="M115" s="184"/>
      <c r="N115" s="185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110</v>
      </c>
      <c r="AU115" s="17" t="s">
        <v>76</v>
      </c>
    </row>
    <row r="116" spans="2:51" s="13" customFormat="1" ht="11.25">
      <c r="B116" s="188"/>
      <c r="C116" s="189"/>
      <c r="D116" s="181" t="s">
        <v>112</v>
      </c>
      <c r="E116" s="190" t="s">
        <v>19</v>
      </c>
      <c r="F116" s="191" t="s">
        <v>181</v>
      </c>
      <c r="G116" s="189"/>
      <c r="H116" s="192">
        <v>390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112</v>
      </c>
      <c r="AU116" s="198" t="s">
        <v>76</v>
      </c>
      <c r="AV116" s="13" t="s">
        <v>76</v>
      </c>
      <c r="AW116" s="13" t="s">
        <v>31</v>
      </c>
      <c r="AX116" s="13" t="s">
        <v>69</v>
      </c>
      <c r="AY116" s="198" t="s">
        <v>99</v>
      </c>
    </row>
    <row r="117" spans="2:51" s="13" customFormat="1" ht="11.25">
      <c r="B117" s="188"/>
      <c r="C117" s="189"/>
      <c r="D117" s="181" t="s">
        <v>112</v>
      </c>
      <c r="E117" s="190" t="s">
        <v>19</v>
      </c>
      <c r="F117" s="191" t="s">
        <v>182</v>
      </c>
      <c r="G117" s="189"/>
      <c r="H117" s="192">
        <v>500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112</v>
      </c>
      <c r="AU117" s="198" t="s">
        <v>76</v>
      </c>
      <c r="AV117" s="13" t="s">
        <v>76</v>
      </c>
      <c r="AW117" s="13" t="s">
        <v>31</v>
      </c>
      <c r="AX117" s="13" t="s">
        <v>69</v>
      </c>
      <c r="AY117" s="198" t="s">
        <v>99</v>
      </c>
    </row>
    <row r="118" spans="2:51" s="14" customFormat="1" ht="11.25">
      <c r="B118" s="199"/>
      <c r="C118" s="200"/>
      <c r="D118" s="181" t="s">
        <v>112</v>
      </c>
      <c r="E118" s="201" t="s">
        <v>19</v>
      </c>
      <c r="F118" s="202" t="s">
        <v>183</v>
      </c>
      <c r="G118" s="200"/>
      <c r="H118" s="203">
        <v>890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112</v>
      </c>
      <c r="AU118" s="209" t="s">
        <v>76</v>
      </c>
      <c r="AV118" s="14" t="s">
        <v>106</v>
      </c>
      <c r="AW118" s="14" t="s">
        <v>31</v>
      </c>
      <c r="AX118" s="14" t="s">
        <v>74</v>
      </c>
      <c r="AY118" s="209" t="s">
        <v>99</v>
      </c>
    </row>
    <row r="119" spans="1:65" s="2" customFormat="1" ht="14.45" customHeight="1">
      <c r="A119" s="34"/>
      <c r="B119" s="35"/>
      <c r="C119" s="168" t="s">
        <v>76</v>
      </c>
      <c r="D119" s="168" t="s">
        <v>101</v>
      </c>
      <c r="E119" s="169" t="s">
        <v>184</v>
      </c>
      <c r="F119" s="170" t="s">
        <v>185</v>
      </c>
      <c r="G119" s="171" t="s">
        <v>104</v>
      </c>
      <c r="H119" s="172">
        <v>0.14</v>
      </c>
      <c r="I119" s="173"/>
      <c r="J119" s="174">
        <f>ROUND(I119*H119,2)</f>
        <v>0</v>
      </c>
      <c r="K119" s="170" t="s">
        <v>105</v>
      </c>
      <c r="L119" s="39"/>
      <c r="M119" s="175" t="s">
        <v>19</v>
      </c>
      <c r="N119" s="176" t="s">
        <v>40</v>
      </c>
      <c r="O119" s="64"/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9" t="s">
        <v>106</v>
      </c>
      <c r="AT119" s="179" t="s">
        <v>101</v>
      </c>
      <c r="AU119" s="179" t="s">
        <v>76</v>
      </c>
      <c r="AY119" s="17" t="s">
        <v>99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17" t="s">
        <v>74</v>
      </c>
      <c r="BK119" s="180">
        <f>ROUND(I119*H119,2)</f>
        <v>0</v>
      </c>
      <c r="BL119" s="17" t="s">
        <v>106</v>
      </c>
      <c r="BM119" s="179" t="s">
        <v>186</v>
      </c>
    </row>
    <row r="120" spans="1:47" s="2" customFormat="1" ht="11.25">
      <c r="A120" s="34"/>
      <c r="B120" s="35"/>
      <c r="C120" s="36"/>
      <c r="D120" s="181" t="s">
        <v>108</v>
      </c>
      <c r="E120" s="36"/>
      <c r="F120" s="182" t="s">
        <v>187</v>
      </c>
      <c r="G120" s="36"/>
      <c r="H120" s="36"/>
      <c r="I120" s="183"/>
      <c r="J120" s="36"/>
      <c r="K120" s="36"/>
      <c r="L120" s="39"/>
      <c r="M120" s="184"/>
      <c r="N120" s="18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108</v>
      </c>
      <c r="AU120" s="17" t="s">
        <v>76</v>
      </c>
    </row>
    <row r="121" spans="1:47" s="2" customFormat="1" ht="11.25">
      <c r="A121" s="34"/>
      <c r="B121" s="35"/>
      <c r="C121" s="36"/>
      <c r="D121" s="186" t="s">
        <v>110</v>
      </c>
      <c r="E121" s="36"/>
      <c r="F121" s="187" t="s">
        <v>188</v>
      </c>
      <c r="G121" s="36"/>
      <c r="H121" s="36"/>
      <c r="I121" s="183"/>
      <c r="J121" s="36"/>
      <c r="K121" s="36"/>
      <c r="L121" s="39"/>
      <c r="M121" s="184"/>
      <c r="N121" s="18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110</v>
      </c>
      <c r="AU121" s="17" t="s">
        <v>76</v>
      </c>
    </row>
    <row r="122" spans="1:65" s="2" customFormat="1" ht="14.45" customHeight="1">
      <c r="A122" s="34"/>
      <c r="B122" s="35"/>
      <c r="C122" s="168" t="s">
        <v>106</v>
      </c>
      <c r="D122" s="168" t="s">
        <v>101</v>
      </c>
      <c r="E122" s="169" t="s">
        <v>189</v>
      </c>
      <c r="F122" s="170" t="s">
        <v>190</v>
      </c>
      <c r="G122" s="171" t="s">
        <v>104</v>
      </c>
      <c r="H122" s="172">
        <v>0.104</v>
      </c>
      <c r="I122" s="173"/>
      <c r="J122" s="174">
        <f>ROUND(I122*H122,2)</f>
        <v>0</v>
      </c>
      <c r="K122" s="170" t="s">
        <v>105</v>
      </c>
      <c r="L122" s="39"/>
      <c r="M122" s="175" t="s">
        <v>19</v>
      </c>
      <c r="N122" s="176" t="s">
        <v>40</v>
      </c>
      <c r="O122" s="64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106</v>
      </c>
      <c r="AT122" s="179" t="s">
        <v>101</v>
      </c>
      <c r="AU122" s="179" t="s">
        <v>76</v>
      </c>
      <c r="AY122" s="17" t="s">
        <v>99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7" t="s">
        <v>74</v>
      </c>
      <c r="BK122" s="180">
        <f>ROUND(I122*H122,2)</f>
        <v>0</v>
      </c>
      <c r="BL122" s="17" t="s">
        <v>106</v>
      </c>
      <c r="BM122" s="179" t="s">
        <v>191</v>
      </c>
    </row>
    <row r="123" spans="1:47" s="2" customFormat="1" ht="11.25">
      <c r="A123" s="34"/>
      <c r="B123" s="35"/>
      <c r="C123" s="36"/>
      <c r="D123" s="181" t="s">
        <v>108</v>
      </c>
      <c r="E123" s="36"/>
      <c r="F123" s="182" t="s">
        <v>192</v>
      </c>
      <c r="G123" s="36"/>
      <c r="H123" s="36"/>
      <c r="I123" s="183"/>
      <c r="J123" s="36"/>
      <c r="K123" s="36"/>
      <c r="L123" s="39"/>
      <c r="M123" s="184"/>
      <c r="N123" s="18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108</v>
      </c>
      <c r="AU123" s="17" t="s">
        <v>76</v>
      </c>
    </row>
    <row r="124" spans="1:47" s="2" customFormat="1" ht="11.25">
      <c r="A124" s="34"/>
      <c r="B124" s="35"/>
      <c r="C124" s="36"/>
      <c r="D124" s="186" t="s">
        <v>110</v>
      </c>
      <c r="E124" s="36"/>
      <c r="F124" s="187" t="s">
        <v>193</v>
      </c>
      <c r="G124" s="36"/>
      <c r="H124" s="36"/>
      <c r="I124" s="183"/>
      <c r="J124" s="36"/>
      <c r="K124" s="36"/>
      <c r="L124" s="39"/>
      <c r="M124" s="184"/>
      <c r="N124" s="18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110</v>
      </c>
      <c r="AU124" s="17" t="s">
        <v>76</v>
      </c>
    </row>
    <row r="125" spans="1:65" s="2" customFormat="1" ht="22.15" customHeight="1">
      <c r="A125" s="34"/>
      <c r="B125" s="35"/>
      <c r="C125" s="168" t="s">
        <v>194</v>
      </c>
      <c r="D125" s="168" t="s">
        <v>101</v>
      </c>
      <c r="E125" s="169" t="s">
        <v>195</v>
      </c>
      <c r="F125" s="170" t="s">
        <v>196</v>
      </c>
      <c r="G125" s="171" t="s">
        <v>124</v>
      </c>
      <c r="H125" s="172">
        <v>807</v>
      </c>
      <c r="I125" s="173"/>
      <c r="J125" s="174">
        <f>ROUND(I125*H125,2)</f>
        <v>0</v>
      </c>
      <c r="K125" s="170" t="s">
        <v>19</v>
      </c>
      <c r="L125" s="39"/>
      <c r="M125" s="175" t="s">
        <v>19</v>
      </c>
      <c r="N125" s="176" t="s">
        <v>40</v>
      </c>
      <c r="O125" s="64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9" t="s">
        <v>106</v>
      </c>
      <c r="AT125" s="179" t="s">
        <v>101</v>
      </c>
      <c r="AU125" s="179" t="s">
        <v>76</v>
      </c>
      <c r="AY125" s="17" t="s">
        <v>99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7" t="s">
        <v>74</v>
      </c>
      <c r="BK125" s="180">
        <f>ROUND(I125*H125,2)</f>
        <v>0</v>
      </c>
      <c r="BL125" s="17" t="s">
        <v>106</v>
      </c>
      <c r="BM125" s="179" t="s">
        <v>197</v>
      </c>
    </row>
    <row r="126" spans="1:47" s="2" customFormat="1" ht="19.5">
      <c r="A126" s="34"/>
      <c r="B126" s="35"/>
      <c r="C126" s="36"/>
      <c r="D126" s="181" t="s">
        <v>108</v>
      </c>
      <c r="E126" s="36"/>
      <c r="F126" s="182" t="s">
        <v>198</v>
      </c>
      <c r="G126" s="36"/>
      <c r="H126" s="36"/>
      <c r="I126" s="183"/>
      <c r="J126" s="36"/>
      <c r="K126" s="36"/>
      <c r="L126" s="39"/>
      <c r="M126" s="184"/>
      <c r="N126" s="185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108</v>
      </c>
      <c r="AU126" s="17" t="s">
        <v>76</v>
      </c>
    </row>
    <row r="127" spans="2:51" s="13" customFormat="1" ht="11.25">
      <c r="B127" s="188"/>
      <c r="C127" s="189"/>
      <c r="D127" s="181" t="s">
        <v>112</v>
      </c>
      <c r="E127" s="190" t="s">
        <v>19</v>
      </c>
      <c r="F127" s="191" t="s">
        <v>128</v>
      </c>
      <c r="G127" s="189"/>
      <c r="H127" s="192">
        <v>807</v>
      </c>
      <c r="I127" s="193"/>
      <c r="J127" s="189"/>
      <c r="K127" s="189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112</v>
      </c>
      <c r="AU127" s="198" t="s">
        <v>76</v>
      </c>
      <c r="AV127" s="13" t="s">
        <v>76</v>
      </c>
      <c r="AW127" s="13" t="s">
        <v>31</v>
      </c>
      <c r="AX127" s="13" t="s">
        <v>74</v>
      </c>
      <c r="AY127" s="198" t="s">
        <v>99</v>
      </c>
    </row>
    <row r="128" spans="1:65" s="2" customFormat="1" ht="22.15" customHeight="1">
      <c r="A128" s="34"/>
      <c r="B128" s="35"/>
      <c r="C128" s="168" t="s">
        <v>199</v>
      </c>
      <c r="D128" s="168" t="s">
        <v>101</v>
      </c>
      <c r="E128" s="169" t="s">
        <v>200</v>
      </c>
      <c r="F128" s="170" t="s">
        <v>201</v>
      </c>
      <c r="G128" s="171" t="s">
        <v>202</v>
      </c>
      <c r="H128" s="172">
        <v>90</v>
      </c>
      <c r="I128" s="173"/>
      <c r="J128" s="174">
        <f>ROUND(I128*H128,2)</f>
        <v>0</v>
      </c>
      <c r="K128" s="170" t="s">
        <v>19</v>
      </c>
      <c r="L128" s="39"/>
      <c r="M128" s="175" t="s">
        <v>19</v>
      </c>
      <c r="N128" s="176" t="s">
        <v>40</v>
      </c>
      <c r="O128" s="64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106</v>
      </c>
      <c r="AT128" s="179" t="s">
        <v>101</v>
      </c>
      <c r="AU128" s="179" t="s">
        <v>76</v>
      </c>
      <c r="AY128" s="17" t="s">
        <v>99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7" t="s">
        <v>74</v>
      </c>
      <c r="BK128" s="180">
        <f>ROUND(I128*H128,2)</f>
        <v>0</v>
      </c>
      <c r="BL128" s="17" t="s">
        <v>106</v>
      </c>
      <c r="BM128" s="179" t="s">
        <v>203</v>
      </c>
    </row>
    <row r="129" spans="1:47" s="2" customFormat="1" ht="19.5">
      <c r="A129" s="34"/>
      <c r="B129" s="35"/>
      <c r="C129" s="36"/>
      <c r="D129" s="181" t="s">
        <v>108</v>
      </c>
      <c r="E129" s="36"/>
      <c r="F129" s="182" t="s">
        <v>204</v>
      </c>
      <c r="G129" s="36"/>
      <c r="H129" s="36"/>
      <c r="I129" s="183"/>
      <c r="J129" s="36"/>
      <c r="K129" s="36"/>
      <c r="L129" s="39"/>
      <c r="M129" s="184"/>
      <c r="N129" s="185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108</v>
      </c>
      <c r="AU129" s="17" t="s">
        <v>76</v>
      </c>
    </row>
    <row r="130" spans="1:65" s="2" customFormat="1" ht="22.15" customHeight="1">
      <c r="A130" s="34"/>
      <c r="B130" s="35"/>
      <c r="C130" s="168" t="s">
        <v>205</v>
      </c>
      <c r="D130" s="168" t="s">
        <v>101</v>
      </c>
      <c r="E130" s="169" t="s">
        <v>206</v>
      </c>
      <c r="F130" s="170" t="s">
        <v>207</v>
      </c>
      <c r="G130" s="171" t="s">
        <v>202</v>
      </c>
      <c r="H130" s="172">
        <v>18</v>
      </c>
      <c r="I130" s="173"/>
      <c r="J130" s="174">
        <f>ROUND(I130*H130,2)</f>
        <v>0</v>
      </c>
      <c r="K130" s="170" t="s">
        <v>19</v>
      </c>
      <c r="L130" s="39"/>
      <c r="M130" s="175" t="s">
        <v>19</v>
      </c>
      <c r="N130" s="176" t="s">
        <v>40</v>
      </c>
      <c r="O130" s="6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106</v>
      </c>
      <c r="AT130" s="179" t="s">
        <v>101</v>
      </c>
      <c r="AU130" s="179" t="s">
        <v>76</v>
      </c>
      <c r="AY130" s="17" t="s">
        <v>99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74</v>
      </c>
      <c r="BK130" s="180">
        <f>ROUND(I130*H130,2)</f>
        <v>0</v>
      </c>
      <c r="BL130" s="17" t="s">
        <v>106</v>
      </c>
      <c r="BM130" s="179" t="s">
        <v>208</v>
      </c>
    </row>
    <row r="131" spans="1:47" s="2" customFormat="1" ht="19.5">
      <c r="A131" s="34"/>
      <c r="B131" s="35"/>
      <c r="C131" s="36"/>
      <c r="D131" s="181" t="s">
        <v>108</v>
      </c>
      <c r="E131" s="36"/>
      <c r="F131" s="182" t="s">
        <v>209</v>
      </c>
      <c r="G131" s="36"/>
      <c r="H131" s="36"/>
      <c r="I131" s="183"/>
      <c r="J131" s="36"/>
      <c r="K131" s="36"/>
      <c r="L131" s="39"/>
      <c r="M131" s="184"/>
      <c r="N131" s="185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108</v>
      </c>
      <c r="AU131" s="17" t="s">
        <v>76</v>
      </c>
    </row>
    <row r="132" spans="1:65" s="2" customFormat="1" ht="22.15" customHeight="1">
      <c r="A132" s="34"/>
      <c r="B132" s="35"/>
      <c r="C132" s="168" t="s">
        <v>210</v>
      </c>
      <c r="D132" s="168" t="s">
        <v>101</v>
      </c>
      <c r="E132" s="169" t="s">
        <v>211</v>
      </c>
      <c r="F132" s="170" t="s">
        <v>212</v>
      </c>
      <c r="G132" s="171" t="s">
        <v>202</v>
      </c>
      <c r="H132" s="172">
        <v>4</v>
      </c>
      <c r="I132" s="173"/>
      <c r="J132" s="174">
        <f>ROUND(I132*H132,2)</f>
        <v>0</v>
      </c>
      <c r="K132" s="170" t="s">
        <v>19</v>
      </c>
      <c r="L132" s="39"/>
      <c r="M132" s="175" t="s">
        <v>19</v>
      </c>
      <c r="N132" s="176" t="s">
        <v>40</v>
      </c>
      <c r="O132" s="64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9" t="s">
        <v>106</v>
      </c>
      <c r="AT132" s="179" t="s">
        <v>101</v>
      </c>
      <c r="AU132" s="179" t="s">
        <v>76</v>
      </c>
      <c r="AY132" s="17" t="s">
        <v>99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7" t="s">
        <v>74</v>
      </c>
      <c r="BK132" s="180">
        <f>ROUND(I132*H132,2)</f>
        <v>0</v>
      </c>
      <c r="BL132" s="17" t="s">
        <v>106</v>
      </c>
      <c r="BM132" s="179" t="s">
        <v>213</v>
      </c>
    </row>
    <row r="133" spans="1:47" s="2" customFormat="1" ht="19.5">
      <c r="A133" s="34"/>
      <c r="B133" s="35"/>
      <c r="C133" s="36"/>
      <c r="D133" s="181" t="s">
        <v>108</v>
      </c>
      <c r="E133" s="36"/>
      <c r="F133" s="182" t="s">
        <v>214</v>
      </c>
      <c r="G133" s="36"/>
      <c r="H133" s="36"/>
      <c r="I133" s="183"/>
      <c r="J133" s="36"/>
      <c r="K133" s="36"/>
      <c r="L133" s="39"/>
      <c r="M133" s="184"/>
      <c r="N133" s="185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108</v>
      </c>
      <c r="AU133" s="17" t="s">
        <v>76</v>
      </c>
    </row>
    <row r="134" spans="1:65" s="2" customFormat="1" ht="22.15" customHeight="1">
      <c r="A134" s="34"/>
      <c r="B134" s="35"/>
      <c r="C134" s="168" t="s">
        <v>8</v>
      </c>
      <c r="D134" s="168" t="s">
        <v>101</v>
      </c>
      <c r="E134" s="169" t="s">
        <v>215</v>
      </c>
      <c r="F134" s="170" t="s">
        <v>216</v>
      </c>
      <c r="G134" s="171" t="s">
        <v>124</v>
      </c>
      <c r="H134" s="172">
        <v>100</v>
      </c>
      <c r="I134" s="173"/>
      <c r="J134" s="174">
        <f>ROUND(I134*H134,2)</f>
        <v>0</v>
      </c>
      <c r="K134" s="170" t="s">
        <v>19</v>
      </c>
      <c r="L134" s="39"/>
      <c r="M134" s="175" t="s">
        <v>19</v>
      </c>
      <c r="N134" s="176" t="s">
        <v>40</v>
      </c>
      <c r="O134" s="64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106</v>
      </c>
      <c r="AT134" s="179" t="s">
        <v>101</v>
      </c>
      <c r="AU134" s="179" t="s">
        <v>76</v>
      </c>
      <c r="AY134" s="17" t="s">
        <v>99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7" t="s">
        <v>74</v>
      </c>
      <c r="BK134" s="180">
        <f>ROUND(I134*H134,2)</f>
        <v>0</v>
      </c>
      <c r="BL134" s="17" t="s">
        <v>106</v>
      </c>
      <c r="BM134" s="179" t="s">
        <v>217</v>
      </c>
    </row>
    <row r="135" spans="1:47" s="2" customFormat="1" ht="19.5">
      <c r="A135" s="34"/>
      <c r="B135" s="35"/>
      <c r="C135" s="36"/>
      <c r="D135" s="181" t="s">
        <v>108</v>
      </c>
      <c r="E135" s="36"/>
      <c r="F135" s="182" t="s">
        <v>218</v>
      </c>
      <c r="G135" s="36"/>
      <c r="H135" s="36"/>
      <c r="I135" s="183"/>
      <c r="J135" s="36"/>
      <c r="K135" s="36"/>
      <c r="L135" s="39"/>
      <c r="M135" s="184"/>
      <c r="N135" s="18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108</v>
      </c>
      <c r="AU135" s="17" t="s">
        <v>76</v>
      </c>
    </row>
    <row r="136" spans="1:65" s="2" customFormat="1" ht="19.9" customHeight="1">
      <c r="A136" s="34"/>
      <c r="B136" s="35"/>
      <c r="C136" s="168" t="s">
        <v>219</v>
      </c>
      <c r="D136" s="168" t="s">
        <v>101</v>
      </c>
      <c r="E136" s="169" t="s">
        <v>220</v>
      </c>
      <c r="F136" s="170" t="s">
        <v>221</v>
      </c>
      <c r="G136" s="171" t="s">
        <v>104</v>
      </c>
      <c r="H136" s="172">
        <v>0.14</v>
      </c>
      <c r="I136" s="173"/>
      <c r="J136" s="174">
        <f>ROUND(I136*H136,2)</f>
        <v>0</v>
      </c>
      <c r="K136" s="170" t="s">
        <v>19</v>
      </c>
      <c r="L136" s="39"/>
      <c r="M136" s="175" t="s">
        <v>19</v>
      </c>
      <c r="N136" s="176" t="s">
        <v>40</v>
      </c>
      <c r="O136" s="64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106</v>
      </c>
      <c r="AT136" s="179" t="s">
        <v>101</v>
      </c>
      <c r="AU136" s="179" t="s">
        <v>76</v>
      </c>
      <c r="AY136" s="17" t="s">
        <v>99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7" t="s">
        <v>74</v>
      </c>
      <c r="BK136" s="180">
        <f>ROUND(I136*H136,2)</f>
        <v>0</v>
      </c>
      <c r="BL136" s="17" t="s">
        <v>106</v>
      </c>
      <c r="BM136" s="179" t="s">
        <v>222</v>
      </c>
    </row>
    <row r="137" spans="1:47" s="2" customFormat="1" ht="11.25">
      <c r="A137" s="34"/>
      <c r="B137" s="35"/>
      <c r="C137" s="36"/>
      <c r="D137" s="181" t="s">
        <v>108</v>
      </c>
      <c r="E137" s="36"/>
      <c r="F137" s="182" t="s">
        <v>223</v>
      </c>
      <c r="G137" s="36"/>
      <c r="H137" s="36"/>
      <c r="I137" s="183"/>
      <c r="J137" s="36"/>
      <c r="K137" s="36"/>
      <c r="L137" s="39"/>
      <c r="M137" s="184"/>
      <c r="N137" s="185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108</v>
      </c>
      <c r="AU137" s="17" t="s">
        <v>76</v>
      </c>
    </row>
    <row r="138" spans="2:51" s="13" customFormat="1" ht="11.25">
      <c r="B138" s="188"/>
      <c r="C138" s="189"/>
      <c r="D138" s="181" t="s">
        <v>112</v>
      </c>
      <c r="E138" s="190" t="s">
        <v>19</v>
      </c>
      <c r="F138" s="191" t="s">
        <v>113</v>
      </c>
      <c r="G138" s="189"/>
      <c r="H138" s="192">
        <v>0.14</v>
      </c>
      <c r="I138" s="193"/>
      <c r="J138" s="189"/>
      <c r="K138" s="189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112</v>
      </c>
      <c r="AU138" s="198" t="s">
        <v>76</v>
      </c>
      <c r="AV138" s="13" t="s">
        <v>76</v>
      </c>
      <c r="AW138" s="13" t="s">
        <v>31</v>
      </c>
      <c r="AX138" s="13" t="s">
        <v>74</v>
      </c>
      <c r="AY138" s="198" t="s">
        <v>99</v>
      </c>
    </row>
    <row r="139" spans="1:65" s="2" customFormat="1" ht="19.9" customHeight="1">
      <c r="A139" s="34"/>
      <c r="B139" s="35"/>
      <c r="C139" s="168" t="s">
        <v>224</v>
      </c>
      <c r="D139" s="168" t="s">
        <v>101</v>
      </c>
      <c r="E139" s="169" t="s">
        <v>225</v>
      </c>
      <c r="F139" s="170" t="s">
        <v>226</v>
      </c>
      <c r="G139" s="171" t="s">
        <v>104</v>
      </c>
      <c r="H139" s="172">
        <v>0.104</v>
      </c>
      <c r="I139" s="173"/>
      <c r="J139" s="174">
        <f>ROUND(I139*H139,2)</f>
        <v>0</v>
      </c>
      <c r="K139" s="170" t="s">
        <v>19</v>
      </c>
      <c r="L139" s="39"/>
      <c r="M139" s="175" t="s">
        <v>19</v>
      </c>
      <c r="N139" s="176" t="s">
        <v>40</v>
      </c>
      <c r="O139" s="64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106</v>
      </c>
      <c r="AT139" s="179" t="s">
        <v>101</v>
      </c>
      <c r="AU139" s="179" t="s">
        <v>76</v>
      </c>
      <c r="AY139" s="17" t="s">
        <v>99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7" t="s">
        <v>74</v>
      </c>
      <c r="BK139" s="180">
        <f>ROUND(I139*H139,2)</f>
        <v>0</v>
      </c>
      <c r="BL139" s="17" t="s">
        <v>106</v>
      </c>
      <c r="BM139" s="179" t="s">
        <v>227</v>
      </c>
    </row>
    <row r="140" spans="1:47" s="2" customFormat="1" ht="11.25">
      <c r="A140" s="34"/>
      <c r="B140" s="35"/>
      <c r="C140" s="36"/>
      <c r="D140" s="181" t="s">
        <v>108</v>
      </c>
      <c r="E140" s="36"/>
      <c r="F140" s="182" t="s">
        <v>228</v>
      </c>
      <c r="G140" s="36"/>
      <c r="H140" s="36"/>
      <c r="I140" s="183"/>
      <c r="J140" s="36"/>
      <c r="K140" s="36"/>
      <c r="L140" s="39"/>
      <c r="M140" s="184"/>
      <c r="N140" s="185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108</v>
      </c>
      <c r="AU140" s="17" t="s">
        <v>76</v>
      </c>
    </row>
    <row r="141" spans="2:51" s="13" customFormat="1" ht="11.25">
      <c r="B141" s="188"/>
      <c r="C141" s="189"/>
      <c r="D141" s="181" t="s">
        <v>112</v>
      </c>
      <c r="E141" s="190" t="s">
        <v>19</v>
      </c>
      <c r="F141" s="191" t="s">
        <v>120</v>
      </c>
      <c r="G141" s="189"/>
      <c r="H141" s="192">
        <v>0.104</v>
      </c>
      <c r="I141" s="193"/>
      <c r="J141" s="189"/>
      <c r="K141" s="189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112</v>
      </c>
      <c r="AU141" s="198" t="s">
        <v>76</v>
      </c>
      <c r="AV141" s="13" t="s">
        <v>76</v>
      </c>
      <c r="AW141" s="13" t="s">
        <v>31</v>
      </c>
      <c r="AX141" s="13" t="s">
        <v>74</v>
      </c>
      <c r="AY141" s="198" t="s">
        <v>99</v>
      </c>
    </row>
    <row r="142" spans="1:65" s="2" customFormat="1" ht="14.45" customHeight="1">
      <c r="A142" s="34"/>
      <c r="B142" s="35"/>
      <c r="C142" s="168" t="s">
        <v>7</v>
      </c>
      <c r="D142" s="168" t="s">
        <v>101</v>
      </c>
      <c r="E142" s="169" t="s">
        <v>229</v>
      </c>
      <c r="F142" s="170" t="s">
        <v>230</v>
      </c>
      <c r="G142" s="171" t="s">
        <v>202</v>
      </c>
      <c r="H142" s="172">
        <v>2</v>
      </c>
      <c r="I142" s="173"/>
      <c r="J142" s="174">
        <f>ROUND(I142*H142,2)</f>
        <v>0</v>
      </c>
      <c r="K142" s="170" t="s">
        <v>19</v>
      </c>
      <c r="L142" s="39"/>
      <c r="M142" s="175" t="s">
        <v>19</v>
      </c>
      <c r="N142" s="176" t="s">
        <v>40</v>
      </c>
      <c r="O142" s="64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9" t="s">
        <v>106</v>
      </c>
      <c r="AT142" s="179" t="s">
        <v>101</v>
      </c>
      <c r="AU142" s="179" t="s">
        <v>76</v>
      </c>
      <c r="AY142" s="17" t="s">
        <v>99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7" t="s">
        <v>74</v>
      </c>
      <c r="BK142" s="180">
        <f>ROUND(I142*H142,2)</f>
        <v>0</v>
      </c>
      <c r="BL142" s="17" t="s">
        <v>106</v>
      </c>
      <c r="BM142" s="179" t="s">
        <v>231</v>
      </c>
    </row>
    <row r="143" spans="1:47" s="2" customFormat="1" ht="11.25">
      <c r="A143" s="34"/>
      <c r="B143" s="35"/>
      <c r="C143" s="36"/>
      <c r="D143" s="181" t="s">
        <v>108</v>
      </c>
      <c r="E143" s="36"/>
      <c r="F143" s="182" t="s">
        <v>230</v>
      </c>
      <c r="G143" s="36"/>
      <c r="H143" s="36"/>
      <c r="I143" s="183"/>
      <c r="J143" s="36"/>
      <c r="K143" s="36"/>
      <c r="L143" s="39"/>
      <c r="M143" s="210"/>
      <c r="N143" s="211"/>
      <c r="O143" s="212"/>
      <c r="P143" s="212"/>
      <c r="Q143" s="212"/>
      <c r="R143" s="212"/>
      <c r="S143" s="212"/>
      <c r="T143" s="213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108</v>
      </c>
      <c r="AU143" s="17" t="s">
        <v>76</v>
      </c>
    </row>
    <row r="144" spans="1:31" s="2" customFormat="1" ht="6.95" customHeight="1">
      <c r="A144" s="34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39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sheetProtection algorithmName="SHA-512" hashValue="iX4qjxYko1r8H7YRbZMxP4/6yihFynjyuxNOZjIeTZGN0JVMRbUeLRFRGygaxUjM+MrpLu96HaI6DKFDOPay9A==" saltValue="P5lnOLyazumd3UKBhrbzggGnUVnIuHm+yCnF91F0/HmsEuGxgfJYkbPiMoSO1te0InNvsF9mGl5TTVi8wi8reA==" spinCount="100000" sheet="1" objects="1" scenarios="1" formatColumns="0" formatRows="0" autoFilter="0"/>
  <autoFilter ref="C74:K143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3_02/111103313"/>
    <hyperlink ref="F84" r:id="rId2" display="https://podminky.urs.cz/item/CS_URS_2023_02/111103323"/>
    <hyperlink ref="F88" r:id="rId3" display="https://podminky.urs.cz/item/CS_URS_2023_02/111203201"/>
    <hyperlink ref="F92" r:id="rId4" display="https://podminky.urs.cz/item/CS_URS_2023_02/112101101"/>
    <hyperlink ref="F95" r:id="rId5" display="https://podminky.urs.cz/item/CS_URS_2023_02/112101102"/>
    <hyperlink ref="F98" r:id="rId6" display="https://podminky.urs.cz/item/CS_URS_2023_02/112101103"/>
    <hyperlink ref="F101" r:id="rId7" display="https://podminky.urs.cz/item/CS_URS_2023_02/112251211"/>
    <hyperlink ref="F105" r:id="rId8" display="https://podminky.urs.cz/item/CS_URS_2023_02/122911111"/>
    <hyperlink ref="F108" r:id="rId9" display="https://podminky.urs.cz/item/CS_URS_2023_02/125703313"/>
    <hyperlink ref="F112" r:id="rId10" display="https://podminky.urs.cz/item/CS_URS_2023_02/174211205"/>
    <hyperlink ref="F115" r:id="rId11" display="https://podminky.urs.cz/item/CS_URS_2023_02/181951111"/>
    <hyperlink ref="F121" r:id="rId12" display="https://podminky.urs.cz/item/CS_URS_2023_02/185803106"/>
    <hyperlink ref="F124" r:id="rId13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5" customFormat="1" ht="45" customHeight="1">
      <c r="B3" s="218"/>
      <c r="C3" s="342" t="s">
        <v>232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233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234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235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236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237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238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239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240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241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242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73</v>
      </c>
      <c r="F18" s="346" t="s">
        <v>243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244</v>
      </c>
      <c r="F19" s="346" t="s">
        <v>245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246</v>
      </c>
      <c r="F20" s="346" t="s">
        <v>247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248</v>
      </c>
      <c r="F21" s="346" t="s">
        <v>249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250</v>
      </c>
      <c r="F22" s="346" t="s">
        <v>251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252</v>
      </c>
      <c r="F23" s="346" t="s">
        <v>253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254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255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256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257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258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259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260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261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262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85</v>
      </c>
      <c r="F36" s="223"/>
      <c r="G36" s="346" t="s">
        <v>263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264</v>
      </c>
      <c r="F37" s="223"/>
      <c r="G37" s="346" t="s">
        <v>265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50</v>
      </c>
      <c r="F38" s="223"/>
      <c r="G38" s="346" t="s">
        <v>266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51</v>
      </c>
      <c r="F39" s="223"/>
      <c r="G39" s="346" t="s">
        <v>267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86</v>
      </c>
      <c r="F40" s="223"/>
      <c r="G40" s="346" t="s">
        <v>268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87</v>
      </c>
      <c r="F41" s="223"/>
      <c r="G41" s="346" t="s">
        <v>269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270</v>
      </c>
      <c r="F42" s="223"/>
      <c r="G42" s="346" t="s">
        <v>271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272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273</v>
      </c>
      <c r="F44" s="223"/>
      <c r="G44" s="346" t="s">
        <v>274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89</v>
      </c>
      <c r="F45" s="223"/>
      <c r="G45" s="346" t="s">
        <v>275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276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277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278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279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280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281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282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283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284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285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286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287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288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289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290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291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292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293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294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295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296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297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298</v>
      </c>
      <c r="D76" s="239"/>
      <c r="E76" s="239"/>
      <c r="F76" s="239" t="s">
        <v>299</v>
      </c>
      <c r="G76" s="240"/>
      <c r="H76" s="239" t="s">
        <v>51</v>
      </c>
      <c r="I76" s="239" t="s">
        <v>54</v>
      </c>
      <c r="J76" s="239" t="s">
        <v>300</v>
      </c>
      <c r="K76" s="238"/>
    </row>
    <row r="77" spans="2:11" s="1" customFormat="1" ht="17.25" customHeight="1">
      <c r="B77" s="237"/>
      <c r="C77" s="241" t="s">
        <v>301</v>
      </c>
      <c r="D77" s="241"/>
      <c r="E77" s="241"/>
      <c r="F77" s="242" t="s">
        <v>302</v>
      </c>
      <c r="G77" s="243"/>
      <c r="H77" s="241"/>
      <c r="I77" s="241"/>
      <c r="J77" s="241" t="s">
        <v>303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50</v>
      </c>
      <c r="D79" s="246"/>
      <c r="E79" s="246"/>
      <c r="F79" s="247" t="s">
        <v>304</v>
      </c>
      <c r="G79" s="248"/>
      <c r="H79" s="226" t="s">
        <v>305</v>
      </c>
      <c r="I79" s="226" t="s">
        <v>306</v>
      </c>
      <c r="J79" s="226">
        <v>20</v>
      </c>
      <c r="K79" s="238"/>
    </row>
    <row r="80" spans="2:11" s="1" customFormat="1" ht="15" customHeight="1">
      <c r="B80" s="237"/>
      <c r="C80" s="226" t="s">
        <v>307</v>
      </c>
      <c r="D80" s="226"/>
      <c r="E80" s="226"/>
      <c r="F80" s="247" t="s">
        <v>304</v>
      </c>
      <c r="G80" s="248"/>
      <c r="H80" s="226" t="s">
        <v>308</v>
      </c>
      <c r="I80" s="226" t="s">
        <v>306</v>
      </c>
      <c r="J80" s="226">
        <v>120</v>
      </c>
      <c r="K80" s="238"/>
    </row>
    <row r="81" spans="2:11" s="1" customFormat="1" ht="15" customHeight="1">
      <c r="B81" s="249"/>
      <c r="C81" s="226" t="s">
        <v>309</v>
      </c>
      <c r="D81" s="226"/>
      <c r="E81" s="226"/>
      <c r="F81" s="247" t="s">
        <v>310</v>
      </c>
      <c r="G81" s="248"/>
      <c r="H81" s="226" t="s">
        <v>311</v>
      </c>
      <c r="I81" s="226" t="s">
        <v>306</v>
      </c>
      <c r="J81" s="226">
        <v>50</v>
      </c>
      <c r="K81" s="238"/>
    </row>
    <row r="82" spans="2:11" s="1" customFormat="1" ht="15" customHeight="1">
      <c r="B82" s="249"/>
      <c r="C82" s="226" t="s">
        <v>312</v>
      </c>
      <c r="D82" s="226"/>
      <c r="E82" s="226"/>
      <c r="F82" s="247" t="s">
        <v>304</v>
      </c>
      <c r="G82" s="248"/>
      <c r="H82" s="226" t="s">
        <v>313</v>
      </c>
      <c r="I82" s="226" t="s">
        <v>314</v>
      </c>
      <c r="J82" s="226"/>
      <c r="K82" s="238"/>
    </row>
    <row r="83" spans="2:11" s="1" customFormat="1" ht="15" customHeight="1">
      <c r="B83" s="249"/>
      <c r="C83" s="250" t="s">
        <v>315</v>
      </c>
      <c r="D83" s="250"/>
      <c r="E83" s="250"/>
      <c r="F83" s="251" t="s">
        <v>310</v>
      </c>
      <c r="G83" s="250"/>
      <c r="H83" s="250" t="s">
        <v>316</v>
      </c>
      <c r="I83" s="250" t="s">
        <v>306</v>
      </c>
      <c r="J83" s="250">
        <v>15</v>
      </c>
      <c r="K83" s="238"/>
    </row>
    <row r="84" spans="2:11" s="1" customFormat="1" ht="15" customHeight="1">
      <c r="B84" s="249"/>
      <c r="C84" s="250" t="s">
        <v>317</v>
      </c>
      <c r="D84" s="250"/>
      <c r="E84" s="250"/>
      <c r="F84" s="251" t="s">
        <v>310</v>
      </c>
      <c r="G84" s="250"/>
      <c r="H84" s="250" t="s">
        <v>318</v>
      </c>
      <c r="I84" s="250" t="s">
        <v>306</v>
      </c>
      <c r="J84" s="250">
        <v>15</v>
      </c>
      <c r="K84" s="238"/>
    </row>
    <row r="85" spans="2:11" s="1" customFormat="1" ht="15" customHeight="1">
      <c r="B85" s="249"/>
      <c r="C85" s="250" t="s">
        <v>319</v>
      </c>
      <c r="D85" s="250"/>
      <c r="E85" s="250"/>
      <c r="F85" s="251" t="s">
        <v>310</v>
      </c>
      <c r="G85" s="250"/>
      <c r="H85" s="250" t="s">
        <v>320</v>
      </c>
      <c r="I85" s="250" t="s">
        <v>306</v>
      </c>
      <c r="J85" s="250">
        <v>20</v>
      </c>
      <c r="K85" s="238"/>
    </row>
    <row r="86" spans="2:11" s="1" customFormat="1" ht="15" customHeight="1">
      <c r="B86" s="249"/>
      <c r="C86" s="250" t="s">
        <v>321</v>
      </c>
      <c r="D86" s="250"/>
      <c r="E86" s="250"/>
      <c r="F86" s="251" t="s">
        <v>310</v>
      </c>
      <c r="G86" s="250"/>
      <c r="H86" s="250" t="s">
        <v>322</v>
      </c>
      <c r="I86" s="250" t="s">
        <v>306</v>
      </c>
      <c r="J86" s="250">
        <v>20</v>
      </c>
      <c r="K86" s="238"/>
    </row>
    <row r="87" spans="2:11" s="1" customFormat="1" ht="15" customHeight="1">
      <c r="B87" s="249"/>
      <c r="C87" s="226" t="s">
        <v>323</v>
      </c>
      <c r="D87" s="226"/>
      <c r="E87" s="226"/>
      <c r="F87" s="247" t="s">
        <v>310</v>
      </c>
      <c r="G87" s="248"/>
      <c r="H87" s="226" t="s">
        <v>324</v>
      </c>
      <c r="I87" s="226" t="s">
        <v>306</v>
      </c>
      <c r="J87" s="226">
        <v>50</v>
      </c>
      <c r="K87" s="238"/>
    </row>
    <row r="88" spans="2:11" s="1" customFormat="1" ht="15" customHeight="1">
      <c r="B88" s="249"/>
      <c r="C88" s="226" t="s">
        <v>325</v>
      </c>
      <c r="D88" s="226"/>
      <c r="E88" s="226"/>
      <c r="F88" s="247" t="s">
        <v>310</v>
      </c>
      <c r="G88" s="248"/>
      <c r="H88" s="226" t="s">
        <v>326</v>
      </c>
      <c r="I88" s="226" t="s">
        <v>306</v>
      </c>
      <c r="J88" s="226">
        <v>20</v>
      </c>
      <c r="K88" s="238"/>
    </row>
    <row r="89" spans="2:11" s="1" customFormat="1" ht="15" customHeight="1">
      <c r="B89" s="249"/>
      <c r="C89" s="226" t="s">
        <v>327</v>
      </c>
      <c r="D89" s="226"/>
      <c r="E89" s="226"/>
      <c r="F89" s="247" t="s">
        <v>310</v>
      </c>
      <c r="G89" s="248"/>
      <c r="H89" s="226" t="s">
        <v>328</v>
      </c>
      <c r="I89" s="226" t="s">
        <v>306</v>
      </c>
      <c r="J89" s="226">
        <v>20</v>
      </c>
      <c r="K89" s="238"/>
    </row>
    <row r="90" spans="2:11" s="1" customFormat="1" ht="15" customHeight="1">
      <c r="B90" s="249"/>
      <c r="C90" s="226" t="s">
        <v>329</v>
      </c>
      <c r="D90" s="226"/>
      <c r="E90" s="226"/>
      <c r="F90" s="247" t="s">
        <v>310</v>
      </c>
      <c r="G90" s="248"/>
      <c r="H90" s="226" t="s">
        <v>330</v>
      </c>
      <c r="I90" s="226" t="s">
        <v>306</v>
      </c>
      <c r="J90" s="226">
        <v>50</v>
      </c>
      <c r="K90" s="238"/>
    </row>
    <row r="91" spans="2:11" s="1" customFormat="1" ht="15" customHeight="1">
      <c r="B91" s="249"/>
      <c r="C91" s="226" t="s">
        <v>331</v>
      </c>
      <c r="D91" s="226"/>
      <c r="E91" s="226"/>
      <c r="F91" s="247" t="s">
        <v>310</v>
      </c>
      <c r="G91" s="248"/>
      <c r="H91" s="226" t="s">
        <v>331</v>
      </c>
      <c r="I91" s="226" t="s">
        <v>306</v>
      </c>
      <c r="J91" s="226">
        <v>50</v>
      </c>
      <c r="K91" s="238"/>
    </row>
    <row r="92" spans="2:11" s="1" customFormat="1" ht="15" customHeight="1">
      <c r="B92" s="249"/>
      <c r="C92" s="226" t="s">
        <v>332</v>
      </c>
      <c r="D92" s="226"/>
      <c r="E92" s="226"/>
      <c r="F92" s="247" t="s">
        <v>310</v>
      </c>
      <c r="G92" s="248"/>
      <c r="H92" s="226" t="s">
        <v>333</v>
      </c>
      <c r="I92" s="226" t="s">
        <v>306</v>
      </c>
      <c r="J92" s="226">
        <v>255</v>
      </c>
      <c r="K92" s="238"/>
    </row>
    <row r="93" spans="2:11" s="1" customFormat="1" ht="15" customHeight="1">
      <c r="B93" s="249"/>
      <c r="C93" s="226" t="s">
        <v>334</v>
      </c>
      <c r="D93" s="226"/>
      <c r="E93" s="226"/>
      <c r="F93" s="247" t="s">
        <v>304</v>
      </c>
      <c r="G93" s="248"/>
      <c r="H93" s="226" t="s">
        <v>335</v>
      </c>
      <c r="I93" s="226" t="s">
        <v>336</v>
      </c>
      <c r="J93" s="226"/>
      <c r="K93" s="238"/>
    </row>
    <row r="94" spans="2:11" s="1" customFormat="1" ht="15" customHeight="1">
      <c r="B94" s="249"/>
      <c r="C94" s="226" t="s">
        <v>337</v>
      </c>
      <c r="D94" s="226"/>
      <c r="E94" s="226"/>
      <c r="F94" s="247" t="s">
        <v>304</v>
      </c>
      <c r="G94" s="248"/>
      <c r="H94" s="226" t="s">
        <v>338</v>
      </c>
      <c r="I94" s="226" t="s">
        <v>339</v>
      </c>
      <c r="J94" s="226"/>
      <c r="K94" s="238"/>
    </row>
    <row r="95" spans="2:11" s="1" customFormat="1" ht="15" customHeight="1">
      <c r="B95" s="249"/>
      <c r="C95" s="226" t="s">
        <v>340</v>
      </c>
      <c r="D95" s="226"/>
      <c r="E95" s="226"/>
      <c r="F95" s="247" t="s">
        <v>304</v>
      </c>
      <c r="G95" s="248"/>
      <c r="H95" s="226" t="s">
        <v>340</v>
      </c>
      <c r="I95" s="226" t="s">
        <v>339</v>
      </c>
      <c r="J95" s="226"/>
      <c r="K95" s="238"/>
    </row>
    <row r="96" spans="2:11" s="1" customFormat="1" ht="15" customHeight="1">
      <c r="B96" s="249"/>
      <c r="C96" s="226" t="s">
        <v>35</v>
      </c>
      <c r="D96" s="226"/>
      <c r="E96" s="226"/>
      <c r="F96" s="247" t="s">
        <v>304</v>
      </c>
      <c r="G96" s="248"/>
      <c r="H96" s="226" t="s">
        <v>341</v>
      </c>
      <c r="I96" s="226" t="s">
        <v>339</v>
      </c>
      <c r="J96" s="226"/>
      <c r="K96" s="238"/>
    </row>
    <row r="97" spans="2:11" s="1" customFormat="1" ht="15" customHeight="1">
      <c r="B97" s="249"/>
      <c r="C97" s="226" t="s">
        <v>45</v>
      </c>
      <c r="D97" s="226"/>
      <c r="E97" s="226"/>
      <c r="F97" s="247" t="s">
        <v>304</v>
      </c>
      <c r="G97" s="248"/>
      <c r="H97" s="226" t="s">
        <v>342</v>
      </c>
      <c r="I97" s="226" t="s">
        <v>339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343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298</v>
      </c>
      <c r="D103" s="239"/>
      <c r="E103" s="239"/>
      <c r="F103" s="239" t="s">
        <v>299</v>
      </c>
      <c r="G103" s="240"/>
      <c r="H103" s="239" t="s">
        <v>51</v>
      </c>
      <c r="I103" s="239" t="s">
        <v>54</v>
      </c>
      <c r="J103" s="239" t="s">
        <v>300</v>
      </c>
      <c r="K103" s="238"/>
    </row>
    <row r="104" spans="2:11" s="1" customFormat="1" ht="17.25" customHeight="1">
      <c r="B104" s="237"/>
      <c r="C104" s="241" t="s">
        <v>301</v>
      </c>
      <c r="D104" s="241"/>
      <c r="E104" s="241"/>
      <c r="F104" s="242" t="s">
        <v>302</v>
      </c>
      <c r="G104" s="243"/>
      <c r="H104" s="241"/>
      <c r="I104" s="241"/>
      <c r="J104" s="241" t="s">
        <v>303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50</v>
      </c>
      <c r="D106" s="246"/>
      <c r="E106" s="246"/>
      <c r="F106" s="247" t="s">
        <v>304</v>
      </c>
      <c r="G106" s="226"/>
      <c r="H106" s="226" t="s">
        <v>344</v>
      </c>
      <c r="I106" s="226" t="s">
        <v>306</v>
      </c>
      <c r="J106" s="226">
        <v>20</v>
      </c>
      <c r="K106" s="238"/>
    </row>
    <row r="107" spans="2:11" s="1" customFormat="1" ht="15" customHeight="1">
      <c r="B107" s="237"/>
      <c r="C107" s="226" t="s">
        <v>307</v>
      </c>
      <c r="D107" s="226"/>
      <c r="E107" s="226"/>
      <c r="F107" s="247" t="s">
        <v>304</v>
      </c>
      <c r="G107" s="226"/>
      <c r="H107" s="226" t="s">
        <v>344</v>
      </c>
      <c r="I107" s="226" t="s">
        <v>306</v>
      </c>
      <c r="J107" s="226">
        <v>120</v>
      </c>
      <c r="K107" s="238"/>
    </row>
    <row r="108" spans="2:11" s="1" customFormat="1" ht="15" customHeight="1">
      <c r="B108" s="249"/>
      <c r="C108" s="226" t="s">
        <v>309</v>
      </c>
      <c r="D108" s="226"/>
      <c r="E108" s="226"/>
      <c r="F108" s="247" t="s">
        <v>310</v>
      </c>
      <c r="G108" s="226"/>
      <c r="H108" s="226" t="s">
        <v>344</v>
      </c>
      <c r="I108" s="226" t="s">
        <v>306</v>
      </c>
      <c r="J108" s="226">
        <v>50</v>
      </c>
      <c r="K108" s="238"/>
    </row>
    <row r="109" spans="2:11" s="1" customFormat="1" ht="15" customHeight="1">
      <c r="B109" s="249"/>
      <c r="C109" s="226" t="s">
        <v>312</v>
      </c>
      <c r="D109" s="226"/>
      <c r="E109" s="226"/>
      <c r="F109" s="247" t="s">
        <v>304</v>
      </c>
      <c r="G109" s="226"/>
      <c r="H109" s="226" t="s">
        <v>344</v>
      </c>
      <c r="I109" s="226" t="s">
        <v>314</v>
      </c>
      <c r="J109" s="226"/>
      <c r="K109" s="238"/>
    </row>
    <row r="110" spans="2:11" s="1" customFormat="1" ht="15" customHeight="1">
      <c r="B110" s="249"/>
      <c r="C110" s="226" t="s">
        <v>323</v>
      </c>
      <c r="D110" s="226"/>
      <c r="E110" s="226"/>
      <c r="F110" s="247" t="s">
        <v>310</v>
      </c>
      <c r="G110" s="226"/>
      <c r="H110" s="226" t="s">
        <v>344</v>
      </c>
      <c r="I110" s="226" t="s">
        <v>306</v>
      </c>
      <c r="J110" s="226">
        <v>50</v>
      </c>
      <c r="K110" s="238"/>
    </row>
    <row r="111" spans="2:11" s="1" customFormat="1" ht="15" customHeight="1">
      <c r="B111" s="249"/>
      <c r="C111" s="226" t="s">
        <v>331</v>
      </c>
      <c r="D111" s="226"/>
      <c r="E111" s="226"/>
      <c r="F111" s="247" t="s">
        <v>310</v>
      </c>
      <c r="G111" s="226"/>
      <c r="H111" s="226" t="s">
        <v>344</v>
      </c>
      <c r="I111" s="226" t="s">
        <v>306</v>
      </c>
      <c r="J111" s="226">
        <v>50</v>
      </c>
      <c r="K111" s="238"/>
    </row>
    <row r="112" spans="2:11" s="1" customFormat="1" ht="15" customHeight="1">
      <c r="B112" s="249"/>
      <c r="C112" s="226" t="s">
        <v>329</v>
      </c>
      <c r="D112" s="226"/>
      <c r="E112" s="226"/>
      <c r="F112" s="247" t="s">
        <v>310</v>
      </c>
      <c r="G112" s="226"/>
      <c r="H112" s="226" t="s">
        <v>344</v>
      </c>
      <c r="I112" s="226" t="s">
        <v>306</v>
      </c>
      <c r="J112" s="226">
        <v>50</v>
      </c>
      <c r="K112" s="238"/>
    </row>
    <row r="113" spans="2:11" s="1" customFormat="1" ht="15" customHeight="1">
      <c r="B113" s="249"/>
      <c r="C113" s="226" t="s">
        <v>50</v>
      </c>
      <c r="D113" s="226"/>
      <c r="E113" s="226"/>
      <c r="F113" s="247" t="s">
        <v>304</v>
      </c>
      <c r="G113" s="226"/>
      <c r="H113" s="226" t="s">
        <v>345</v>
      </c>
      <c r="I113" s="226" t="s">
        <v>306</v>
      </c>
      <c r="J113" s="226">
        <v>20</v>
      </c>
      <c r="K113" s="238"/>
    </row>
    <row r="114" spans="2:11" s="1" customFormat="1" ht="15" customHeight="1">
      <c r="B114" s="249"/>
      <c r="C114" s="226" t="s">
        <v>346</v>
      </c>
      <c r="D114" s="226"/>
      <c r="E114" s="226"/>
      <c r="F114" s="247" t="s">
        <v>304</v>
      </c>
      <c r="G114" s="226"/>
      <c r="H114" s="226" t="s">
        <v>347</v>
      </c>
      <c r="I114" s="226" t="s">
        <v>306</v>
      </c>
      <c r="J114" s="226">
        <v>120</v>
      </c>
      <c r="K114" s="238"/>
    </row>
    <row r="115" spans="2:11" s="1" customFormat="1" ht="15" customHeight="1">
      <c r="B115" s="249"/>
      <c r="C115" s="226" t="s">
        <v>35</v>
      </c>
      <c r="D115" s="226"/>
      <c r="E115" s="226"/>
      <c r="F115" s="247" t="s">
        <v>304</v>
      </c>
      <c r="G115" s="226"/>
      <c r="H115" s="226" t="s">
        <v>348</v>
      </c>
      <c r="I115" s="226" t="s">
        <v>339</v>
      </c>
      <c r="J115" s="226"/>
      <c r="K115" s="238"/>
    </row>
    <row r="116" spans="2:11" s="1" customFormat="1" ht="15" customHeight="1">
      <c r="B116" s="249"/>
      <c r="C116" s="226" t="s">
        <v>45</v>
      </c>
      <c r="D116" s="226"/>
      <c r="E116" s="226"/>
      <c r="F116" s="247" t="s">
        <v>304</v>
      </c>
      <c r="G116" s="226"/>
      <c r="H116" s="226" t="s">
        <v>349</v>
      </c>
      <c r="I116" s="226" t="s">
        <v>339</v>
      </c>
      <c r="J116" s="226"/>
      <c r="K116" s="238"/>
    </row>
    <row r="117" spans="2:11" s="1" customFormat="1" ht="15" customHeight="1">
      <c r="B117" s="249"/>
      <c r="C117" s="226" t="s">
        <v>54</v>
      </c>
      <c r="D117" s="226"/>
      <c r="E117" s="226"/>
      <c r="F117" s="247" t="s">
        <v>304</v>
      </c>
      <c r="G117" s="226"/>
      <c r="H117" s="226" t="s">
        <v>350</v>
      </c>
      <c r="I117" s="226" t="s">
        <v>351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352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298</v>
      </c>
      <c r="D123" s="239"/>
      <c r="E123" s="239"/>
      <c r="F123" s="239" t="s">
        <v>299</v>
      </c>
      <c r="G123" s="240"/>
      <c r="H123" s="239" t="s">
        <v>51</v>
      </c>
      <c r="I123" s="239" t="s">
        <v>54</v>
      </c>
      <c r="J123" s="239" t="s">
        <v>300</v>
      </c>
      <c r="K123" s="268"/>
    </row>
    <row r="124" spans="2:11" s="1" customFormat="1" ht="17.25" customHeight="1">
      <c r="B124" s="267"/>
      <c r="C124" s="241" t="s">
        <v>301</v>
      </c>
      <c r="D124" s="241"/>
      <c r="E124" s="241"/>
      <c r="F124" s="242" t="s">
        <v>302</v>
      </c>
      <c r="G124" s="243"/>
      <c r="H124" s="241"/>
      <c r="I124" s="241"/>
      <c r="J124" s="241" t="s">
        <v>303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307</v>
      </c>
      <c r="D126" s="246"/>
      <c r="E126" s="246"/>
      <c r="F126" s="247" t="s">
        <v>304</v>
      </c>
      <c r="G126" s="226"/>
      <c r="H126" s="226" t="s">
        <v>344</v>
      </c>
      <c r="I126" s="226" t="s">
        <v>306</v>
      </c>
      <c r="J126" s="226">
        <v>120</v>
      </c>
      <c r="K126" s="272"/>
    </row>
    <row r="127" spans="2:11" s="1" customFormat="1" ht="15" customHeight="1">
      <c r="B127" s="269"/>
      <c r="C127" s="226" t="s">
        <v>353</v>
      </c>
      <c r="D127" s="226"/>
      <c r="E127" s="226"/>
      <c r="F127" s="247" t="s">
        <v>304</v>
      </c>
      <c r="G127" s="226"/>
      <c r="H127" s="226" t="s">
        <v>354</v>
      </c>
      <c r="I127" s="226" t="s">
        <v>306</v>
      </c>
      <c r="J127" s="226" t="s">
        <v>355</v>
      </c>
      <c r="K127" s="272"/>
    </row>
    <row r="128" spans="2:11" s="1" customFormat="1" ht="15" customHeight="1">
      <c r="B128" s="269"/>
      <c r="C128" s="226" t="s">
        <v>252</v>
      </c>
      <c r="D128" s="226"/>
      <c r="E128" s="226"/>
      <c r="F128" s="247" t="s">
        <v>304</v>
      </c>
      <c r="G128" s="226"/>
      <c r="H128" s="226" t="s">
        <v>356</v>
      </c>
      <c r="I128" s="226" t="s">
        <v>306</v>
      </c>
      <c r="J128" s="226" t="s">
        <v>355</v>
      </c>
      <c r="K128" s="272"/>
    </row>
    <row r="129" spans="2:11" s="1" customFormat="1" ht="15" customHeight="1">
      <c r="B129" s="269"/>
      <c r="C129" s="226" t="s">
        <v>315</v>
      </c>
      <c r="D129" s="226"/>
      <c r="E129" s="226"/>
      <c r="F129" s="247" t="s">
        <v>310</v>
      </c>
      <c r="G129" s="226"/>
      <c r="H129" s="226" t="s">
        <v>316</v>
      </c>
      <c r="I129" s="226" t="s">
        <v>306</v>
      </c>
      <c r="J129" s="226">
        <v>15</v>
      </c>
      <c r="K129" s="272"/>
    </row>
    <row r="130" spans="2:11" s="1" customFormat="1" ht="15" customHeight="1">
      <c r="B130" s="269"/>
      <c r="C130" s="250" t="s">
        <v>317</v>
      </c>
      <c r="D130" s="250"/>
      <c r="E130" s="250"/>
      <c r="F130" s="251" t="s">
        <v>310</v>
      </c>
      <c r="G130" s="250"/>
      <c r="H130" s="250" t="s">
        <v>318</v>
      </c>
      <c r="I130" s="250" t="s">
        <v>306</v>
      </c>
      <c r="J130" s="250">
        <v>15</v>
      </c>
      <c r="K130" s="272"/>
    </row>
    <row r="131" spans="2:11" s="1" customFormat="1" ht="15" customHeight="1">
      <c r="B131" s="269"/>
      <c r="C131" s="250" t="s">
        <v>319</v>
      </c>
      <c r="D131" s="250"/>
      <c r="E131" s="250"/>
      <c r="F131" s="251" t="s">
        <v>310</v>
      </c>
      <c r="G131" s="250"/>
      <c r="H131" s="250" t="s">
        <v>320</v>
      </c>
      <c r="I131" s="250" t="s">
        <v>306</v>
      </c>
      <c r="J131" s="250">
        <v>20</v>
      </c>
      <c r="K131" s="272"/>
    </row>
    <row r="132" spans="2:11" s="1" customFormat="1" ht="15" customHeight="1">
      <c r="B132" s="269"/>
      <c r="C132" s="250" t="s">
        <v>321</v>
      </c>
      <c r="D132" s="250"/>
      <c r="E132" s="250"/>
      <c r="F132" s="251" t="s">
        <v>310</v>
      </c>
      <c r="G132" s="250"/>
      <c r="H132" s="250" t="s">
        <v>322</v>
      </c>
      <c r="I132" s="250" t="s">
        <v>306</v>
      </c>
      <c r="J132" s="250">
        <v>20</v>
      </c>
      <c r="K132" s="272"/>
    </row>
    <row r="133" spans="2:11" s="1" customFormat="1" ht="15" customHeight="1">
      <c r="B133" s="269"/>
      <c r="C133" s="226" t="s">
        <v>309</v>
      </c>
      <c r="D133" s="226"/>
      <c r="E133" s="226"/>
      <c r="F133" s="247" t="s">
        <v>310</v>
      </c>
      <c r="G133" s="226"/>
      <c r="H133" s="226" t="s">
        <v>344</v>
      </c>
      <c r="I133" s="226" t="s">
        <v>306</v>
      </c>
      <c r="J133" s="226">
        <v>50</v>
      </c>
      <c r="K133" s="272"/>
    </row>
    <row r="134" spans="2:11" s="1" customFormat="1" ht="15" customHeight="1">
      <c r="B134" s="269"/>
      <c r="C134" s="226" t="s">
        <v>323</v>
      </c>
      <c r="D134" s="226"/>
      <c r="E134" s="226"/>
      <c r="F134" s="247" t="s">
        <v>310</v>
      </c>
      <c r="G134" s="226"/>
      <c r="H134" s="226" t="s">
        <v>344</v>
      </c>
      <c r="I134" s="226" t="s">
        <v>306</v>
      </c>
      <c r="J134" s="226">
        <v>50</v>
      </c>
      <c r="K134" s="272"/>
    </row>
    <row r="135" spans="2:11" s="1" customFormat="1" ht="15" customHeight="1">
      <c r="B135" s="269"/>
      <c r="C135" s="226" t="s">
        <v>329</v>
      </c>
      <c r="D135" s="226"/>
      <c r="E135" s="226"/>
      <c r="F135" s="247" t="s">
        <v>310</v>
      </c>
      <c r="G135" s="226"/>
      <c r="H135" s="226" t="s">
        <v>344</v>
      </c>
      <c r="I135" s="226" t="s">
        <v>306</v>
      </c>
      <c r="J135" s="226">
        <v>50</v>
      </c>
      <c r="K135" s="272"/>
    </row>
    <row r="136" spans="2:11" s="1" customFormat="1" ht="15" customHeight="1">
      <c r="B136" s="269"/>
      <c r="C136" s="226" t="s">
        <v>331</v>
      </c>
      <c r="D136" s="226"/>
      <c r="E136" s="226"/>
      <c r="F136" s="247" t="s">
        <v>310</v>
      </c>
      <c r="G136" s="226"/>
      <c r="H136" s="226" t="s">
        <v>344</v>
      </c>
      <c r="I136" s="226" t="s">
        <v>306</v>
      </c>
      <c r="J136" s="226">
        <v>50</v>
      </c>
      <c r="K136" s="272"/>
    </row>
    <row r="137" spans="2:11" s="1" customFormat="1" ht="15" customHeight="1">
      <c r="B137" s="269"/>
      <c r="C137" s="226" t="s">
        <v>332</v>
      </c>
      <c r="D137" s="226"/>
      <c r="E137" s="226"/>
      <c r="F137" s="247" t="s">
        <v>310</v>
      </c>
      <c r="G137" s="226"/>
      <c r="H137" s="226" t="s">
        <v>357</v>
      </c>
      <c r="I137" s="226" t="s">
        <v>306</v>
      </c>
      <c r="J137" s="226">
        <v>255</v>
      </c>
      <c r="K137" s="272"/>
    </row>
    <row r="138" spans="2:11" s="1" customFormat="1" ht="15" customHeight="1">
      <c r="B138" s="269"/>
      <c r="C138" s="226" t="s">
        <v>334</v>
      </c>
      <c r="D138" s="226"/>
      <c r="E138" s="226"/>
      <c r="F138" s="247" t="s">
        <v>304</v>
      </c>
      <c r="G138" s="226"/>
      <c r="H138" s="226" t="s">
        <v>358</v>
      </c>
      <c r="I138" s="226" t="s">
        <v>336</v>
      </c>
      <c r="J138" s="226"/>
      <c r="K138" s="272"/>
    </row>
    <row r="139" spans="2:11" s="1" customFormat="1" ht="15" customHeight="1">
      <c r="B139" s="269"/>
      <c r="C139" s="226" t="s">
        <v>337</v>
      </c>
      <c r="D139" s="226"/>
      <c r="E139" s="226"/>
      <c r="F139" s="247" t="s">
        <v>304</v>
      </c>
      <c r="G139" s="226"/>
      <c r="H139" s="226" t="s">
        <v>359</v>
      </c>
      <c r="I139" s="226" t="s">
        <v>339</v>
      </c>
      <c r="J139" s="226"/>
      <c r="K139" s="272"/>
    </row>
    <row r="140" spans="2:11" s="1" customFormat="1" ht="15" customHeight="1">
      <c r="B140" s="269"/>
      <c r="C140" s="226" t="s">
        <v>340</v>
      </c>
      <c r="D140" s="226"/>
      <c r="E140" s="226"/>
      <c r="F140" s="247" t="s">
        <v>304</v>
      </c>
      <c r="G140" s="226"/>
      <c r="H140" s="226" t="s">
        <v>340</v>
      </c>
      <c r="I140" s="226" t="s">
        <v>339</v>
      </c>
      <c r="J140" s="226"/>
      <c r="K140" s="272"/>
    </row>
    <row r="141" spans="2:11" s="1" customFormat="1" ht="15" customHeight="1">
      <c r="B141" s="269"/>
      <c r="C141" s="226" t="s">
        <v>35</v>
      </c>
      <c r="D141" s="226"/>
      <c r="E141" s="226"/>
      <c r="F141" s="247" t="s">
        <v>304</v>
      </c>
      <c r="G141" s="226"/>
      <c r="H141" s="226" t="s">
        <v>360</v>
      </c>
      <c r="I141" s="226" t="s">
        <v>339</v>
      </c>
      <c r="J141" s="226"/>
      <c r="K141" s="272"/>
    </row>
    <row r="142" spans="2:11" s="1" customFormat="1" ht="15" customHeight="1">
      <c r="B142" s="269"/>
      <c r="C142" s="226" t="s">
        <v>361</v>
      </c>
      <c r="D142" s="226"/>
      <c r="E142" s="226"/>
      <c r="F142" s="247" t="s">
        <v>304</v>
      </c>
      <c r="G142" s="226"/>
      <c r="H142" s="226" t="s">
        <v>362</v>
      </c>
      <c r="I142" s="226" t="s">
        <v>339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363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298</v>
      </c>
      <c r="D148" s="239"/>
      <c r="E148" s="239"/>
      <c r="F148" s="239" t="s">
        <v>299</v>
      </c>
      <c r="G148" s="240"/>
      <c r="H148" s="239" t="s">
        <v>51</v>
      </c>
      <c r="I148" s="239" t="s">
        <v>54</v>
      </c>
      <c r="J148" s="239" t="s">
        <v>300</v>
      </c>
      <c r="K148" s="238"/>
    </row>
    <row r="149" spans="2:11" s="1" customFormat="1" ht="17.25" customHeight="1">
      <c r="B149" s="237"/>
      <c r="C149" s="241" t="s">
        <v>301</v>
      </c>
      <c r="D149" s="241"/>
      <c r="E149" s="241"/>
      <c r="F149" s="242" t="s">
        <v>302</v>
      </c>
      <c r="G149" s="243"/>
      <c r="H149" s="241"/>
      <c r="I149" s="241"/>
      <c r="J149" s="241" t="s">
        <v>303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307</v>
      </c>
      <c r="D151" s="226"/>
      <c r="E151" s="226"/>
      <c r="F151" s="277" t="s">
        <v>304</v>
      </c>
      <c r="G151" s="226"/>
      <c r="H151" s="276" t="s">
        <v>344</v>
      </c>
      <c r="I151" s="276" t="s">
        <v>306</v>
      </c>
      <c r="J151" s="276">
        <v>120</v>
      </c>
      <c r="K151" s="272"/>
    </row>
    <row r="152" spans="2:11" s="1" customFormat="1" ht="15" customHeight="1">
      <c r="B152" s="249"/>
      <c r="C152" s="276" t="s">
        <v>353</v>
      </c>
      <c r="D152" s="226"/>
      <c r="E152" s="226"/>
      <c r="F152" s="277" t="s">
        <v>304</v>
      </c>
      <c r="G152" s="226"/>
      <c r="H152" s="276" t="s">
        <v>364</v>
      </c>
      <c r="I152" s="276" t="s">
        <v>306</v>
      </c>
      <c r="J152" s="276" t="s">
        <v>355</v>
      </c>
      <c r="K152" s="272"/>
    </row>
    <row r="153" spans="2:11" s="1" customFormat="1" ht="15" customHeight="1">
      <c r="B153" s="249"/>
      <c r="C153" s="276" t="s">
        <v>252</v>
      </c>
      <c r="D153" s="226"/>
      <c r="E153" s="226"/>
      <c r="F153" s="277" t="s">
        <v>304</v>
      </c>
      <c r="G153" s="226"/>
      <c r="H153" s="276" t="s">
        <v>365</v>
      </c>
      <c r="I153" s="276" t="s">
        <v>306</v>
      </c>
      <c r="J153" s="276" t="s">
        <v>355</v>
      </c>
      <c r="K153" s="272"/>
    </row>
    <row r="154" spans="2:11" s="1" customFormat="1" ht="15" customHeight="1">
      <c r="B154" s="249"/>
      <c r="C154" s="276" t="s">
        <v>309</v>
      </c>
      <c r="D154" s="226"/>
      <c r="E154" s="226"/>
      <c r="F154" s="277" t="s">
        <v>310</v>
      </c>
      <c r="G154" s="226"/>
      <c r="H154" s="276" t="s">
        <v>344</v>
      </c>
      <c r="I154" s="276" t="s">
        <v>306</v>
      </c>
      <c r="J154" s="276">
        <v>50</v>
      </c>
      <c r="K154" s="272"/>
    </row>
    <row r="155" spans="2:11" s="1" customFormat="1" ht="15" customHeight="1">
      <c r="B155" s="249"/>
      <c r="C155" s="276" t="s">
        <v>312</v>
      </c>
      <c r="D155" s="226"/>
      <c r="E155" s="226"/>
      <c r="F155" s="277" t="s">
        <v>304</v>
      </c>
      <c r="G155" s="226"/>
      <c r="H155" s="276" t="s">
        <v>344</v>
      </c>
      <c r="I155" s="276" t="s">
        <v>314</v>
      </c>
      <c r="J155" s="276"/>
      <c r="K155" s="272"/>
    </row>
    <row r="156" spans="2:11" s="1" customFormat="1" ht="15" customHeight="1">
      <c r="B156" s="249"/>
      <c r="C156" s="276" t="s">
        <v>323</v>
      </c>
      <c r="D156" s="226"/>
      <c r="E156" s="226"/>
      <c r="F156" s="277" t="s">
        <v>310</v>
      </c>
      <c r="G156" s="226"/>
      <c r="H156" s="276" t="s">
        <v>344</v>
      </c>
      <c r="I156" s="276" t="s">
        <v>306</v>
      </c>
      <c r="J156" s="276">
        <v>50</v>
      </c>
      <c r="K156" s="272"/>
    </row>
    <row r="157" spans="2:11" s="1" customFormat="1" ht="15" customHeight="1">
      <c r="B157" s="249"/>
      <c r="C157" s="276" t="s">
        <v>331</v>
      </c>
      <c r="D157" s="226"/>
      <c r="E157" s="226"/>
      <c r="F157" s="277" t="s">
        <v>310</v>
      </c>
      <c r="G157" s="226"/>
      <c r="H157" s="276" t="s">
        <v>344</v>
      </c>
      <c r="I157" s="276" t="s">
        <v>306</v>
      </c>
      <c r="J157" s="276">
        <v>50</v>
      </c>
      <c r="K157" s="272"/>
    </row>
    <row r="158" spans="2:11" s="1" customFormat="1" ht="15" customHeight="1">
      <c r="B158" s="249"/>
      <c r="C158" s="276" t="s">
        <v>329</v>
      </c>
      <c r="D158" s="226"/>
      <c r="E158" s="226"/>
      <c r="F158" s="277" t="s">
        <v>310</v>
      </c>
      <c r="G158" s="226"/>
      <c r="H158" s="276" t="s">
        <v>344</v>
      </c>
      <c r="I158" s="276" t="s">
        <v>306</v>
      </c>
      <c r="J158" s="276">
        <v>50</v>
      </c>
      <c r="K158" s="272"/>
    </row>
    <row r="159" spans="2:11" s="1" customFormat="1" ht="15" customHeight="1">
      <c r="B159" s="249"/>
      <c r="C159" s="276" t="s">
        <v>79</v>
      </c>
      <c r="D159" s="226"/>
      <c r="E159" s="226"/>
      <c r="F159" s="277" t="s">
        <v>304</v>
      </c>
      <c r="G159" s="226"/>
      <c r="H159" s="276" t="s">
        <v>366</v>
      </c>
      <c r="I159" s="276" t="s">
        <v>306</v>
      </c>
      <c r="J159" s="276" t="s">
        <v>367</v>
      </c>
      <c r="K159" s="272"/>
    </row>
    <row r="160" spans="2:11" s="1" customFormat="1" ht="15" customHeight="1">
      <c r="B160" s="249"/>
      <c r="C160" s="276" t="s">
        <v>368</v>
      </c>
      <c r="D160" s="226"/>
      <c r="E160" s="226"/>
      <c r="F160" s="277" t="s">
        <v>304</v>
      </c>
      <c r="G160" s="226"/>
      <c r="H160" s="276" t="s">
        <v>369</v>
      </c>
      <c r="I160" s="276" t="s">
        <v>339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370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298</v>
      </c>
      <c r="D166" s="239"/>
      <c r="E166" s="239"/>
      <c r="F166" s="239" t="s">
        <v>299</v>
      </c>
      <c r="G166" s="281"/>
      <c r="H166" s="282" t="s">
        <v>51</v>
      </c>
      <c r="I166" s="282" t="s">
        <v>54</v>
      </c>
      <c r="J166" s="239" t="s">
        <v>300</v>
      </c>
      <c r="K166" s="219"/>
    </row>
    <row r="167" spans="2:11" s="1" customFormat="1" ht="17.25" customHeight="1">
      <c r="B167" s="220"/>
      <c r="C167" s="241" t="s">
        <v>301</v>
      </c>
      <c r="D167" s="241"/>
      <c r="E167" s="241"/>
      <c r="F167" s="242" t="s">
        <v>302</v>
      </c>
      <c r="G167" s="283"/>
      <c r="H167" s="284"/>
      <c r="I167" s="284"/>
      <c r="J167" s="241" t="s">
        <v>303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307</v>
      </c>
      <c r="D169" s="226"/>
      <c r="E169" s="226"/>
      <c r="F169" s="247" t="s">
        <v>304</v>
      </c>
      <c r="G169" s="226"/>
      <c r="H169" s="226" t="s">
        <v>344</v>
      </c>
      <c r="I169" s="226" t="s">
        <v>306</v>
      </c>
      <c r="J169" s="226">
        <v>120</v>
      </c>
      <c r="K169" s="272"/>
    </row>
    <row r="170" spans="2:11" s="1" customFormat="1" ht="15" customHeight="1">
      <c r="B170" s="249"/>
      <c r="C170" s="226" t="s">
        <v>353</v>
      </c>
      <c r="D170" s="226"/>
      <c r="E170" s="226"/>
      <c r="F170" s="247" t="s">
        <v>304</v>
      </c>
      <c r="G170" s="226"/>
      <c r="H170" s="226" t="s">
        <v>354</v>
      </c>
      <c r="I170" s="226" t="s">
        <v>306</v>
      </c>
      <c r="J170" s="226" t="s">
        <v>355</v>
      </c>
      <c r="K170" s="272"/>
    </row>
    <row r="171" spans="2:11" s="1" customFormat="1" ht="15" customHeight="1">
      <c r="B171" s="249"/>
      <c r="C171" s="226" t="s">
        <v>252</v>
      </c>
      <c r="D171" s="226"/>
      <c r="E171" s="226"/>
      <c r="F171" s="247" t="s">
        <v>304</v>
      </c>
      <c r="G171" s="226"/>
      <c r="H171" s="226" t="s">
        <v>371</v>
      </c>
      <c r="I171" s="226" t="s">
        <v>306</v>
      </c>
      <c r="J171" s="226" t="s">
        <v>355</v>
      </c>
      <c r="K171" s="272"/>
    </row>
    <row r="172" spans="2:11" s="1" customFormat="1" ht="15" customHeight="1">
      <c r="B172" s="249"/>
      <c r="C172" s="226" t="s">
        <v>309</v>
      </c>
      <c r="D172" s="226"/>
      <c r="E172" s="226"/>
      <c r="F172" s="247" t="s">
        <v>310</v>
      </c>
      <c r="G172" s="226"/>
      <c r="H172" s="226" t="s">
        <v>371</v>
      </c>
      <c r="I172" s="226" t="s">
        <v>306</v>
      </c>
      <c r="J172" s="226">
        <v>50</v>
      </c>
      <c r="K172" s="272"/>
    </row>
    <row r="173" spans="2:11" s="1" customFormat="1" ht="15" customHeight="1">
      <c r="B173" s="249"/>
      <c r="C173" s="226" t="s">
        <v>312</v>
      </c>
      <c r="D173" s="226"/>
      <c r="E173" s="226"/>
      <c r="F173" s="247" t="s">
        <v>304</v>
      </c>
      <c r="G173" s="226"/>
      <c r="H173" s="226" t="s">
        <v>371</v>
      </c>
      <c r="I173" s="226" t="s">
        <v>314</v>
      </c>
      <c r="J173" s="226"/>
      <c r="K173" s="272"/>
    </row>
    <row r="174" spans="2:11" s="1" customFormat="1" ht="15" customHeight="1">
      <c r="B174" s="249"/>
      <c r="C174" s="226" t="s">
        <v>323</v>
      </c>
      <c r="D174" s="226"/>
      <c r="E174" s="226"/>
      <c r="F174" s="247" t="s">
        <v>310</v>
      </c>
      <c r="G174" s="226"/>
      <c r="H174" s="226" t="s">
        <v>371</v>
      </c>
      <c r="I174" s="226" t="s">
        <v>306</v>
      </c>
      <c r="J174" s="226">
        <v>50</v>
      </c>
      <c r="K174" s="272"/>
    </row>
    <row r="175" spans="2:11" s="1" customFormat="1" ht="15" customHeight="1">
      <c r="B175" s="249"/>
      <c r="C175" s="226" t="s">
        <v>331</v>
      </c>
      <c r="D175" s="226"/>
      <c r="E175" s="226"/>
      <c r="F175" s="247" t="s">
        <v>310</v>
      </c>
      <c r="G175" s="226"/>
      <c r="H175" s="226" t="s">
        <v>371</v>
      </c>
      <c r="I175" s="226" t="s">
        <v>306</v>
      </c>
      <c r="J175" s="226">
        <v>50</v>
      </c>
      <c r="K175" s="272"/>
    </row>
    <row r="176" spans="2:11" s="1" customFormat="1" ht="15" customHeight="1">
      <c r="B176" s="249"/>
      <c r="C176" s="226" t="s">
        <v>329</v>
      </c>
      <c r="D176" s="226"/>
      <c r="E176" s="226"/>
      <c r="F176" s="247" t="s">
        <v>310</v>
      </c>
      <c r="G176" s="226"/>
      <c r="H176" s="226" t="s">
        <v>371</v>
      </c>
      <c r="I176" s="226" t="s">
        <v>306</v>
      </c>
      <c r="J176" s="226">
        <v>50</v>
      </c>
      <c r="K176" s="272"/>
    </row>
    <row r="177" spans="2:11" s="1" customFormat="1" ht="15" customHeight="1">
      <c r="B177" s="249"/>
      <c r="C177" s="226" t="s">
        <v>85</v>
      </c>
      <c r="D177" s="226"/>
      <c r="E177" s="226"/>
      <c r="F177" s="247" t="s">
        <v>304</v>
      </c>
      <c r="G177" s="226"/>
      <c r="H177" s="226" t="s">
        <v>372</v>
      </c>
      <c r="I177" s="226" t="s">
        <v>373</v>
      </c>
      <c r="J177" s="226"/>
      <c r="K177" s="272"/>
    </row>
    <row r="178" spans="2:11" s="1" customFormat="1" ht="15" customHeight="1">
      <c r="B178" s="249"/>
      <c r="C178" s="226" t="s">
        <v>54</v>
      </c>
      <c r="D178" s="226"/>
      <c r="E178" s="226"/>
      <c r="F178" s="247" t="s">
        <v>304</v>
      </c>
      <c r="G178" s="226"/>
      <c r="H178" s="226" t="s">
        <v>374</v>
      </c>
      <c r="I178" s="226" t="s">
        <v>375</v>
      </c>
      <c r="J178" s="226">
        <v>1</v>
      </c>
      <c r="K178" s="272"/>
    </row>
    <row r="179" spans="2:11" s="1" customFormat="1" ht="15" customHeight="1">
      <c r="B179" s="249"/>
      <c r="C179" s="226" t="s">
        <v>50</v>
      </c>
      <c r="D179" s="226"/>
      <c r="E179" s="226"/>
      <c r="F179" s="247" t="s">
        <v>304</v>
      </c>
      <c r="G179" s="226"/>
      <c r="H179" s="226" t="s">
        <v>376</v>
      </c>
      <c r="I179" s="226" t="s">
        <v>306</v>
      </c>
      <c r="J179" s="226">
        <v>20</v>
      </c>
      <c r="K179" s="272"/>
    </row>
    <row r="180" spans="2:11" s="1" customFormat="1" ht="15" customHeight="1">
      <c r="B180" s="249"/>
      <c r="C180" s="226" t="s">
        <v>51</v>
      </c>
      <c r="D180" s="226"/>
      <c r="E180" s="226"/>
      <c r="F180" s="247" t="s">
        <v>304</v>
      </c>
      <c r="G180" s="226"/>
      <c r="H180" s="226" t="s">
        <v>377</v>
      </c>
      <c r="I180" s="226" t="s">
        <v>306</v>
      </c>
      <c r="J180" s="226">
        <v>255</v>
      </c>
      <c r="K180" s="272"/>
    </row>
    <row r="181" spans="2:11" s="1" customFormat="1" ht="15" customHeight="1">
      <c r="B181" s="249"/>
      <c r="C181" s="226" t="s">
        <v>86</v>
      </c>
      <c r="D181" s="226"/>
      <c r="E181" s="226"/>
      <c r="F181" s="247" t="s">
        <v>304</v>
      </c>
      <c r="G181" s="226"/>
      <c r="H181" s="226" t="s">
        <v>268</v>
      </c>
      <c r="I181" s="226" t="s">
        <v>306</v>
      </c>
      <c r="J181" s="226">
        <v>10</v>
      </c>
      <c r="K181" s="272"/>
    </row>
    <row r="182" spans="2:11" s="1" customFormat="1" ht="15" customHeight="1">
      <c r="B182" s="249"/>
      <c r="C182" s="226" t="s">
        <v>87</v>
      </c>
      <c r="D182" s="226"/>
      <c r="E182" s="226"/>
      <c r="F182" s="247" t="s">
        <v>304</v>
      </c>
      <c r="G182" s="226"/>
      <c r="H182" s="226" t="s">
        <v>378</v>
      </c>
      <c r="I182" s="226" t="s">
        <v>339</v>
      </c>
      <c r="J182" s="226"/>
      <c r="K182" s="272"/>
    </row>
    <row r="183" spans="2:11" s="1" customFormat="1" ht="15" customHeight="1">
      <c r="B183" s="249"/>
      <c r="C183" s="226" t="s">
        <v>379</v>
      </c>
      <c r="D183" s="226"/>
      <c r="E183" s="226"/>
      <c r="F183" s="247" t="s">
        <v>304</v>
      </c>
      <c r="G183" s="226"/>
      <c r="H183" s="226" t="s">
        <v>380</v>
      </c>
      <c r="I183" s="226" t="s">
        <v>339</v>
      </c>
      <c r="J183" s="226"/>
      <c r="K183" s="272"/>
    </row>
    <row r="184" spans="2:11" s="1" customFormat="1" ht="15" customHeight="1">
      <c r="B184" s="249"/>
      <c r="C184" s="226" t="s">
        <v>368</v>
      </c>
      <c r="D184" s="226"/>
      <c r="E184" s="226"/>
      <c r="F184" s="247" t="s">
        <v>304</v>
      </c>
      <c r="G184" s="226"/>
      <c r="H184" s="226" t="s">
        <v>381</v>
      </c>
      <c r="I184" s="226" t="s">
        <v>339</v>
      </c>
      <c r="J184" s="226"/>
      <c r="K184" s="272"/>
    </row>
    <row r="185" spans="2:11" s="1" customFormat="1" ht="15" customHeight="1">
      <c r="B185" s="249"/>
      <c r="C185" s="226" t="s">
        <v>89</v>
      </c>
      <c r="D185" s="226"/>
      <c r="E185" s="226"/>
      <c r="F185" s="247" t="s">
        <v>310</v>
      </c>
      <c r="G185" s="226"/>
      <c r="H185" s="226" t="s">
        <v>382</v>
      </c>
      <c r="I185" s="226" t="s">
        <v>306</v>
      </c>
      <c r="J185" s="226">
        <v>50</v>
      </c>
      <c r="K185" s="272"/>
    </row>
    <row r="186" spans="2:11" s="1" customFormat="1" ht="15" customHeight="1">
      <c r="B186" s="249"/>
      <c r="C186" s="226" t="s">
        <v>383</v>
      </c>
      <c r="D186" s="226"/>
      <c r="E186" s="226"/>
      <c r="F186" s="247" t="s">
        <v>310</v>
      </c>
      <c r="G186" s="226"/>
      <c r="H186" s="226" t="s">
        <v>384</v>
      </c>
      <c r="I186" s="226" t="s">
        <v>385</v>
      </c>
      <c r="J186" s="226"/>
      <c r="K186" s="272"/>
    </row>
    <row r="187" spans="2:11" s="1" customFormat="1" ht="15" customHeight="1">
      <c r="B187" s="249"/>
      <c r="C187" s="226" t="s">
        <v>386</v>
      </c>
      <c r="D187" s="226"/>
      <c r="E187" s="226"/>
      <c r="F187" s="247" t="s">
        <v>310</v>
      </c>
      <c r="G187" s="226"/>
      <c r="H187" s="226" t="s">
        <v>387</v>
      </c>
      <c r="I187" s="226" t="s">
        <v>385</v>
      </c>
      <c r="J187" s="226"/>
      <c r="K187" s="272"/>
    </row>
    <row r="188" spans="2:11" s="1" customFormat="1" ht="15" customHeight="1">
      <c r="B188" s="249"/>
      <c r="C188" s="226" t="s">
        <v>388</v>
      </c>
      <c r="D188" s="226"/>
      <c r="E188" s="226"/>
      <c r="F188" s="247" t="s">
        <v>310</v>
      </c>
      <c r="G188" s="226"/>
      <c r="H188" s="226" t="s">
        <v>389</v>
      </c>
      <c r="I188" s="226" t="s">
        <v>385</v>
      </c>
      <c r="J188" s="226"/>
      <c r="K188" s="272"/>
    </row>
    <row r="189" spans="2:11" s="1" customFormat="1" ht="15" customHeight="1">
      <c r="B189" s="249"/>
      <c r="C189" s="285" t="s">
        <v>390</v>
      </c>
      <c r="D189" s="226"/>
      <c r="E189" s="226"/>
      <c r="F189" s="247" t="s">
        <v>310</v>
      </c>
      <c r="G189" s="226"/>
      <c r="H189" s="226" t="s">
        <v>391</v>
      </c>
      <c r="I189" s="226" t="s">
        <v>392</v>
      </c>
      <c r="J189" s="286" t="s">
        <v>393</v>
      </c>
      <c r="K189" s="272"/>
    </row>
    <row r="190" spans="2:11" s="1" customFormat="1" ht="15" customHeight="1">
      <c r="B190" s="249"/>
      <c r="C190" s="285" t="s">
        <v>39</v>
      </c>
      <c r="D190" s="226"/>
      <c r="E190" s="226"/>
      <c r="F190" s="247" t="s">
        <v>304</v>
      </c>
      <c r="G190" s="226"/>
      <c r="H190" s="223" t="s">
        <v>394</v>
      </c>
      <c r="I190" s="226" t="s">
        <v>395</v>
      </c>
      <c r="J190" s="226"/>
      <c r="K190" s="272"/>
    </row>
    <row r="191" spans="2:11" s="1" customFormat="1" ht="15" customHeight="1">
      <c r="B191" s="249"/>
      <c r="C191" s="285" t="s">
        <v>396</v>
      </c>
      <c r="D191" s="226"/>
      <c r="E191" s="226"/>
      <c r="F191" s="247" t="s">
        <v>304</v>
      </c>
      <c r="G191" s="226"/>
      <c r="H191" s="226" t="s">
        <v>397</v>
      </c>
      <c r="I191" s="226" t="s">
        <v>339</v>
      </c>
      <c r="J191" s="226"/>
      <c r="K191" s="272"/>
    </row>
    <row r="192" spans="2:11" s="1" customFormat="1" ht="15" customHeight="1">
      <c r="B192" s="249"/>
      <c r="C192" s="285" t="s">
        <v>398</v>
      </c>
      <c r="D192" s="226"/>
      <c r="E192" s="226"/>
      <c r="F192" s="247" t="s">
        <v>304</v>
      </c>
      <c r="G192" s="226"/>
      <c r="H192" s="226" t="s">
        <v>399</v>
      </c>
      <c r="I192" s="226" t="s">
        <v>339</v>
      </c>
      <c r="J192" s="226"/>
      <c r="K192" s="272"/>
    </row>
    <row r="193" spans="2:11" s="1" customFormat="1" ht="15" customHeight="1">
      <c r="B193" s="249"/>
      <c r="C193" s="285" t="s">
        <v>400</v>
      </c>
      <c r="D193" s="226"/>
      <c r="E193" s="226"/>
      <c r="F193" s="247" t="s">
        <v>310</v>
      </c>
      <c r="G193" s="226"/>
      <c r="H193" s="226" t="s">
        <v>401</v>
      </c>
      <c r="I193" s="226" t="s">
        <v>339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342" t="s">
        <v>402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403</v>
      </c>
      <c r="D200" s="288"/>
      <c r="E200" s="288"/>
      <c r="F200" s="288" t="s">
        <v>404</v>
      </c>
      <c r="G200" s="289"/>
      <c r="H200" s="343" t="s">
        <v>405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395</v>
      </c>
      <c r="D202" s="226"/>
      <c r="E202" s="226"/>
      <c r="F202" s="247" t="s">
        <v>40</v>
      </c>
      <c r="G202" s="226"/>
      <c r="H202" s="344" t="s">
        <v>406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41</v>
      </c>
      <c r="G203" s="226"/>
      <c r="H203" s="344" t="s">
        <v>407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44</v>
      </c>
      <c r="G204" s="226"/>
      <c r="H204" s="344" t="s">
        <v>408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42</v>
      </c>
      <c r="G205" s="226"/>
      <c r="H205" s="344" t="s">
        <v>409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43</v>
      </c>
      <c r="G206" s="226"/>
      <c r="H206" s="344" t="s">
        <v>410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351</v>
      </c>
      <c r="D208" s="226"/>
      <c r="E208" s="226"/>
      <c r="F208" s="247" t="s">
        <v>73</v>
      </c>
      <c r="G208" s="226"/>
      <c r="H208" s="344" t="s">
        <v>411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246</v>
      </c>
      <c r="G209" s="226"/>
      <c r="H209" s="344" t="s">
        <v>247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244</v>
      </c>
      <c r="G210" s="226"/>
      <c r="H210" s="344" t="s">
        <v>412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248</v>
      </c>
      <c r="G211" s="285"/>
      <c r="H211" s="345" t="s">
        <v>249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250</v>
      </c>
      <c r="G212" s="285"/>
      <c r="H212" s="345" t="s">
        <v>413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375</v>
      </c>
      <c r="D214" s="226"/>
      <c r="E214" s="226"/>
      <c r="F214" s="247">
        <v>1</v>
      </c>
      <c r="G214" s="285"/>
      <c r="H214" s="345" t="s">
        <v>414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415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416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417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Červená Taťána Mgr.</dc:creator>
  <cp:keywords/>
  <dc:description/>
  <cp:lastModifiedBy>Novotná Blanka</cp:lastModifiedBy>
  <dcterms:created xsi:type="dcterms:W3CDTF">2023-07-25T06:21:38Z</dcterms:created>
  <dcterms:modified xsi:type="dcterms:W3CDTF">2023-07-26T05:31:52Z</dcterms:modified>
  <cp:category/>
  <cp:version/>
  <cp:contentType/>
  <cp:contentStatus/>
</cp:coreProperties>
</file>