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.1 - Vegetační úprav..." sheetId="2" r:id="rId2"/>
    <sheet name="SO-01.2 - Vegetační úprav..." sheetId="3" r:id="rId3"/>
    <sheet name="SO-01.3 - Vegetační úprav..." sheetId="4" r:id="rId4"/>
    <sheet name="SO-01.4 - Vegetační úprav..." sheetId="5" r:id="rId5"/>
    <sheet name="SO-02 - Biotechnické objekty" sheetId="6" r:id="rId6"/>
    <sheet name="SO-03 - Odpočinkové místo" sheetId="7" r:id="rId7"/>
    <sheet name="VRN - Vedlejší rozpočtové..." sheetId="8" r:id="rId8"/>
    <sheet name="Pokyny pro vyplnění" sheetId="9" r:id="rId9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'SO-01.1 - Vegetační úprav...'!$C$87:$K$213</definedName>
    <definedName name="_xlnm.Print_Area" localSheetId="1">'SO-01.1 - Vegetační úprav...'!$C$4:$J$41,'SO-01.1 - Vegetační úprav...'!$C$47:$J$67,'SO-01.1 - Vegetační úprav...'!$C$73:$K$213</definedName>
    <definedName name="_xlnm.Print_Titles" localSheetId="1">'SO-01.1 - Vegetační úprav...'!$87:$87</definedName>
    <definedName name="_xlnm._FilterDatabase" localSheetId="2" hidden="1">'SO-01.2 - Vegetační úprav...'!$C$87:$K$130</definedName>
    <definedName name="_xlnm.Print_Area" localSheetId="2">'SO-01.2 - Vegetační úprav...'!$C$4:$J$41,'SO-01.2 - Vegetační úprav...'!$C$47:$J$67,'SO-01.2 - Vegetační úprav...'!$C$73:$K$130</definedName>
    <definedName name="_xlnm.Print_Titles" localSheetId="2">'SO-01.2 - Vegetační úprav...'!$87:$87</definedName>
    <definedName name="_xlnm._FilterDatabase" localSheetId="3" hidden="1">'SO-01.3 - Vegetační úprav...'!$C$87:$K$136</definedName>
    <definedName name="_xlnm.Print_Area" localSheetId="3">'SO-01.3 - Vegetační úprav...'!$C$4:$J$41,'SO-01.3 - Vegetační úprav...'!$C$47:$J$67,'SO-01.3 - Vegetační úprav...'!$C$73:$K$136</definedName>
    <definedName name="_xlnm.Print_Titles" localSheetId="3">'SO-01.3 - Vegetační úprav...'!$87:$87</definedName>
    <definedName name="_xlnm._FilterDatabase" localSheetId="4" hidden="1">'SO-01.4 - Vegetační úprav...'!$C$87:$K$133</definedName>
    <definedName name="_xlnm.Print_Area" localSheetId="4">'SO-01.4 - Vegetační úprav...'!$C$4:$J$41,'SO-01.4 - Vegetační úprav...'!$C$47:$J$67,'SO-01.4 - Vegetační úprav...'!$C$73:$K$133</definedName>
    <definedName name="_xlnm.Print_Titles" localSheetId="4">'SO-01.4 - Vegetační úprav...'!$87:$87</definedName>
    <definedName name="_xlnm._FilterDatabase" localSheetId="5" hidden="1">'SO-02 - Biotechnické objekty'!$C$82:$K$109</definedName>
    <definedName name="_xlnm.Print_Area" localSheetId="5">'SO-02 - Biotechnické objekty'!$C$4:$J$39,'SO-02 - Biotechnické objekty'!$C$45:$J$64,'SO-02 - Biotechnické objekty'!$C$70:$K$109</definedName>
    <definedName name="_xlnm.Print_Titles" localSheetId="5">'SO-02 - Biotechnické objekty'!$82:$82</definedName>
    <definedName name="_xlnm._FilterDatabase" localSheetId="6" hidden="1">'SO-03 - Odpočinkové místo'!$C$81:$K$94</definedName>
    <definedName name="_xlnm.Print_Area" localSheetId="6">'SO-03 - Odpočinkové místo'!$C$4:$J$39,'SO-03 - Odpočinkové místo'!$C$45:$J$63,'SO-03 - Odpočinkové místo'!$C$69:$K$94</definedName>
    <definedName name="_xlnm.Print_Titles" localSheetId="6">'SO-03 - Odpočinkové místo'!$81:$81</definedName>
    <definedName name="_xlnm._FilterDatabase" localSheetId="7" hidden="1">'VRN - Vedlejší rozpočtové...'!$C$81:$K$100</definedName>
    <definedName name="_xlnm.Print_Area" localSheetId="7">'VRN - Vedlejší rozpočtové...'!$C$4:$J$39,'VRN - Vedlejší rozpočtové...'!$C$45:$J$63,'VRN - Vedlejší rozpočtové...'!$C$69:$K$100</definedName>
    <definedName name="_xlnm.Print_Titles" localSheetId="7">'VRN - Vedlejší rozpočtové...'!$81:$81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7"/>
  <c r="J36"/>
  <c i="1" r="AY62"/>
  <c i="8" r="J35"/>
  <c i="1" r="AX62"/>
  <c i="8" r="BI99"/>
  <c r="BH99"/>
  <c r="BG99"/>
  <c r="BF99"/>
  <c r="T99"/>
  <c r="T98"/>
  <c r="R99"/>
  <c r="R98"/>
  <c r="P99"/>
  <c r="P98"/>
  <c r="BI95"/>
  <c r="BH95"/>
  <c r="BG95"/>
  <c r="BF95"/>
  <c r="T95"/>
  <c r="R95"/>
  <c r="P95"/>
  <c r="BI89"/>
  <c r="BH89"/>
  <c r="BG89"/>
  <c r="BF89"/>
  <c r="T89"/>
  <c r="R89"/>
  <c r="P89"/>
  <c r="BI85"/>
  <c r="BH85"/>
  <c r="BG85"/>
  <c r="BF85"/>
  <c r="T85"/>
  <c r="R85"/>
  <c r="P85"/>
  <c r="BI84"/>
  <c r="BH84"/>
  <c r="BG84"/>
  <c r="BF84"/>
  <c r="T84"/>
  <c r="R84"/>
  <c r="P84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7" r="J37"/>
  <c r="J36"/>
  <c i="1" r="AY61"/>
  <c i="7" r="J35"/>
  <c i="1" r="AX61"/>
  <c i="7" r="BI94"/>
  <c r="BH94"/>
  <c r="BG94"/>
  <c r="BF94"/>
  <c r="T94"/>
  <c r="R94"/>
  <c r="P94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6" r="J37"/>
  <c r="J36"/>
  <c i="1" r="AY60"/>
  <c i="6" r="J35"/>
  <c i="1" r="AX60"/>
  <c i="6" r="BI108"/>
  <c r="BH108"/>
  <c r="BG108"/>
  <c r="BF108"/>
  <c r="T108"/>
  <c r="T107"/>
  <c r="R108"/>
  <c r="R107"/>
  <c r="P108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52"/>
  <c r="E7"/>
  <c r="E48"/>
  <c i="5" r="J39"/>
  <c r="J38"/>
  <c i="1" r="AY59"/>
  <c i="5" r="J37"/>
  <c i="1" r="AX59"/>
  <c i="5" r="BI132"/>
  <c r="BH132"/>
  <c r="BG132"/>
  <c r="BF132"/>
  <c r="T132"/>
  <c r="T131"/>
  <c r="R132"/>
  <c r="R131"/>
  <c r="P132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4" r="J39"/>
  <c r="J38"/>
  <c i="1" r="AY58"/>
  <c i="4" r="J37"/>
  <c i="1" r="AX58"/>
  <c i="4" r="BI135"/>
  <c r="BH135"/>
  <c r="BG135"/>
  <c r="BF135"/>
  <c r="T135"/>
  <c r="T134"/>
  <c r="R135"/>
  <c r="R134"/>
  <c r="P135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56"/>
  <c r="E7"/>
  <c r="E76"/>
  <c i="3" r="J39"/>
  <c r="J38"/>
  <c i="1" r="AY57"/>
  <c i="3" r="J37"/>
  <c i="1" r="AX57"/>
  <c i="3" r="BI129"/>
  <c r="BH129"/>
  <c r="BG129"/>
  <c r="BF129"/>
  <c r="T129"/>
  <c r="T128"/>
  <c r="R129"/>
  <c r="R128"/>
  <c r="P129"/>
  <c r="P128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59"/>
  <c r="J19"/>
  <c r="J14"/>
  <c r="J82"/>
  <c r="E7"/>
  <c r="E50"/>
  <c i="2" r="J39"/>
  <c r="J38"/>
  <c i="1" r="AY56"/>
  <c i="2" r="J37"/>
  <c i="1" r="AX56"/>
  <c i="2" r="BI212"/>
  <c r="BH212"/>
  <c r="BG212"/>
  <c r="BF212"/>
  <c r="T212"/>
  <c r="T211"/>
  <c r="R212"/>
  <c r="R211"/>
  <c r="P212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66"/>
  <c r="BH166"/>
  <c r="BG166"/>
  <c r="BF166"/>
  <c r="T166"/>
  <c r="R166"/>
  <c r="P166"/>
  <c r="BI163"/>
  <c r="BH163"/>
  <c r="BG163"/>
  <c r="BF163"/>
  <c r="T163"/>
  <c r="R163"/>
  <c r="P163"/>
  <c r="BI154"/>
  <c r="BH154"/>
  <c r="BG154"/>
  <c r="BF154"/>
  <c r="T154"/>
  <c r="R154"/>
  <c r="P154"/>
  <c r="BI151"/>
  <c r="BH151"/>
  <c r="BG151"/>
  <c r="BF151"/>
  <c r="T151"/>
  <c r="R151"/>
  <c r="P151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1" r="L50"/>
  <c r="AM50"/>
  <c r="AM49"/>
  <c r="L49"/>
  <c r="AM47"/>
  <c r="L47"/>
  <c r="L45"/>
  <c r="L44"/>
  <c i="2" r="BK197"/>
  <c r="J205"/>
  <c i="3" r="BK119"/>
  <c r="J103"/>
  <c i="5" r="J119"/>
  <c i="6" r="J108"/>
  <c i="2" r="J107"/>
  <c i="3" r="J126"/>
  <c r="BK123"/>
  <c i="4" r="BK114"/>
  <c r="BK128"/>
  <c i="5" r="BK103"/>
  <c i="6" r="J91"/>
  <c i="7" r="BK94"/>
  <c i="2" r="J184"/>
  <c r="J202"/>
  <c r="J163"/>
  <c i="6" r="BK103"/>
  <c i="8" r="J85"/>
  <c i="2" r="BK189"/>
  <c r="BK181"/>
  <c r="J196"/>
  <c r="BK114"/>
  <c r="BK200"/>
  <c r="J122"/>
  <c r="BK129"/>
  <c i="1" r="AS55"/>
  <c i="3" r="BK99"/>
  <c i="4" r="BK111"/>
  <c r="J135"/>
  <c i="5" r="BK119"/>
  <c r="J95"/>
  <c i="6" r="BK86"/>
  <c i="7" r="BK88"/>
  <c i="8" r="J84"/>
  <c i="2" r="BK193"/>
  <c r="J200"/>
  <c r="BK94"/>
  <c i="3" r="J91"/>
  <c i="5" r="J126"/>
  <c i="6" r="J103"/>
  <c i="2" r="BK163"/>
  <c r="BK110"/>
  <c r="J197"/>
  <c r="J166"/>
  <c i="3" r="BK114"/>
  <c i="5" r="BK123"/>
  <c i="8" r="BK85"/>
  <c i="2" r="J181"/>
  <c r="BK133"/>
  <c i="4" r="J95"/>
  <c i="2" r="BK91"/>
  <c i="4" r="BK123"/>
  <c i="5" r="BK111"/>
  <c i="2" r="J193"/>
  <c r="J119"/>
  <c i="6" r="J95"/>
  <c i="2" r="BK173"/>
  <c r="J100"/>
  <c r="J173"/>
  <c i="3" r="J123"/>
  <c i="4" r="J111"/>
  <c i="5" r="J132"/>
  <c i="6" r="J99"/>
  <c i="2" r="J175"/>
  <c r="J110"/>
  <c i="4" r="BK126"/>
  <c i="2" r="J191"/>
  <c r="J137"/>
  <c i="5" r="J111"/>
  <c i="2" r="BK122"/>
  <c i="4" r="J119"/>
  <c i="8" r="BK89"/>
  <c i="3" r="J99"/>
  <c i="4" r="BK91"/>
  <c r="BK99"/>
  <c i="7" r="J94"/>
  <c i="2" r="BK107"/>
  <c i="3" r="F36"/>
  <c i="4" r="J123"/>
  <c i="6" r="BK108"/>
  <c i="8" r="J89"/>
  <c i="2" r="BK137"/>
  <c i="4" r="BK95"/>
  <c i="8" r="BK84"/>
  <c i="2" r="J125"/>
  <c i="4" r="J131"/>
  <c i="2" r="BK212"/>
  <c r="BK151"/>
  <c i="5" r="BK132"/>
  <c i="2" r="BK205"/>
  <c i="3" r="J95"/>
  <c i="5" r="BK126"/>
  <c i="6" r="J86"/>
  <c i="2" r="J133"/>
  <c i="4" r="J128"/>
  <c i="8" r="J99"/>
  <c i="2" r="BK191"/>
  <c r="J151"/>
  <c i="3" r="J111"/>
  <c i="4" r="BK135"/>
  <c i="5" r="BK109"/>
  <c i="7" r="BK85"/>
  <c i="2" r="BK187"/>
  <c r="BK154"/>
  <c i="5" r="J109"/>
  <c i="2" r="J129"/>
  <c i="4" r="BK131"/>
  <c i="2" r="J189"/>
  <c r="BK103"/>
  <c r="J98"/>
  <c i="3" r="BK109"/>
  <c i="4" r="J91"/>
  <c i="5" r="J103"/>
  <c i="6" r="BK91"/>
  <c i="2" r="BK100"/>
  <c i="3" r="J114"/>
  <c r="BK111"/>
  <c i="4" r="BK103"/>
  <c r="J109"/>
  <c i="5" r="J123"/>
  <c r="BK95"/>
  <c i="6" r="BK88"/>
  <c i="8" r="BK99"/>
  <c i="2" r="BK166"/>
  <c r="BK140"/>
  <c r="BK119"/>
  <c i="5" r="BK128"/>
  <c r="J114"/>
  <c i="7" r="J92"/>
  <c i="2" r="J212"/>
  <c r="J187"/>
  <c r="J154"/>
  <c r="BK125"/>
  <c r="BK202"/>
  <c r="J140"/>
  <c r="BK98"/>
  <c r="J117"/>
  <c i="3" r="J109"/>
  <c r="J119"/>
  <c i="4" r="J126"/>
  <c r="J99"/>
  <c r="BK119"/>
  <c i="5" r="BK114"/>
  <c r="J99"/>
  <c i="6" r="BK95"/>
  <c i="8" r="BK95"/>
  <c i="2" r="BK196"/>
  <c r="J94"/>
  <c r="J114"/>
  <c i="3" r="BK126"/>
  <c i="4" r="J114"/>
  <c i="6" r="BK99"/>
  <c i="2" r="BK184"/>
  <c r="BK208"/>
  <c r="BK175"/>
  <c i="3" r="BK103"/>
  <c i="4" r="BK109"/>
  <c i="5" r="BK91"/>
  <c i="2" r="J178"/>
  <c i="7" r="BK92"/>
  <c i="3" r="BK129"/>
  <c i="4" r="J103"/>
  <c i="5" r="J91"/>
  <c i="8" r="J95"/>
  <c i="2" r="J103"/>
  <c i="5" r="BK99"/>
  <c i="2" r="BK178"/>
  <c r="J91"/>
  <c r="J208"/>
  <c i="3" r="J129"/>
  <c i="5" r="J128"/>
  <c i="7" r="J88"/>
  <c i="2" r="BK117"/>
  <c i="3" r="BK91"/>
  <c i="7" r="J85"/>
  <c i="3" r="BK95"/>
  <c i="6" r="J88"/>
  <c i="2" l="1" r="P90"/>
  <c r="P89"/>
  <c r="P88"/>
  <c i="1" r="AU56"/>
  <c i="4" r="BK90"/>
  <c r="J90"/>
  <c r="J65"/>
  <c i="2" r="T90"/>
  <c r="T89"/>
  <c r="T88"/>
  <c i="3" r="T90"/>
  <c r="T89"/>
  <c r="T88"/>
  <c i="4" r="P90"/>
  <c r="P89"/>
  <c r="P88"/>
  <c i="1" r="AU58"/>
  <c i="5" r="R90"/>
  <c r="R89"/>
  <c r="R88"/>
  <c i="6" r="R85"/>
  <c r="R90"/>
  <c i="7" r="R91"/>
  <c r="R84"/>
  <c r="R83"/>
  <c r="R82"/>
  <c i="8" r="T88"/>
  <c r="T83"/>
  <c r="T82"/>
  <c i="2" r="BK90"/>
  <c i="3" r="P90"/>
  <c r="P89"/>
  <c r="P88"/>
  <c i="1" r="AU57"/>
  <c i="4" r="T90"/>
  <c r="T89"/>
  <c r="T88"/>
  <c i="6" r="BK90"/>
  <c r="J90"/>
  <c r="J62"/>
  <c i="7" r="BK84"/>
  <c r="P91"/>
  <c i="8" r="P88"/>
  <c r="P83"/>
  <c r="P82"/>
  <c i="1" r="AU62"/>
  <c i="5" r="P90"/>
  <c r="P89"/>
  <c r="P88"/>
  <c i="1" r="AU59"/>
  <c i="6" r="BK85"/>
  <c r="J85"/>
  <c r="J61"/>
  <c r="T85"/>
  <c i="7" r="P84"/>
  <c r="P83"/>
  <c r="P82"/>
  <c i="1" r="AU61"/>
  <c i="7" r="T91"/>
  <c i="8" r="BK88"/>
  <c r="J88"/>
  <c r="J61"/>
  <c i="2" r="R90"/>
  <c r="R89"/>
  <c r="R88"/>
  <c i="3" r="R90"/>
  <c r="R89"/>
  <c r="R88"/>
  <c i="4" r="R90"/>
  <c r="R89"/>
  <c r="R88"/>
  <c i="5" r="T90"/>
  <c r="T89"/>
  <c r="T88"/>
  <c i="6" r="P85"/>
  <c r="P90"/>
  <c i="7" r="T84"/>
  <c r="T83"/>
  <c r="T82"/>
  <c r="BK91"/>
  <c r="J91"/>
  <c r="J62"/>
  <c i="3" r="BK90"/>
  <c r="J90"/>
  <c r="J65"/>
  <c i="5" r="BK90"/>
  <c r="J90"/>
  <c r="J65"/>
  <c i="6" r="T90"/>
  <c i="8" r="R88"/>
  <c r="R83"/>
  <c r="R82"/>
  <c i="4" r="BK134"/>
  <c r="J134"/>
  <c r="J66"/>
  <c i="5" r="BK131"/>
  <c r="J131"/>
  <c r="J66"/>
  <c i="6" r="BK107"/>
  <c r="J107"/>
  <c r="J63"/>
  <c i="2" r="BK211"/>
  <c r="J211"/>
  <c r="J66"/>
  <c i="3" r="BK128"/>
  <c r="J128"/>
  <c r="J66"/>
  <c i="8" r="BK98"/>
  <c r="J98"/>
  <c r="J62"/>
  <c i="7" r="J84"/>
  <c r="J61"/>
  <c i="8" r="J52"/>
  <c r="E48"/>
  <c r="F55"/>
  <c r="BE84"/>
  <c r="BE85"/>
  <c r="BE89"/>
  <c r="BE95"/>
  <c r="BE99"/>
  <c i="7" r="F55"/>
  <c i="6" r="BK84"/>
  <c r="J84"/>
  <c r="J60"/>
  <c i="7" r="J52"/>
  <c r="E48"/>
  <c r="BE85"/>
  <c r="BE88"/>
  <c r="BE92"/>
  <c r="BE94"/>
  <c i="6" r="J77"/>
  <c i="5" r="BK89"/>
  <c r="BK88"/>
  <c r="J88"/>
  <c r="J63"/>
  <c i="6" r="F55"/>
  <c r="BE99"/>
  <c r="E73"/>
  <c r="BE88"/>
  <c r="BE86"/>
  <c r="BE91"/>
  <c r="BE95"/>
  <c r="BE103"/>
  <c r="BE108"/>
  <c i="5" r="BE126"/>
  <c r="E50"/>
  <c r="J56"/>
  <c r="F59"/>
  <c r="BE91"/>
  <c r="BE95"/>
  <c r="BE99"/>
  <c r="BE103"/>
  <c r="BE109"/>
  <c r="BE111"/>
  <c r="BE114"/>
  <c r="BE119"/>
  <c r="BE123"/>
  <c r="BE128"/>
  <c r="BE132"/>
  <c i="4" r="J82"/>
  <c r="BE114"/>
  <c r="F59"/>
  <c r="BE103"/>
  <c r="BE111"/>
  <c r="BE126"/>
  <c r="E50"/>
  <c r="BE99"/>
  <c r="BE131"/>
  <c r="BE135"/>
  <c i="3" r="BK89"/>
  <c r="BK88"/>
  <c r="J88"/>
  <c i="4" r="BE95"/>
  <c r="BE109"/>
  <c r="BE119"/>
  <c r="BE123"/>
  <c r="BE128"/>
  <c r="BE91"/>
  <c i="3" r="J56"/>
  <c r="E76"/>
  <c r="F85"/>
  <c r="BE91"/>
  <c r="BE111"/>
  <c r="BE103"/>
  <c r="BE119"/>
  <c r="BE126"/>
  <c i="1" r="BA57"/>
  <c i="2" r="J90"/>
  <c r="J65"/>
  <c i="3" r="BE99"/>
  <c r="BE109"/>
  <c r="BE114"/>
  <c r="BE123"/>
  <c r="BE129"/>
  <c r="BE95"/>
  <c i="2" r="BE151"/>
  <c r="BE154"/>
  <c r="BE202"/>
  <c r="E50"/>
  <c r="F59"/>
  <c r="BE91"/>
  <c r="BE94"/>
  <c r="BE98"/>
  <c r="BE100"/>
  <c r="BE110"/>
  <c r="BE114"/>
  <c r="BE119"/>
  <c r="BE122"/>
  <c r="BE205"/>
  <c r="BE208"/>
  <c r="BE212"/>
  <c r="J56"/>
  <c r="BE103"/>
  <c r="BE173"/>
  <c r="BE117"/>
  <c r="BE133"/>
  <c r="BE137"/>
  <c r="BE140"/>
  <c r="BE197"/>
  <c r="BE200"/>
  <c r="BE107"/>
  <c r="BE125"/>
  <c r="BE129"/>
  <c r="BE189"/>
  <c r="BE196"/>
  <c r="BE163"/>
  <c r="BE166"/>
  <c r="BE175"/>
  <c r="BE178"/>
  <c r="BE181"/>
  <c r="BE184"/>
  <c r="BE187"/>
  <c r="BE191"/>
  <c r="BE193"/>
  <c i="1" r="AS54"/>
  <c i="4" r="J36"/>
  <c i="1" r="AW58"/>
  <c i="6" r="F36"/>
  <c i="1" r="BC60"/>
  <c i="3" r="F39"/>
  <c i="1" r="BD57"/>
  <c i="7" r="F34"/>
  <c i="1" r="BA61"/>
  <c i="5" r="F39"/>
  <c i="1" r="BD59"/>
  <c i="8" r="F35"/>
  <c i="1" r="BB62"/>
  <c i="2" r="F38"/>
  <c i="1" r="BC56"/>
  <c i="8" r="F36"/>
  <c i="1" r="BC62"/>
  <c i="4" r="F36"/>
  <c i="1" r="BA58"/>
  <c i="6" r="F34"/>
  <c i="1" r="BA60"/>
  <c i="8" r="F34"/>
  <c i="1" r="BA62"/>
  <c i="7" r="F36"/>
  <c i="1" r="BC61"/>
  <c i="6" r="F37"/>
  <c i="1" r="BD60"/>
  <c i="8" r="J34"/>
  <c i="1" r="AW62"/>
  <c i="3" r="J32"/>
  <c i="5" r="F36"/>
  <c i="1" r="BA59"/>
  <c i="8" r="F37"/>
  <c i="1" r="BD62"/>
  <c i="5" r="F37"/>
  <c i="1" r="BB59"/>
  <c i="2" r="F37"/>
  <c i="1" r="BB56"/>
  <c i="7" r="F35"/>
  <c i="1" r="BB61"/>
  <c i="3" r="F37"/>
  <c i="1" r="BB57"/>
  <c i="5" r="F38"/>
  <c i="1" r="BC59"/>
  <c i="2" r="F39"/>
  <c i="1" r="BD56"/>
  <c i="3" r="J36"/>
  <c i="1" r="AW57"/>
  <c i="4" r="F38"/>
  <c i="1" r="BC58"/>
  <c i="3" r="F38"/>
  <c i="1" r="BC57"/>
  <c i="5" r="J36"/>
  <c i="1" r="AW59"/>
  <c i="6" r="J34"/>
  <c i="1" r="AW60"/>
  <c i="7" r="F37"/>
  <c i="1" r="BD61"/>
  <c i="2" r="F36"/>
  <c i="1" r="BA56"/>
  <c i="6" r="F35"/>
  <c i="1" r="BB60"/>
  <c i="7" r="J34"/>
  <c i="1" r="AW61"/>
  <c i="4" r="F37"/>
  <c i="1" r="BB58"/>
  <c i="2" r="J36"/>
  <c i="1" r="AW56"/>
  <c i="4" r="F39"/>
  <c i="1" r="BD58"/>
  <c i="6" l="1" r="P84"/>
  <c r="P83"/>
  <c i="1" r="AU60"/>
  <c i="6" r="T84"/>
  <c r="T83"/>
  <c i="7" r="BK83"/>
  <c r="J83"/>
  <c r="J60"/>
  <c i="6" r="R84"/>
  <c r="R83"/>
  <c i="2" r="BK89"/>
  <c r="J89"/>
  <c r="J64"/>
  <c i="8" r="BK83"/>
  <c r="J83"/>
  <c r="J60"/>
  <c i="4" r="BK89"/>
  <c r="J89"/>
  <c r="J64"/>
  <c i="6" r="BK83"/>
  <c r="J83"/>
  <c i="5" r="J89"/>
  <c r="J64"/>
  <c i="1" r="AG57"/>
  <c i="3" r="J63"/>
  <c r="J89"/>
  <c r="J64"/>
  <c r="J35"/>
  <c i="1" r="AV57"/>
  <c r="AT57"/>
  <c r="AN57"/>
  <c i="5" r="F35"/>
  <c i="1" r="AZ59"/>
  <c i="4" r="F35"/>
  <c i="1" r="AZ58"/>
  <c i="5" r="J32"/>
  <c i="1" r="AG59"/>
  <c i="5" r="J35"/>
  <c i="1" r="AV59"/>
  <c r="AT59"/>
  <c i="2" r="F35"/>
  <c i="1" r="AZ56"/>
  <c i="6" r="J30"/>
  <c i="1" r="AG60"/>
  <c i="8" r="F33"/>
  <c i="1" r="AZ62"/>
  <c r="BB55"/>
  <c r="BD55"/>
  <c r="AU55"/>
  <c r="AU54"/>
  <c i="3" r="F35"/>
  <c i="1" r="AZ57"/>
  <c i="4" r="J35"/>
  <c i="1" r="AV58"/>
  <c r="AT58"/>
  <c r="BA55"/>
  <c i="6" r="J33"/>
  <c i="1" r="AV60"/>
  <c r="AT60"/>
  <c i="2" r="J35"/>
  <c i="1" r="AV56"/>
  <c r="AT56"/>
  <c r="BC55"/>
  <c i="7" r="J33"/>
  <c i="1" r="AV61"/>
  <c r="AT61"/>
  <c i="6" r="F33"/>
  <c i="1" r="AZ60"/>
  <c i="7" r="F33"/>
  <c i="1" r="AZ61"/>
  <c i="8" r="J33"/>
  <c i="1" r="AV62"/>
  <c r="AT62"/>
  <c i="7" l="1" r="BK82"/>
  <c r="J82"/>
  <c i="8" r="BK82"/>
  <c r="J82"/>
  <c i="2" r="BK88"/>
  <c r="J88"/>
  <c i="4" r="BK88"/>
  <c r="J88"/>
  <c r="J63"/>
  <c i="1" r="AN60"/>
  <c i="6" r="J59"/>
  <c i="1" r="AN59"/>
  <c i="6" r="J39"/>
  <c i="5" r="J41"/>
  <c i="3" r="J41"/>
  <c i="1" r="BC54"/>
  <c r="W32"/>
  <c r="BD54"/>
  <c r="W33"/>
  <c r="AY55"/>
  <c i="7" r="J30"/>
  <c i="1" r="AG61"/>
  <c i="2" r="J32"/>
  <c i="1" r="AG56"/>
  <c r="AX55"/>
  <c r="AW55"/>
  <c r="BA54"/>
  <c r="W30"/>
  <c i="8" r="J30"/>
  <c i="1" r="AG62"/>
  <c r="BB54"/>
  <c r="AX54"/>
  <c r="AZ55"/>
  <c i="8" l="1" r="J39"/>
  <c i="7" r="J39"/>
  <c i="2" r="J41"/>
  <c i="7" r="J59"/>
  <c i="8" r="J59"/>
  <c i="2" r="J63"/>
  <c i="1" r="AN56"/>
  <c r="AN61"/>
  <c r="AN62"/>
  <c r="AW54"/>
  <c r="AK30"/>
  <c r="AZ54"/>
  <c r="W29"/>
  <c r="AV55"/>
  <c r="AT55"/>
  <c i="4" r="J32"/>
  <c i="1" r="AG58"/>
  <c r="AY54"/>
  <c r="W31"/>
  <c i="4" l="1" r="J41"/>
  <c i="1" r="AN58"/>
  <c r="AG55"/>
  <c r="AV54"/>
  <c r="AK29"/>
  <c l="1" r="AN55"/>
  <c r="AT54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<sst xmlns="http://schemas.openxmlformats.org/spreadsheetml/2006/main">
  <si>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</si>
  <si>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</si>
  <si>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</si>
  <si>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</si>
  <si>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</si>
  <si>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{be2e9bd1-33a7-4f78-82df-c749945b9640}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</si>
  <si>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</si>
  <si>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</si>
  <si>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</si>
  <si>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</si>
  <si>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</si>
  <si>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</si>
  <si>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</si>
  <si>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</si>
  <si>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22014_I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</si>
  <si>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</si>
  <si>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</si>
  <si>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Nebužely - výsadba LBK 72</t>
  </si>
  <si>
    <t>KSO:</t>
  </si>
  <si>
    <t/>
  </si>
  <si>
    <t>CC-CZ:</t>
  </si>
  <si>
    <t>Místo:</t>
  </si>
  <si>
    <t xml:space="preserve"> </t>
  </si>
  <si>
    <t>Datum:</t>
  </si>
  <si>
    <t>20. 4. 2023</t>
  </si>
  <si>
    <t>Zadavatel:</t>
  </si>
  <si>
    <t>IČ:</t>
  </si>
  <si>
    <t>ČR SPÚ, pobočka Mělník</t>
  </si>
  <si>
    <t>DIČ:</t>
  </si>
  <si>
    <t>Uchazeč:</t>
  </si>
  <si>
    <t>Vyplň údaj</t>
  </si>
  <si>
    <t>Projektant:</t>
  </si>
  <si>
    <t>ATELIER FONTES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</si>
  <si>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</si>
  <si>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</si>
  <si>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</si>
  <si>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</si>
  <si>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</si>
  <si>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</si>
  <si>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</si>
  <si>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</si>
  <si>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</si>
  <si>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</si>
  <si>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</si>
  <si>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</si>
  <si>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</si>
  <si>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</si>
  <si>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</si>
  <si>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</si>
  <si>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</si>
  <si>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</si>
  <si>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</si>
  <si>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</si>
  <si>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</si>
  <si>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</si>
  <si>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</si>
  <si>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</si>
  <si>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</si>
  <si>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</si>
  <si>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</si>
  <si>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</si>
  <si>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</si>
  <si>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</si>
  <si>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</si>
  <si>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</si>
  <si>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</si>
  <si>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</si>
  <si>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</si>
  <si>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</si>
  <si>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</si>
  <si>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</si>
  <si>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</si>
  <si>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</si>
  <si>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</si>
  <si>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</si>
  <si>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</si>
  <si>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Vegetační úpravy</t>
  </si>
  <si>
    <t>STA</t>
  </si>
  <si>
    <t>1</t>
  </si>
  <si>
    <t>{caabfbdd-898c-4c95-96a8-3c850ee2922a}</t>
  </si>
  <si>
    <t>2</t>
  </si>
  <si>
    <t>/</t>
  </si>
  <si>
    <t>SO-01.1</t>
  </si>
  <si>
    <t>Vegetační úpravy - realizace</t>
  </si>
  <si>
    <t>Soupis</t>
  </si>
  <si>
    <t>{7bec4a77-23b1-4141-88c5-277e7fbeafad}</t>
  </si>
  <si>
    <t>SO-01.2</t>
  </si>
  <si>
    <t>Vegetační úpravy - následná péče v 1. roce</t>
  </si>
  <si>
    <t>{e1c8aac6-c513-4d98-a482-6af1fbedf4e2}</t>
  </si>
  <si>
    <t>SO-01.3</t>
  </si>
  <si>
    <t>Vegetační úpravy - následná péče ve 2. roce</t>
  </si>
  <si>
    <t>{2482d06a-6df3-43c3-9fa1-090cd900a685}</t>
  </si>
  <si>
    <t>SO-01.4</t>
  </si>
  <si>
    <t>Vegetační úpravy - následná péče ve 3. roce</t>
  </si>
  <si>
    <t>{f7543159-d510-4033-9f18-c009e4490ae4}</t>
  </si>
  <si>
    <t>SO-02</t>
  </si>
  <si>
    <t>Biotechnické objekty</t>
  </si>
  <si>
    <t>{51f13b7f-3e66-4e8f-b66f-087aecb56d59}</t>
  </si>
  <si>
    <t>SO-03</t>
  </si>
  <si>
    <t>Odpočinkové místo</t>
  </si>
  <si>
    <t>{55a7a8ef-2117-45f1-a514-b37d12e39056}</t>
  </si>
  <si>
    <t>VRN</t>
  </si>
  <si>
    <t>Vedlejší rozpočtové náklady</t>
  </si>
  <si>
    <t>{30bca388-aee2-407e-b09e-7e64bbf23ec7}</t>
  </si>
  <si>
    <t>KRYCÍ LIST SOUPISU PRACÍ</t>
  </si>
  <si>
    <t>Objekt:</t>
  </si>
  <si>
    <t>SO-01 - Vegetační úpravy</t>
  </si>
  <si>
    <t>Soupis:</t>
  </si>
  <si>
    <t>SO-01.1 - Vegetační úpravy - realizace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</si>
  <si>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</si>
  <si>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</si>
  <si>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</si>
  <si>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</si>
  <si>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</si>
  <si>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</si>
  <si>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</si>
  <si>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</si>
  <si>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</si>
  <si>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</si>
  <si>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</si>
  <si>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</si>
  <si>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</si>
  <si>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</si>
  <si>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</si>
  <si>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</si>
  <si>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</si>
  <si>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</si>
  <si>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</si>
  <si>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</si>
  <si>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</si>
  <si>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</si>
  <si>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</si>
  <si>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</si>
  <si>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</si>
  <si>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112151511</t>
  </si>
  <si>
    <t>Řez a průklest stromů pomocí mobilní plošiny výšky stromu do 10 m</t>
  </si>
  <si>
    <t>kus</t>
  </si>
  <si>
    <t>CS ÚRS 2023 02</t>
  </si>
  <si>
    <t>4</t>
  </si>
  <si>
    <t>-1032537620</t>
  </si>
  <si>
    <t>Online PSC</t>
  </si>
  <si>
    <t>https://podminky.urs.cz/item/CS_URS_2023_02/112151511</t>
  </si>
  <si>
    <t>P</t>
  </si>
  <si>
    <t xml:space="preserve">Poznámka k položce:_x000d_
dle TZ, řez S-RZ </t>
  </si>
  <si>
    <t>119005131</t>
  </si>
  <si>
    <t>Vytyčení výsadeb s rozmístěním rostlin dle projektové dokumentace zapojených nebo v záhonu, plochy přes 100 m2 ve sponu</t>
  </si>
  <si>
    <t>m2</t>
  </si>
  <si>
    <t>353449823</t>
  </si>
  <si>
    <t>https://podminky.urs.cz/item/CS_URS_2023_02/119005131</t>
  </si>
  <si>
    <t>Poznámka k položce:_x000d_
 plocha všech oplocenek</t>
  </si>
  <si>
    <t>VV</t>
  </si>
  <si>
    <t>7410+257</t>
  </si>
  <si>
    <t>3</t>
  </si>
  <si>
    <t>119005153</t>
  </si>
  <si>
    <t>Vytyčení výsadeb s rozmístěním rostlin dle projektové dokumentace solitérních přes 10 do 50 kusů</t>
  </si>
  <si>
    <t>593597083</t>
  </si>
  <si>
    <t>https://podminky.urs.cz/item/CS_URS_2023_02/119005153</t>
  </si>
  <si>
    <t>183408252</t>
  </si>
  <si>
    <t>Orba na plochách jednotlivě do 1 ha střední, na hloubku od 180 do 250 mm, v půdě střední</t>
  </si>
  <si>
    <t>ha</t>
  </si>
  <si>
    <t>918667153</t>
  </si>
  <si>
    <t>https://podminky.urs.cz/item/CS_URS_2023_02/183408252</t>
  </si>
  <si>
    <t>Poznámka k položce:_x000d_
KN 2093 a 2094</t>
  </si>
  <si>
    <t>5</t>
  </si>
  <si>
    <t>183408322</t>
  </si>
  <si>
    <t>Smykování na plochách jednotlivě do 1 ha, v půdě střední</t>
  </si>
  <si>
    <t>601474577</t>
  </si>
  <si>
    <t>https://podminky.urs.cz/item/CS_URS_2023_02/183408322</t>
  </si>
  <si>
    <t>Poznámka k položce:_x000d_
KN 2093 a 2094, provádí se 2x</t>
  </si>
  <si>
    <t>1,432*2</t>
  </si>
  <si>
    <t>6</t>
  </si>
  <si>
    <t>183551413</t>
  </si>
  <si>
    <t>Úprava zemědělské půdy - orba rotačním kypřičem, hl. do 0,15 m, na ploše jednotlivě do 5 ha, o sklonu do 5°</t>
  </si>
  <si>
    <t>470898890</t>
  </si>
  <si>
    <t>https://podminky.urs.cz/item/CS_URS_2023_02/183551413</t>
  </si>
  <si>
    <t xml:space="preserve">Poznámka k položce:_x000d_
 při  této operaci bude do půdy zapraven kondicionér na KN 2093</t>
  </si>
  <si>
    <t>7</t>
  </si>
  <si>
    <t>183552513</t>
  </si>
  <si>
    <t>Úprava zemědělské půdy - hnojení vápennými hnojivy při dávce do 2 t/ha na ploše jednotlivě do 5 ha, o sklonu do 5°</t>
  </si>
  <si>
    <t>1987779009</t>
  </si>
  <si>
    <t>https://podminky.urs.cz/item/CS_URS_2023_02/183552513</t>
  </si>
  <si>
    <t>Poznámka k položce:_x000d_
celoplošná aplikace půdního kondicionéru na bázi silikátů</t>
  </si>
  <si>
    <t>"na KN 2093" 3986/10000</t>
  </si>
  <si>
    <t>8</t>
  </si>
  <si>
    <t>M</t>
  </si>
  <si>
    <t>026.R4</t>
  </si>
  <si>
    <t>Půdní kondicionér dle TZ</t>
  </si>
  <si>
    <t>kg</t>
  </si>
  <si>
    <t>-1143863083</t>
  </si>
  <si>
    <t>Poznámka k položce:_x000d_
typu Agrosil, celoplošná aplikace: 10kg/100m2 plochy</t>
  </si>
  <si>
    <t>"plošná aplikace" 398,6</t>
  </si>
  <si>
    <t>9</t>
  </si>
  <si>
    <t>181451121</t>
  </si>
  <si>
    <t>Založení trávníku na půdě předem připravené plochy přes 1000 m2 výsevem včetně utažení lučního v rovině nebo na svahu do 1:5</t>
  </si>
  <si>
    <t>1695751289</t>
  </si>
  <si>
    <t>https://podminky.urs.cz/item/CS_URS_2023_02/181451121</t>
  </si>
  <si>
    <t>10</t>
  </si>
  <si>
    <t>181411.R01</t>
  </si>
  <si>
    <t>Osivo travní dle TZ - sadové mezipásy</t>
  </si>
  <si>
    <t>-1339525950</t>
  </si>
  <si>
    <t>Poznámka k položce:_x000d_
plocha * výsevek,výsevová dávka 30g/m2, na KN 2094</t>
  </si>
  <si>
    <t>10326*30/1000</t>
  </si>
  <si>
    <t>11</t>
  </si>
  <si>
    <t>181411.R02</t>
  </si>
  <si>
    <t xml:space="preserve">Osivo travní dle TZ - druhově obohacená  jetelotravní směs</t>
  </si>
  <si>
    <t>-2098827633</t>
  </si>
  <si>
    <t>Poznámka k položce:_x000d_
plocha * výsevek (3g na m2), na KN 2093</t>
  </si>
  <si>
    <t>3986*3/1000</t>
  </si>
  <si>
    <t>12</t>
  </si>
  <si>
    <t>183101115</t>
  </si>
  <si>
    <t>Hloubení jamek pro vysazování rostlin v zemině skupiny 1 až 4 bez výměny půdy v rovině nebo na svahu do 1:5, objemu přes 0,125 do 0,40 m3</t>
  </si>
  <si>
    <t>-46051773</t>
  </si>
  <si>
    <t>https://podminky.urs.cz/item/CS_URS_2023_02/183101115</t>
  </si>
  <si>
    <t>Poznámka k položce:_x000d_
jamka 0,196 m3</t>
  </si>
  <si>
    <t>"pro výsadbu ovocných stromů" 20</t>
  </si>
  <si>
    <t>13</t>
  </si>
  <si>
    <t>183111114</t>
  </si>
  <si>
    <t>Hloubení jamek pro vysazování rostlin v zemině skupiny 1 až 4 bez výměny půdy v rovině nebo na svahu do 1:5, objemu přes 0,01 do 0,02 m3</t>
  </si>
  <si>
    <t>1978755547</t>
  </si>
  <si>
    <t>https://podminky.urs.cz/item/CS_URS_2023_02/183111114</t>
  </si>
  <si>
    <t>Poznámka k položce:_x000d_
jamka 0,016 m3</t>
  </si>
  <si>
    <t>"pro výsadbu keřů" 914</t>
  </si>
  <si>
    <t>14</t>
  </si>
  <si>
    <t>183101113</t>
  </si>
  <si>
    <t>Hloubení jamek pro vysazování rostlin v zemině skupiny 1 až 4 bez výměny půdy v rovině nebo na svahu do 1:5, objemu přes 0,02 do 0,05 m3</t>
  </si>
  <si>
    <t>866702692</t>
  </si>
  <si>
    <t>https://podminky.urs.cz/item/CS_URS_2023_02/183101113</t>
  </si>
  <si>
    <t>Poznámka k položce:_x000d_
jamka 0,037 m3</t>
  </si>
  <si>
    <t>"pro výsadbu poloodrostků" 906</t>
  </si>
  <si>
    <t>184102110</t>
  </si>
  <si>
    <t>Výsadba dřeviny s balem do předem vyhloubené jamky se zalitím v rovině nebo na svahu do 1:5, při průměru balu do 100 mm</t>
  </si>
  <si>
    <t>-177081888</t>
  </si>
  <si>
    <t>https://podminky.urs.cz/item/CS_URS_2023_02/184102110</t>
  </si>
  <si>
    <t>"keře" 914</t>
  </si>
  <si>
    <t>16</t>
  </si>
  <si>
    <t>02608.R02</t>
  </si>
  <si>
    <t>Listnaté keře, kontejner, výška 60/100 cm</t>
  </si>
  <si>
    <t>-534598933</t>
  </si>
  <si>
    <t>"Růže šípková" 125</t>
  </si>
  <si>
    <t xml:space="preserve">"hlohy obecný / jednosemenný"  133</t>
  </si>
  <si>
    <t>"Slivoň trnka" 114</t>
  </si>
  <si>
    <t>"ptačí zob obecný" 121</t>
  </si>
  <si>
    <t>"brslen evropský " 135</t>
  </si>
  <si>
    <t xml:space="preserve">"líska obecná" 62 </t>
  </si>
  <si>
    <t>"řešetlák počistivý " 106</t>
  </si>
  <si>
    <t>"svída krvavá" 57</t>
  </si>
  <si>
    <t>"zimolez obecný" 61</t>
  </si>
  <si>
    <t>Součet</t>
  </si>
  <si>
    <t>17</t>
  </si>
  <si>
    <t>184102111</t>
  </si>
  <si>
    <t>Výsadba dřeviny s balem do předem vyhloubené jamky se zalitím v rovině nebo na svahu do 1:5, při průměru balu přes 100 do 200 mm</t>
  </si>
  <si>
    <t>1235068801</t>
  </si>
  <si>
    <t>https://podminky.urs.cz/item/CS_URS_2023_02/184102111</t>
  </si>
  <si>
    <t>"poloodrostky" 906</t>
  </si>
  <si>
    <t>18</t>
  </si>
  <si>
    <t>02601.R</t>
  </si>
  <si>
    <t>Sazenice dřevin listnaté, poloodrostky 0,8 - 1,2 m, obalované</t>
  </si>
  <si>
    <t>978306335</t>
  </si>
  <si>
    <t>"lípa malolistá" 165</t>
  </si>
  <si>
    <t>"habr obecný" 165</t>
  </si>
  <si>
    <t>"javor babyka" 175</t>
  </si>
  <si>
    <t>"javor mléč" 166</t>
  </si>
  <si>
    <t>"dub zimní" 125</t>
  </si>
  <si>
    <t>"topol osika" 46</t>
  </si>
  <si>
    <t>"třešeň ptačí" 64</t>
  </si>
  <si>
    <t>19</t>
  </si>
  <si>
    <t>184201112</t>
  </si>
  <si>
    <t>Výsadba stromů bez balu do předem vyhloubené jamky se zalitím v rovině nebo na svahu do 1:5, při výšce kmene přes 1,8 do 2,5 m</t>
  </si>
  <si>
    <t>1608334139</t>
  </si>
  <si>
    <t>https://podminky.urs.cz/item/CS_URS_2023_02/184201112</t>
  </si>
  <si>
    <t>Poznámka k položce:_x000d_
ovocné vysokokmeny</t>
  </si>
  <si>
    <t>20</t>
  </si>
  <si>
    <t>02603.R</t>
  </si>
  <si>
    <t xml:space="preserve">Sazenice odrostků ovocných dřevin, vysokokmeny se zapěstovanou korunkou,  PK</t>
  </si>
  <si>
    <t>-1706596640</t>
  </si>
  <si>
    <t xml:space="preserve">Poznámka k položce:_x000d_
Prostokořenné vysokokmeny. Případné tvarové nebo druhé odchylky od PD podléhají předchozímu odsouhlasení zástupcem investora. </t>
  </si>
  <si>
    <t>včetně komparativního řezu při výsadbě</t>
  </si>
  <si>
    <t>"slivoň švestka" 5</t>
  </si>
  <si>
    <t>"jabloň domácí" 6</t>
  </si>
  <si>
    <t>"hrušeň obecná" 9</t>
  </si>
  <si>
    <t>184215412</t>
  </si>
  <si>
    <t>Zhotovení závlahové mísy u solitérních dřevin v rovině nebo na svahu do 1:5, o průměru mísy přes 0,5 do 1 m</t>
  </si>
  <si>
    <t>-1187888359</t>
  </si>
  <si>
    <t>https://podminky.urs.cz/item/CS_URS_2023_02/184215412</t>
  </si>
  <si>
    <t>22</t>
  </si>
  <si>
    <t>026.R3</t>
  </si>
  <si>
    <t>Aplikace půdního kondicionéru či pomocné půdní látky při výsadbě dřeviny</t>
  </si>
  <si>
    <t>-693264700</t>
  </si>
  <si>
    <t xml:space="preserve">Poznámka k položce:_x000d_
aplikace a promíšení se zeminou: _x000d_
- půdního kondicionéru na bázi silikátů_x000d_
- granulovaného hydrosorbentu_x000d_
- hydroabsorbentu do výsadbové jámy, _x000d_
</t>
  </si>
  <si>
    <t>"stromy, keře" 914+906+20</t>
  </si>
  <si>
    <t>23</t>
  </si>
  <si>
    <t>-1178642377</t>
  </si>
  <si>
    <t>Poznámka k položce:_x000d_
na bázi silikátů (typu Agrosil)</t>
  </si>
  <si>
    <t xml:space="preserve">"ke každé sazenici dle TZ,  15g ke keři, 40g ke stromu, 200g k solitéru" (200*20+15*914+40*906)/1000</t>
  </si>
  <si>
    <t>24</t>
  </si>
  <si>
    <t>026.R5</t>
  </si>
  <si>
    <t>Granulovaný hydroabsorbent do výsadbové jámy dle TZ</t>
  </si>
  <si>
    <t>1981600277</t>
  </si>
  <si>
    <t>Poznámka k položce:_x000d_
příčně zesíťovaný polyakrylát draselný (typu hydrogel)</t>
  </si>
  <si>
    <t>"HYDROABSORBENT : 10g ke keři, 30g ke stromu, 160g na soliter"(20*160+10*914+30*906)/1000</t>
  </si>
  <si>
    <t>25</t>
  </si>
  <si>
    <t>026.R06</t>
  </si>
  <si>
    <t>Aplikace kořenového hydrogelu namáčením kořenového systému sazenic</t>
  </si>
  <si>
    <t>-1931358056</t>
  </si>
  <si>
    <t>Poznámka k položce:_x000d_
včetně materiálu = ochranný kořenový hydrogel</t>
  </si>
  <si>
    <t xml:space="preserve">"ovocné vysokokmeny  PK" 20</t>
  </si>
  <si>
    <t>26</t>
  </si>
  <si>
    <t>348951270.R</t>
  </si>
  <si>
    <t>Oplocení lesních kultur dřevěnými kůly s pletivem, kůly průměru 120-150 mm, v osové vzdálenosti 3 m, oplocení výšky 1,6 m, dle TZ</t>
  </si>
  <si>
    <t>m</t>
  </si>
  <si>
    <t>678932594</t>
  </si>
  <si>
    <t>44+44+36+43+33+46+195+197+160+180+102+103+112+123</t>
  </si>
  <si>
    <t>27</t>
  </si>
  <si>
    <t>348951271.R</t>
  </si>
  <si>
    <t>Vrata do oplocení kultur pro vjezd techniky, šíře min. 2,5 m</t>
  </si>
  <si>
    <t>-291025060</t>
  </si>
  <si>
    <t xml:space="preserve">Poznámka k položce:_x000d_
oplocenky 8-15, každá 2 vrata </t>
  </si>
  <si>
    <t>28</t>
  </si>
  <si>
    <t>184. R09</t>
  </si>
  <si>
    <t xml:space="preserve">Natření kmene dřeviny proti korní spále včetně materiálu (speciální nátěr) </t>
  </si>
  <si>
    <t>-1246312183</t>
  </si>
  <si>
    <t>Poznámka k položce:_x000d_
materiál: ochranný nátěr na kmeny proti korní spále způsobené teplotními vlivy</t>
  </si>
  <si>
    <t>29</t>
  </si>
  <si>
    <t>184215112.R</t>
  </si>
  <si>
    <t>Ukotvení dřeviny kůly jedním kůlem, délky přes 1 do 2 m</t>
  </si>
  <si>
    <t>-1712791202</t>
  </si>
  <si>
    <t>Poznámka k položce:_x000d_
bambucovým kůlem, včetně vyvázání dřeviny</t>
  </si>
  <si>
    <t>906</t>
  </si>
  <si>
    <t>30</t>
  </si>
  <si>
    <t>60591.R01</t>
  </si>
  <si>
    <t>Vyvazovací kůl ke dřevinám bambusový, délka 1,8 m, průměr 15-20mm</t>
  </si>
  <si>
    <t>590385978</t>
  </si>
  <si>
    <t>31</t>
  </si>
  <si>
    <t>184215133</t>
  </si>
  <si>
    <t>Ukotvení dřeviny kůly v rovině nebo na svahu do 1:5 třemi kůly, délky přes 2 do 3 m</t>
  </si>
  <si>
    <t>1937164434</t>
  </si>
  <si>
    <t>https://podminky.urs.cz/item/CS_URS_2023_02/184215133</t>
  </si>
  <si>
    <t xml:space="preserve">Poznámka k položce:_x000d_
bude navíc opatřeno pletivem 160/23/15 upevněný vně kůlů (samost. položka), dle TZ, stromy mimo oplocenky </t>
  </si>
  <si>
    <t>32</t>
  </si>
  <si>
    <t>60591255</t>
  </si>
  <si>
    <t>kůl vyvazovací dřevěný impregnovaný D 8cm dl 2,5m</t>
  </si>
  <si>
    <t>-1274188745</t>
  </si>
  <si>
    <t>3*20</t>
  </si>
  <si>
    <t>33</t>
  </si>
  <si>
    <t>184911431</t>
  </si>
  <si>
    <t>Mulčování vysazených rostlin mulčovací kůrou, tl. přes 100 do 150 mm v rovině nebo na svahu do 1:5</t>
  </si>
  <si>
    <t>-940814436</t>
  </si>
  <si>
    <t>https://podminky.urs.cz/item/CS_URS_2023_02/184911431</t>
  </si>
  <si>
    <t>257+702</t>
  </si>
  <si>
    <t>34</t>
  </si>
  <si>
    <t>103911.R</t>
  </si>
  <si>
    <t>Kůrodřevní hmota pro mulčování rostlin</t>
  </si>
  <si>
    <t>m3</t>
  </si>
  <si>
    <t>-1660344202</t>
  </si>
  <si>
    <t>Poznámka k položce:_x000d_
tloušťka vrstvy 15 cm, výpočet plocha*objem</t>
  </si>
  <si>
    <t>959*0.15</t>
  </si>
  <si>
    <t>35</t>
  </si>
  <si>
    <t>913312111</t>
  </si>
  <si>
    <t>Hraniční značka dřevěný kůl</t>
  </si>
  <si>
    <t>1788265101</t>
  </si>
  <si>
    <t>https://podminky.urs.cz/item/CS_URS_2023_02/913312111</t>
  </si>
  <si>
    <t xml:space="preserve">Poznámka k položce:_x000d_
materiál: hraniční značka železničný pražec dřevěný,  150x260x2600 - lze nahradit velkými kameny viz TZ</t>
  </si>
  <si>
    <t>998</t>
  </si>
  <si>
    <t>Přesun hmot</t>
  </si>
  <si>
    <t>36</t>
  </si>
  <si>
    <t>998231311</t>
  </si>
  <si>
    <t>Přesun hmot pro sadovnické a krajinářské úpravy - strojně dopravní vzdálenost do 5000 m</t>
  </si>
  <si>
    <t>t</t>
  </si>
  <si>
    <t>1598038422</t>
  </si>
  <si>
    <t>https://podminky.urs.cz/item/CS_URS_2023_02/998231311</t>
  </si>
  <si>
    <t>SO-01.2 - Vegetační úpravy - následná péče v 1. roce</t>
  </si>
  <si>
    <t>184851617</t>
  </si>
  <si>
    <t>Strojní ožínání sazenic v pruzích sklon do 1:5 při viditelnosti střední, výšky přes 60 cm</t>
  </si>
  <si>
    <t>-598968195</t>
  </si>
  <si>
    <t>https://podminky.urs.cz/item/CS_URS_2023_02/184851617</t>
  </si>
  <si>
    <t>Poznámka k položce:_x000d_
oplocenky 8-15, včetně přihrabání pokosené hmoty k sazenicím a vytvoření vrstvy mulče, 3x ročně</t>
  </si>
  <si>
    <t>(1260+1320+1048+1190+450+556+698+888)/10000*3</t>
  </si>
  <si>
    <t>185804213</t>
  </si>
  <si>
    <t>Vypletí v rovině nebo na svahu do 1:5 dřevin solitérních</t>
  </si>
  <si>
    <t>-1651587023</t>
  </si>
  <si>
    <t>https://podminky.urs.cz/item/CS_URS_2023_02/185804213</t>
  </si>
  <si>
    <t>Poznámka k položce:_x000d_
plochy 7 a 15, vypletí kořenových mís soliterních výsadeb, 2x ročně, s ponecháním hmoty na místě</t>
  </si>
  <si>
    <t>(16+4)*2</t>
  </si>
  <si>
    <t>185804214</t>
  </si>
  <si>
    <t>Vypletí v rovině nebo na svahu do 1:5 dřevin ve skupinách</t>
  </si>
  <si>
    <t>1124483583</t>
  </si>
  <si>
    <t>https://podminky.urs.cz/item/CS_URS_2023_02/185804214</t>
  </si>
  <si>
    <t xml:space="preserve">Poznámka k položce:_x000d_
v plochách 1-6,  ploch celoplošně zamulčovaných 2x ročně, s ponecháním hmoty na místě</t>
  </si>
  <si>
    <t xml:space="preserve"> (32+44+49+32+44+56)*2</t>
  </si>
  <si>
    <t>185804312</t>
  </si>
  <si>
    <t>Zalití rostlin vodou plochy záhonů jednotlivě přes 20 m2</t>
  </si>
  <si>
    <t>1039135089</t>
  </si>
  <si>
    <t>https://podminky.urs.cz/item/CS_URS_2023_02/185804312</t>
  </si>
  <si>
    <t>"zálivka stromů 10 x ročně - 20l/strom" 10*906*20/1000</t>
  </si>
  <si>
    <t>"zálivka keřů 10 x ročně - 10l/keř" 10*914*10/1000</t>
  </si>
  <si>
    <t>"zálivka soliterů 10 x ročně - 25l/soliter" 10*20*25/1000</t>
  </si>
  <si>
    <t>185851121</t>
  </si>
  <si>
    <t>Dovoz vody pro zálivku rostlin na vzdálenost do 1000 m</t>
  </si>
  <si>
    <t>1754885581</t>
  </si>
  <si>
    <t>https://podminky.urs.cz/item/CS_URS_2023_02/185851121</t>
  </si>
  <si>
    <t>185851129</t>
  </si>
  <si>
    <t>Dovoz vody pro zálivku rostlin Příplatek k ceně za každých dalších i započatých 1000 m</t>
  </si>
  <si>
    <t>-279395399</t>
  </si>
  <si>
    <t>https://podminky.urs.cz/item/CS_URS_2023_02/185851129</t>
  </si>
  <si>
    <t>10*277,6</t>
  </si>
  <si>
    <t>111151231</t>
  </si>
  <si>
    <t>Pokosení trávníku při souvislé ploše přes 1000 do 10000 m2 lučního v rovině nebo svahu do 1:5</t>
  </si>
  <si>
    <t>-1356182280</t>
  </si>
  <si>
    <t>https://podminky.urs.cz/item/CS_URS_2023_02/111151231</t>
  </si>
  <si>
    <t xml:space="preserve">"plocha 7,  4x ročně s vyhrabáním a odvozem hmoty " (3986-32-44-49-32-44-56)*4</t>
  </si>
  <si>
    <t>"KN 2094, 3x ročně plochy mimo oplocenky s ponecháním hmoty" (10326-7410)*3</t>
  </si>
  <si>
    <t>184911421</t>
  </si>
  <si>
    <t>Mulčování vysazených rostlin mulčovací kůrou, tl. do 100 mm v rovině nebo na svahu do 1:5</t>
  </si>
  <si>
    <t>-565714660</t>
  </si>
  <si>
    <t>https://podminky.urs.cz/item/CS_URS_2023_02/184911421</t>
  </si>
  <si>
    <t xml:space="preserve">Poznámka k položce:_x000d_
tloušťka vrstvy 5 cm, individ. chráněné rostliny  mulč s průměrem 0.8m2 +mulč plošný u keřů plochy 7,8,9 +mulč individ. ostatních výsadeb s průměrem 0.4m2</t>
  </si>
  <si>
    <t>-1519939334</t>
  </si>
  <si>
    <t xml:space="preserve">Poznámka k položce:_x000d_
tloušťka vrstvy 5 cm, výpočet plocha*tloušťka_x000d_
</t>
  </si>
  <si>
    <t>959*0,05</t>
  </si>
  <si>
    <t>184852234</t>
  </si>
  <si>
    <t>Řez stromů prováděný lezeckou technikou zdravotní (S-RZ), plocha koruny stromu přes 30 do 60 m2</t>
  </si>
  <si>
    <t>-1496246896</t>
  </si>
  <si>
    <t>https://podminky.urs.cz/item/CS_URS_2023_02/184852234</t>
  </si>
  <si>
    <t>-1291443176</t>
  </si>
  <si>
    <t>SO-01.3 - Vegetační úpravy - následná péče ve 2. roce</t>
  </si>
  <si>
    <t>Poznámka k položce:_x000d_
oplocenky 8-15, včetně přihrabání pokosené hmoty k sazenicím a vytvoření vrstvy mulče, 2x ročně</t>
  </si>
  <si>
    <t>(1260+1320+1048+1190+450+556+698+888)/10000*2</t>
  </si>
  <si>
    <t xml:space="preserve">"plocha 7,  3x ročně s vyhrabáním a odvozem hmoty " (3986-32-44-49-32-44-56)*3</t>
  </si>
  <si>
    <t>"KN 2094, 2x ročně plochy mimo oplocenky s ponecháním hmoty" (10326-7410)*2</t>
  </si>
  <si>
    <t>184852321</t>
  </si>
  <si>
    <t>Řez stromů prováděný lezeckou technikou výchovný (S-RV) špičáky a keřové stromy, výšky do 4 m</t>
  </si>
  <si>
    <t>1611380977</t>
  </si>
  <si>
    <t>https://podminky.urs.cz/item/CS_URS_2023_02/184852321</t>
  </si>
  <si>
    <t>"výchovný řez ovocných dřevin" 20</t>
  </si>
  <si>
    <t>184806111</t>
  </si>
  <si>
    <t>Řez stromů, keřů nebo růží průklestem stromů netrnitých, o průměru koruny do 2 m</t>
  </si>
  <si>
    <t>364542593</t>
  </si>
  <si>
    <t>https://podminky.urs.cz/item/CS_URS_2023_02/184806111</t>
  </si>
  <si>
    <t>"výchovný řez poloodrostků" 906</t>
  </si>
  <si>
    <t>SO-01.4 - Vegetační úpravy - následná péče ve 3. roce</t>
  </si>
  <si>
    <t xml:space="preserve">"plocha 7,  2x ročně s vyhrabáním a odvozem hmoty " (3986-32-44-49-32-44-56)*2</t>
  </si>
  <si>
    <t>SO-02 - Biotechnické objekty</t>
  </si>
  <si>
    <t xml:space="preserve">    1.1. - objekt na zpomalení povrchového odtoku</t>
  </si>
  <si>
    <t>184906.r01</t>
  </si>
  <si>
    <t>Objekt plazník, biotechnický</t>
  </si>
  <si>
    <t>ks</t>
  </si>
  <si>
    <t>-248759770</t>
  </si>
  <si>
    <t xml:space="preserve">Poznámka k položce:_x000d_
Zřízení objektu včetně materiálu _x000d_
Plazník: _x000d_
- 4 x kulatina ze dřeva prům. 0,25 m a délce 4,8 m_x000d_
- 2 x kulatina ze dřeva prům. 0,25m a délce 2,8 m_x000d_
- 4 x kůl prům. 0,15 m a délce 1,4 m_x000d_
- větve (klest) o prům do 10 cm a délce od 4 m ve vrstvě do výšky 2 - 3 m přitížené ornicí dv objemu cca 0,25 m3/m2 (lze použít zeminu pro rekultivaci)_x000d_
</t>
  </si>
  <si>
    <t>184910.R</t>
  </si>
  <si>
    <t>Dosedací berlička pro ptactvo</t>
  </si>
  <si>
    <t>-348065129</t>
  </si>
  <si>
    <t xml:space="preserve">Poznámka k položce:_x000d_
bidýlko ve tvaru psímene T:_x000d_
- dřevěnná dosedací ploška délky 300mm, tvrdé dřevo ošetřená olejovou lazurou_x000d_
- nosná kovová trubka z pozinkované oceli S235JR průměru 32mm s patkou o délce 800mm _x000d_
- patka zatlučena do země_x000d_
- spojení tyče a dosedací části dvěma vruty_x000d_
</t>
  </si>
  <si>
    <t>1.1.</t>
  </si>
  <si>
    <t>objekt na zpomalení povrchového odtoku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</si>
  <si>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</si>
  <si>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</si>
  <si>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493711560</t>
  </si>
  <si>
    <t>https://podminky.urs.cz/item/CS_URS_2023_02/162251101</t>
  </si>
  <si>
    <t>Poznámka k položce:_x000d_
2 objekty pro zpomalení povrchového odtoku vody</t>
  </si>
  <si>
    <t>2*40</t>
  </si>
  <si>
    <t>131151103</t>
  </si>
  <si>
    <t>Hloubení nezapažených jam a zářezů strojně s urovnáním dna do předepsaného profilu a spádu v hornině třídy těžitelnosti I skupiny 1 a 2 přes 50 do 100 m3</t>
  </si>
  <si>
    <t>-2083972254</t>
  </si>
  <si>
    <t>https://podminky.urs.cz/item/CS_URS_2023_02/131151103</t>
  </si>
  <si>
    <t>171151103</t>
  </si>
  <si>
    <t>Uložení sypanin do násypů strojně s rozprostřením sypaniny ve vrstvách a s hrubým urovnáním zhutněných z hornin soudržných jakékoliv třídy těžitelnosti</t>
  </si>
  <si>
    <t>1770369301</t>
  </si>
  <si>
    <t>https://podminky.urs.cz/item/CS_URS_2023_02/171151103</t>
  </si>
  <si>
    <t>Poznámka k položce:_x000d_
hutnění pojezdem, 2 objekty pro zpomalení povrchového odtoku vody</t>
  </si>
  <si>
    <t>182211121</t>
  </si>
  <si>
    <t>Svahování trvalých svahů do projektovaných profilů ručně s potřebným přemístěním výkopku při svahování násypů v jakékoliv hornině</t>
  </si>
  <si>
    <t>1610050380</t>
  </si>
  <si>
    <t>https://podminky.urs.cz/item/CS_URS_2023_02/182211121</t>
  </si>
  <si>
    <t>75*2</t>
  </si>
  <si>
    <t>-482942328</t>
  </si>
  <si>
    <t>SO-03 - Odpočinkové místo</t>
  </si>
  <si>
    <t xml:space="preserve">    9 - Ostatní konstrukce a práce, bourání</t>
  </si>
  <si>
    <t>111151131</t>
  </si>
  <si>
    <t>Pokosení trávníku při souvislé ploše do 1000 m2 lučního v rovině nebo svahu do 1:5</t>
  </si>
  <si>
    <t>1943809784</t>
  </si>
  <si>
    <t>https://podminky.urs.cz/item/CS_URS_2023_02/111151131</t>
  </si>
  <si>
    <t>Poznámka k položce:_x000d_
příprava plochy pro lavičky</t>
  </si>
  <si>
    <t>181951111</t>
  </si>
  <si>
    <t>Úprava pláně vyrovnáním výškových rozdílů strojně v hornině třídy těžitelnosti I, skupiny 1 až 3 bez zhutnění</t>
  </si>
  <si>
    <t>686505760</t>
  </si>
  <si>
    <t>https://podminky.urs.cz/item/CS_URS_2023_02/181951111</t>
  </si>
  <si>
    <t>Ostatní konstrukce a práce, bourání</t>
  </si>
  <si>
    <t>936124111</t>
  </si>
  <si>
    <t>Montáž lavičky parkové stabilní bez zabetonování noh s udusáním sypaniny</t>
  </si>
  <si>
    <t>-856237689</t>
  </si>
  <si>
    <t>https://podminky.urs.cz/item/CS_URS_2023_02/936124111</t>
  </si>
  <si>
    <t>749.R01</t>
  </si>
  <si>
    <t>Lavice dřevěná celodřevěná - modřín lepený šířka 1600 mm, krycí nátěr</t>
  </si>
  <si>
    <t>-2122330282</t>
  </si>
  <si>
    <t>VRN - Vedlejší rozpočtové náklady</t>
  </si>
  <si>
    <t xml:space="preserve">    VRN1 - Průzkumné, geodetické a projektové práce</t>
  </si>
  <si>
    <t xml:space="preserve">    VRN3 - Zařízení staveniště</t>
  </si>
  <si>
    <t>0345.R02</t>
  </si>
  <si>
    <t>Povinná publicita dle zadání investora</t>
  </si>
  <si>
    <t>soubor</t>
  </si>
  <si>
    <t>1024</t>
  </si>
  <si>
    <t>-927677904</t>
  </si>
  <si>
    <t>034503000</t>
  </si>
  <si>
    <t>Informační tabule na staveništi</t>
  </si>
  <si>
    <t>CS ÚRS 2023 01</t>
  </si>
  <si>
    <t>1183177343</t>
  </si>
  <si>
    <t>https://podminky.urs.cz/item/CS_URS_2023_01/034503000</t>
  </si>
  <si>
    <t>Poznámka k položce:_x000d_
Montáž pevných informačních panelů (značek) dle zadání investora (umístění z přírodního materiálu, kámen dřevo)</t>
  </si>
  <si>
    <t>VRN1</t>
  </si>
  <si>
    <t>Průzkumné, geodetické a projektové práce</t>
  </si>
  <si>
    <t>012103000</t>
  </si>
  <si>
    <t>Geodetické práce před výstavbou</t>
  </si>
  <si>
    <t>bod</t>
  </si>
  <si>
    <t>186907414</t>
  </si>
  <si>
    <t>https://podminky.urs.cz/item/CS_URS_2023_01/012103000</t>
  </si>
  <si>
    <t>"vytýčení stavby (hranice+oplocenky" 84+23</t>
  </si>
  <si>
    <t>"vytýčení sítí -cetin 250" 25</t>
  </si>
  <si>
    <t>"vytýčení sítí - vodovod120m" 12</t>
  </si>
  <si>
    <t>013254000</t>
  </si>
  <si>
    <t>Dokumentace skutečného provedení stavby</t>
  </si>
  <si>
    <t>-1902188112</t>
  </si>
  <si>
    <t>https://podminky.urs.cz/item/CS_URS_2023_01/013254000</t>
  </si>
  <si>
    <t>Poznámka k položce:_x000d_
včetně zaměření oplocenek a hlavní nebo středové řady stromů</t>
  </si>
  <si>
    <t>VRN3</t>
  </si>
  <si>
    <t>Zařízení staveniště</t>
  </si>
  <si>
    <t>030001000</t>
  </si>
  <si>
    <t>508690756</t>
  </si>
  <si>
    <t>https://podminky.urs.cz/item/CS_URS_2023_01/030001000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</si>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</sst>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2" borderId="20" xfId="0" applyFont="1" applyFill="1" applyBorder="1" applyAlignment="1" applyProtection="1">
      <alignment horizontal="left" vertical="center"/>
      <protection locked="0"/>
    </xf>
    <xf numFmtId="0" fontId="39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2151511" TargetMode="External" /><Relationship Id="rId2" Type="http://schemas.openxmlformats.org/officeDocument/2006/relationships/hyperlink" Target="https://podminky.urs.cz/item/CS_URS_2023_02/119005131" TargetMode="External" /><Relationship Id="rId3" Type="http://schemas.openxmlformats.org/officeDocument/2006/relationships/hyperlink" Target="https://podminky.urs.cz/item/CS_URS_2023_02/119005153" TargetMode="External" /><Relationship Id="rId4" Type="http://schemas.openxmlformats.org/officeDocument/2006/relationships/hyperlink" Target="https://podminky.urs.cz/item/CS_URS_2023_02/183408252" TargetMode="External" /><Relationship Id="rId5" Type="http://schemas.openxmlformats.org/officeDocument/2006/relationships/hyperlink" Target="https://podminky.urs.cz/item/CS_URS_2023_02/183408322" TargetMode="External" /><Relationship Id="rId6" Type="http://schemas.openxmlformats.org/officeDocument/2006/relationships/hyperlink" Target="https://podminky.urs.cz/item/CS_URS_2023_02/183551413" TargetMode="External" /><Relationship Id="rId7" Type="http://schemas.openxmlformats.org/officeDocument/2006/relationships/hyperlink" Target="https://podminky.urs.cz/item/CS_URS_2023_02/183552513" TargetMode="External" /><Relationship Id="rId8" Type="http://schemas.openxmlformats.org/officeDocument/2006/relationships/hyperlink" Target="https://podminky.urs.cz/item/CS_URS_2023_02/181451121" TargetMode="External" /><Relationship Id="rId9" Type="http://schemas.openxmlformats.org/officeDocument/2006/relationships/hyperlink" Target="https://podminky.urs.cz/item/CS_URS_2023_02/183101115" TargetMode="External" /><Relationship Id="rId10" Type="http://schemas.openxmlformats.org/officeDocument/2006/relationships/hyperlink" Target="https://podminky.urs.cz/item/CS_URS_2023_02/183111114" TargetMode="External" /><Relationship Id="rId11" Type="http://schemas.openxmlformats.org/officeDocument/2006/relationships/hyperlink" Target="https://podminky.urs.cz/item/CS_URS_2023_02/183101113" TargetMode="External" /><Relationship Id="rId12" Type="http://schemas.openxmlformats.org/officeDocument/2006/relationships/hyperlink" Target="https://podminky.urs.cz/item/CS_URS_2023_02/184102110" TargetMode="External" /><Relationship Id="rId13" Type="http://schemas.openxmlformats.org/officeDocument/2006/relationships/hyperlink" Target="https://podminky.urs.cz/item/CS_URS_2023_02/184102111" TargetMode="External" /><Relationship Id="rId14" Type="http://schemas.openxmlformats.org/officeDocument/2006/relationships/hyperlink" Target="https://podminky.urs.cz/item/CS_URS_2023_02/184201112" TargetMode="External" /><Relationship Id="rId15" Type="http://schemas.openxmlformats.org/officeDocument/2006/relationships/hyperlink" Target="https://podminky.urs.cz/item/CS_URS_2023_02/184215412" TargetMode="External" /><Relationship Id="rId16" Type="http://schemas.openxmlformats.org/officeDocument/2006/relationships/hyperlink" Target="https://podminky.urs.cz/item/CS_URS_2023_02/184215133" TargetMode="External" /><Relationship Id="rId17" Type="http://schemas.openxmlformats.org/officeDocument/2006/relationships/hyperlink" Target="https://podminky.urs.cz/item/CS_URS_2023_02/184911431" TargetMode="External" /><Relationship Id="rId18" Type="http://schemas.openxmlformats.org/officeDocument/2006/relationships/hyperlink" Target="https://podminky.urs.cz/item/CS_URS_2023_02/913312111" TargetMode="External" /><Relationship Id="rId19" Type="http://schemas.openxmlformats.org/officeDocument/2006/relationships/hyperlink" Target="https://podminky.urs.cz/item/CS_URS_2023_02/998231311" TargetMode="External" /><Relationship Id="rId2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851617" TargetMode="External" /><Relationship Id="rId2" Type="http://schemas.openxmlformats.org/officeDocument/2006/relationships/hyperlink" Target="https://podminky.urs.cz/item/CS_URS_2023_02/185804213" TargetMode="External" /><Relationship Id="rId3" Type="http://schemas.openxmlformats.org/officeDocument/2006/relationships/hyperlink" Target="https://podminky.urs.cz/item/CS_URS_2023_02/185804214" TargetMode="External" /><Relationship Id="rId4" Type="http://schemas.openxmlformats.org/officeDocument/2006/relationships/hyperlink" Target="https://podminky.urs.cz/item/CS_URS_2023_02/185804312" TargetMode="External" /><Relationship Id="rId5" Type="http://schemas.openxmlformats.org/officeDocument/2006/relationships/hyperlink" Target="https://podminky.urs.cz/item/CS_URS_2023_02/185851121" TargetMode="External" /><Relationship Id="rId6" Type="http://schemas.openxmlformats.org/officeDocument/2006/relationships/hyperlink" Target="https://podminky.urs.cz/item/CS_URS_2023_02/185851129" TargetMode="External" /><Relationship Id="rId7" Type="http://schemas.openxmlformats.org/officeDocument/2006/relationships/hyperlink" Target="https://podminky.urs.cz/item/CS_URS_2023_02/111151231" TargetMode="External" /><Relationship Id="rId8" Type="http://schemas.openxmlformats.org/officeDocument/2006/relationships/hyperlink" Target="https://podminky.urs.cz/item/CS_URS_2023_02/184911421" TargetMode="External" /><Relationship Id="rId9" Type="http://schemas.openxmlformats.org/officeDocument/2006/relationships/hyperlink" Target="https://podminky.urs.cz/item/CS_URS_2023_02/184852234" TargetMode="External" /><Relationship Id="rId10" Type="http://schemas.openxmlformats.org/officeDocument/2006/relationships/hyperlink" Target="https://podminky.urs.cz/item/CS_URS_2023_02/998231311" TargetMode="External" /><Relationship Id="rId1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851617" TargetMode="External" /><Relationship Id="rId2" Type="http://schemas.openxmlformats.org/officeDocument/2006/relationships/hyperlink" Target="https://podminky.urs.cz/item/CS_URS_2023_02/185804213" TargetMode="External" /><Relationship Id="rId3" Type="http://schemas.openxmlformats.org/officeDocument/2006/relationships/hyperlink" Target="https://podminky.urs.cz/item/CS_URS_2023_02/185804214" TargetMode="External" /><Relationship Id="rId4" Type="http://schemas.openxmlformats.org/officeDocument/2006/relationships/hyperlink" Target="https://podminky.urs.cz/item/CS_URS_2023_02/185804312" TargetMode="External" /><Relationship Id="rId5" Type="http://schemas.openxmlformats.org/officeDocument/2006/relationships/hyperlink" Target="https://podminky.urs.cz/item/CS_URS_2023_02/185851121" TargetMode="External" /><Relationship Id="rId6" Type="http://schemas.openxmlformats.org/officeDocument/2006/relationships/hyperlink" Target="https://podminky.urs.cz/item/CS_URS_2023_02/185851129" TargetMode="External" /><Relationship Id="rId7" Type="http://schemas.openxmlformats.org/officeDocument/2006/relationships/hyperlink" Target="https://podminky.urs.cz/item/CS_URS_2023_02/111151231" TargetMode="External" /><Relationship Id="rId8" Type="http://schemas.openxmlformats.org/officeDocument/2006/relationships/hyperlink" Target="https://podminky.urs.cz/item/CS_URS_2023_02/184911421" TargetMode="External" /><Relationship Id="rId9" Type="http://schemas.openxmlformats.org/officeDocument/2006/relationships/hyperlink" Target="https://podminky.urs.cz/item/CS_URS_2023_02/184852234" TargetMode="External" /><Relationship Id="rId10" Type="http://schemas.openxmlformats.org/officeDocument/2006/relationships/hyperlink" Target="https://podminky.urs.cz/item/CS_URS_2023_02/184852321" TargetMode="External" /><Relationship Id="rId11" Type="http://schemas.openxmlformats.org/officeDocument/2006/relationships/hyperlink" Target="https://podminky.urs.cz/item/CS_URS_2023_02/184806111" TargetMode="External" /><Relationship Id="rId12" Type="http://schemas.openxmlformats.org/officeDocument/2006/relationships/hyperlink" Target="https://podminky.urs.cz/item/CS_URS_2023_02/998231311" TargetMode="External" /><Relationship Id="rId1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4851617" TargetMode="External" /><Relationship Id="rId2" Type="http://schemas.openxmlformats.org/officeDocument/2006/relationships/hyperlink" Target="https://podminky.urs.cz/item/CS_URS_2023_02/185804213" TargetMode="External" /><Relationship Id="rId3" Type="http://schemas.openxmlformats.org/officeDocument/2006/relationships/hyperlink" Target="https://podminky.urs.cz/item/CS_URS_2023_02/185804214" TargetMode="External" /><Relationship Id="rId4" Type="http://schemas.openxmlformats.org/officeDocument/2006/relationships/hyperlink" Target="https://podminky.urs.cz/item/CS_URS_2023_02/185804312" TargetMode="External" /><Relationship Id="rId5" Type="http://schemas.openxmlformats.org/officeDocument/2006/relationships/hyperlink" Target="https://podminky.urs.cz/item/CS_URS_2023_02/185851121" TargetMode="External" /><Relationship Id="rId6" Type="http://schemas.openxmlformats.org/officeDocument/2006/relationships/hyperlink" Target="https://podminky.urs.cz/item/CS_URS_2023_02/185851129" TargetMode="External" /><Relationship Id="rId7" Type="http://schemas.openxmlformats.org/officeDocument/2006/relationships/hyperlink" Target="https://podminky.urs.cz/item/CS_URS_2023_02/111151231" TargetMode="External" /><Relationship Id="rId8" Type="http://schemas.openxmlformats.org/officeDocument/2006/relationships/hyperlink" Target="https://podminky.urs.cz/item/CS_URS_2023_02/184911421" TargetMode="External" /><Relationship Id="rId9" Type="http://schemas.openxmlformats.org/officeDocument/2006/relationships/hyperlink" Target="https://podminky.urs.cz/item/CS_URS_2023_02/184852234" TargetMode="External" /><Relationship Id="rId10" Type="http://schemas.openxmlformats.org/officeDocument/2006/relationships/hyperlink" Target="https://podminky.urs.cz/item/CS_URS_2023_02/184852321" TargetMode="External" /><Relationship Id="rId11" Type="http://schemas.openxmlformats.org/officeDocument/2006/relationships/hyperlink" Target="https://podminky.urs.cz/item/CS_URS_2023_02/998231311" TargetMode="External" /><Relationship Id="rId1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62251101" TargetMode="External" /><Relationship Id="rId2" Type="http://schemas.openxmlformats.org/officeDocument/2006/relationships/hyperlink" Target="https://podminky.urs.cz/item/CS_URS_2023_02/131151103" TargetMode="External" /><Relationship Id="rId3" Type="http://schemas.openxmlformats.org/officeDocument/2006/relationships/hyperlink" Target="https://podminky.urs.cz/item/CS_URS_2023_02/171151103" TargetMode="External" /><Relationship Id="rId4" Type="http://schemas.openxmlformats.org/officeDocument/2006/relationships/hyperlink" Target="https://podminky.urs.cz/item/CS_URS_2023_02/182211121" TargetMode="External" /><Relationship Id="rId5" Type="http://schemas.openxmlformats.org/officeDocument/2006/relationships/hyperlink" Target="https://podminky.urs.cz/item/CS_URS_2023_02/998231311" TargetMode="External" /><Relationship Id="rId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151131" TargetMode="External" /><Relationship Id="rId2" Type="http://schemas.openxmlformats.org/officeDocument/2006/relationships/hyperlink" Target="https://podminky.urs.cz/item/CS_URS_2023_02/181951111" TargetMode="External" /><Relationship Id="rId3" Type="http://schemas.openxmlformats.org/officeDocument/2006/relationships/hyperlink" Target="https://podminky.urs.cz/item/CS_URS_2023_02/936124111" TargetMode="External" /><Relationship Id="rId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34503000" TargetMode="External" /><Relationship Id="rId2" Type="http://schemas.openxmlformats.org/officeDocument/2006/relationships/hyperlink" Target="https://podminky.urs.cz/item/CS_URS_2023_01/012103000" TargetMode="External" /><Relationship Id="rId3" Type="http://schemas.openxmlformats.org/officeDocument/2006/relationships/hyperlink" Target="https://podminky.urs.cz/item/CS_URS_2023_01/013254000" TargetMode="External" /><Relationship Id="rId4" Type="http://schemas.openxmlformats.org/officeDocument/2006/relationships/hyperlink" Target="https://podminky.urs.cz/item/CS_URS_2023_01/030001000" TargetMode="External" /><Relationship Id="rId5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22014_I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Nebužely - výsadba LBK 72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20. 4. 2023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ČR SPÚ, pobočka Mělník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ATELIER FONTES s.r.o.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ATELIER FONTES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ROUND(AG55+SUM(AG60:AG62),2)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ROUND(AS55+SUM(AS60:AS62),2)</f>
        <v>0</v>
      </c>
      <c r="AT54" s="107">
        <f>ROUND(SUM(AV54:AW54),2)</f>
        <v>0</v>
      </c>
      <c r="AU54" s="108">
        <f>ROUND(AU55+SUM(AU60:AU62),5)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ROUND(AZ55+SUM(AZ60:AZ62),2)</f>
        <v>0</v>
      </c>
      <c r="BA54" s="107">
        <f>ROUND(BA55+SUM(BA60:BA62),2)</f>
        <v>0</v>
      </c>
      <c r="BB54" s="107">
        <f>ROUND(BB55+SUM(BB60:BB62),2)</f>
        <v>0</v>
      </c>
      <c r="BC54" s="107">
        <f>ROUND(BC55+SUM(BC60:BC62),2)</f>
        <v>0</v>
      </c>
      <c r="BD54" s="109">
        <f>ROUND(BD55+SUM(BD60:BD62),2)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7"/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ROUND(SUM(AG56:AG59),2)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77</v>
      </c>
      <c r="AR55" s="119"/>
      <c r="AS55" s="120">
        <f>ROUND(SUM(AS56:AS59),2)</f>
        <v>0</v>
      </c>
      <c r="AT55" s="121">
        <f>ROUND(SUM(AV55:AW55),2)</f>
        <v>0</v>
      </c>
      <c r="AU55" s="122">
        <f>ROUND(SUM(AU56:AU59),5)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ROUND(SUM(AZ56:AZ59),2)</f>
        <v>0</v>
      </c>
      <c r="BA55" s="121">
        <f>ROUND(SUM(BA56:BA59),2)</f>
        <v>0</v>
      </c>
      <c r="BB55" s="121">
        <f>ROUND(SUM(BB56:BB59),2)</f>
        <v>0</v>
      </c>
      <c r="BC55" s="121">
        <f>ROUND(SUM(BC56:BC59),2)</f>
        <v>0</v>
      </c>
      <c r="BD55" s="123">
        <f>ROUND(SUM(BD56:BD59),2)</f>
        <v>0</v>
      </c>
      <c r="BE55" s="7"/>
      <c r="BS55" s="124" t="s">
        <v>70</v>
      </c>
      <c r="BT55" s="124" t="s">
        <v>78</v>
      </c>
      <c r="BU55" s="124" t="s">
        <v>72</v>
      </c>
      <c r="BV55" s="124" t="s">
        <v>73</v>
      </c>
      <c r="BW55" s="124" t="s">
        <v>79</v>
      </c>
      <c r="BX55" s="124" t="s">
        <v>5</v>
      </c>
      <c r="CL55" s="124" t="s">
        <v>19</v>
      </c>
      <c r="CM55" s="124" t="s">
        <v>80</v>
      </c>
    </row>
    <row r="56" s="4" customFormat="1" ht="16.5" customHeight="1">
      <c r="A56" s="125" t="s">
        <v>81</v>
      </c>
      <c r="B56" s="64"/>
      <c r="C56" s="126"/>
      <c r="D56" s="126"/>
      <c r="E56" s="127" t="s">
        <v>82</v>
      </c>
      <c r="F56" s="127"/>
      <c r="G56" s="127"/>
      <c r="H56" s="127"/>
      <c r="I56" s="127"/>
      <c r="J56" s="126"/>
      <c r="K56" s="127" t="s">
        <v>83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'SO-01.1 - Vegetační úprav...'!J32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84</v>
      </c>
      <c r="AR56" s="66"/>
      <c r="AS56" s="130">
        <v>0</v>
      </c>
      <c r="AT56" s="131">
        <f>ROUND(SUM(AV56:AW56),2)</f>
        <v>0</v>
      </c>
      <c r="AU56" s="132">
        <f>'SO-01.1 - Vegetační úprav...'!P88</f>
        <v>0</v>
      </c>
      <c r="AV56" s="131">
        <f>'SO-01.1 - Vegetační úprav...'!J35</f>
        <v>0</v>
      </c>
      <c r="AW56" s="131">
        <f>'SO-01.1 - Vegetační úprav...'!J36</f>
        <v>0</v>
      </c>
      <c r="AX56" s="131">
        <f>'SO-01.1 - Vegetační úprav...'!J37</f>
        <v>0</v>
      </c>
      <c r="AY56" s="131">
        <f>'SO-01.1 - Vegetační úprav...'!J38</f>
        <v>0</v>
      </c>
      <c r="AZ56" s="131">
        <f>'SO-01.1 - Vegetační úprav...'!F35</f>
        <v>0</v>
      </c>
      <c r="BA56" s="131">
        <f>'SO-01.1 - Vegetační úprav...'!F36</f>
        <v>0</v>
      </c>
      <c r="BB56" s="131">
        <f>'SO-01.1 - Vegetační úprav...'!F37</f>
        <v>0</v>
      </c>
      <c r="BC56" s="131">
        <f>'SO-01.1 - Vegetační úprav...'!F38</f>
        <v>0</v>
      </c>
      <c r="BD56" s="133">
        <f>'SO-01.1 - Vegetační úprav...'!F39</f>
        <v>0</v>
      </c>
      <c r="BE56" s="4"/>
      <c r="BT56" s="134" t="s">
        <v>80</v>
      </c>
      <c r="BV56" s="134" t="s">
        <v>73</v>
      </c>
      <c r="BW56" s="134" t="s">
        <v>85</v>
      </c>
      <c r="BX56" s="134" t="s">
        <v>79</v>
      </c>
      <c r="CL56" s="134" t="s">
        <v>19</v>
      </c>
    </row>
    <row r="57" s="4" customFormat="1" ht="23.25" customHeight="1">
      <c r="A57" s="125" t="s">
        <v>81</v>
      </c>
      <c r="B57" s="64"/>
      <c r="C57" s="126"/>
      <c r="D57" s="126"/>
      <c r="E57" s="127" t="s">
        <v>86</v>
      </c>
      <c r="F57" s="127"/>
      <c r="G57" s="127"/>
      <c r="H57" s="127"/>
      <c r="I57" s="127"/>
      <c r="J57" s="126"/>
      <c r="K57" s="127" t="s">
        <v>87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'SO-01.2 - Vegetační úprav...'!J32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84</v>
      </c>
      <c r="AR57" s="66"/>
      <c r="AS57" s="130">
        <v>0</v>
      </c>
      <c r="AT57" s="131">
        <f>ROUND(SUM(AV57:AW57),2)</f>
        <v>0</v>
      </c>
      <c r="AU57" s="132">
        <f>'SO-01.2 - Vegetační úprav...'!P88</f>
        <v>0</v>
      </c>
      <c r="AV57" s="131">
        <f>'SO-01.2 - Vegetační úprav...'!J35</f>
        <v>0</v>
      </c>
      <c r="AW57" s="131">
        <f>'SO-01.2 - Vegetační úprav...'!J36</f>
        <v>0</v>
      </c>
      <c r="AX57" s="131">
        <f>'SO-01.2 - Vegetační úprav...'!J37</f>
        <v>0</v>
      </c>
      <c r="AY57" s="131">
        <f>'SO-01.2 - Vegetační úprav...'!J38</f>
        <v>0</v>
      </c>
      <c r="AZ57" s="131">
        <f>'SO-01.2 - Vegetační úprav...'!F35</f>
        <v>0</v>
      </c>
      <c r="BA57" s="131">
        <f>'SO-01.2 - Vegetační úprav...'!F36</f>
        <v>0</v>
      </c>
      <c r="BB57" s="131">
        <f>'SO-01.2 - Vegetační úprav...'!F37</f>
        <v>0</v>
      </c>
      <c r="BC57" s="131">
        <f>'SO-01.2 - Vegetační úprav...'!F38</f>
        <v>0</v>
      </c>
      <c r="BD57" s="133">
        <f>'SO-01.2 - Vegetační úprav...'!F39</f>
        <v>0</v>
      </c>
      <c r="BE57" s="4"/>
      <c r="BT57" s="134" t="s">
        <v>80</v>
      </c>
      <c r="BV57" s="134" t="s">
        <v>73</v>
      </c>
      <c r="BW57" s="134" t="s">
        <v>88</v>
      </c>
      <c r="BX57" s="134" t="s">
        <v>79</v>
      </c>
      <c r="CL57" s="134" t="s">
        <v>19</v>
      </c>
    </row>
    <row r="58" s="4" customFormat="1" ht="23.25" customHeight="1">
      <c r="A58" s="125" t="s">
        <v>81</v>
      </c>
      <c r="B58" s="64"/>
      <c r="C58" s="126"/>
      <c r="D58" s="126"/>
      <c r="E58" s="127" t="s">
        <v>89</v>
      </c>
      <c r="F58" s="127"/>
      <c r="G58" s="127"/>
      <c r="H58" s="127"/>
      <c r="I58" s="127"/>
      <c r="J58" s="126"/>
      <c r="K58" s="127" t="s">
        <v>90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'SO-01.3 - Vegetační úprav...'!J32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84</v>
      </c>
      <c r="AR58" s="66"/>
      <c r="AS58" s="130">
        <v>0</v>
      </c>
      <c r="AT58" s="131">
        <f>ROUND(SUM(AV58:AW58),2)</f>
        <v>0</v>
      </c>
      <c r="AU58" s="132">
        <f>'SO-01.3 - Vegetační úprav...'!P88</f>
        <v>0</v>
      </c>
      <c r="AV58" s="131">
        <f>'SO-01.3 - Vegetační úprav...'!J35</f>
        <v>0</v>
      </c>
      <c r="AW58" s="131">
        <f>'SO-01.3 - Vegetační úprav...'!J36</f>
        <v>0</v>
      </c>
      <c r="AX58" s="131">
        <f>'SO-01.3 - Vegetační úprav...'!J37</f>
        <v>0</v>
      </c>
      <c r="AY58" s="131">
        <f>'SO-01.3 - Vegetační úprav...'!J38</f>
        <v>0</v>
      </c>
      <c r="AZ58" s="131">
        <f>'SO-01.3 - Vegetační úprav...'!F35</f>
        <v>0</v>
      </c>
      <c r="BA58" s="131">
        <f>'SO-01.3 - Vegetační úprav...'!F36</f>
        <v>0</v>
      </c>
      <c r="BB58" s="131">
        <f>'SO-01.3 - Vegetační úprav...'!F37</f>
        <v>0</v>
      </c>
      <c r="BC58" s="131">
        <f>'SO-01.3 - Vegetační úprav...'!F38</f>
        <v>0</v>
      </c>
      <c r="BD58" s="133">
        <f>'SO-01.3 - Vegetační úprav...'!F39</f>
        <v>0</v>
      </c>
      <c r="BE58" s="4"/>
      <c r="BT58" s="134" t="s">
        <v>80</v>
      </c>
      <c r="BV58" s="134" t="s">
        <v>73</v>
      </c>
      <c r="BW58" s="134" t="s">
        <v>91</v>
      </c>
      <c r="BX58" s="134" t="s">
        <v>79</v>
      </c>
      <c r="CL58" s="134" t="s">
        <v>19</v>
      </c>
    </row>
    <row r="59" s="4" customFormat="1" ht="23.25" customHeight="1">
      <c r="A59" s="125" t="s">
        <v>81</v>
      </c>
      <c r="B59" s="64"/>
      <c r="C59" s="126"/>
      <c r="D59" s="126"/>
      <c r="E59" s="127" t="s">
        <v>92</v>
      </c>
      <c r="F59" s="127"/>
      <c r="G59" s="127"/>
      <c r="H59" s="127"/>
      <c r="I59" s="127"/>
      <c r="J59" s="126"/>
      <c r="K59" s="127" t="s">
        <v>93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'SO-01.4 - Vegetační úprav...'!J32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84</v>
      </c>
      <c r="AR59" s="66"/>
      <c r="AS59" s="130">
        <v>0</v>
      </c>
      <c r="AT59" s="131">
        <f>ROUND(SUM(AV59:AW59),2)</f>
        <v>0</v>
      </c>
      <c r="AU59" s="132">
        <f>'SO-01.4 - Vegetační úprav...'!P88</f>
        <v>0</v>
      </c>
      <c r="AV59" s="131">
        <f>'SO-01.4 - Vegetační úprav...'!J35</f>
        <v>0</v>
      </c>
      <c r="AW59" s="131">
        <f>'SO-01.4 - Vegetační úprav...'!J36</f>
        <v>0</v>
      </c>
      <c r="AX59" s="131">
        <f>'SO-01.4 - Vegetační úprav...'!J37</f>
        <v>0</v>
      </c>
      <c r="AY59" s="131">
        <f>'SO-01.4 - Vegetační úprav...'!J38</f>
        <v>0</v>
      </c>
      <c r="AZ59" s="131">
        <f>'SO-01.4 - Vegetační úprav...'!F35</f>
        <v>0</v>
      </c>
      <c r="BA59" s="131">
        <f>'SO-01.4 - Vegetační úprav...'!F36</f>
        <v>0</v>
      </c>
      <c r="BB59" s="131">
        <f>'SO-01.4 - Vegetační úprav...'!F37</f>
        <v>0</v>
      </c>
      <c r="BC59" s="131">
        <f>'SO-01.4 - Vegetační úprav...'!F38</f>
        <v>0</v>
      </c>
      <c r="BD59" s="133">
        <f>'SO-01.4 - Vegetační úprav...'!F39</f>
        <v>0</v>
      </c>
      <c r="BE59" s="4"/>
      <c r="BT59" s="134" t="s">
        <v>80</v>
      </c>
      <c r="BV59" s="134" t="s">
        <v>73</v>
      </c>
      <c r="BW59" s="134" t="s">
        <v>94</v>
      </c>
      <c r="BX59" s="134" t="s">
        <v>79</v>
      </c>
      <c r="CL59" s="134" t="s">
        <v>19</v>
      </c>
    </row>
    <row r="60" s="7" customFormat="1" ht="16.5" customHeight="1">
      <c r="A60" s="125" t="s">
        <v>81</v>
      </c>
      <c r="B60" s="112"/>
      <c r="C60" s="113"/>
      <c r="D60" s="114" t="s">
        <v>95</v>
      </c>
      <c r="E60" s="114"/>
      <c r="F60" s="114"/>
      <c r="G60" s="114"/>
      <c r="H60" s="114"/>
      <c r="I60" s="115"/>
      <c r="J60" s="114" t="s">
        <v>96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7">
        <f>'SO-02 - Biotechnické objekty'!J30</f>
        <v>0</v>
      </c>
      <c r="AH60" s="115"/>
      <c r="AI60" s="115"/>
      <c r="AJ60" s="115"/>
      <c r="AK60" s="115"/>
      <c r="AL60" s="115"/>
      <c r="AM60" s="115"/>
      <c r="AN60" s="117">
        <f>SUM(AG60,AT60)</f>
        <v>0</v>
      </c>
      <c r="AO60" s="115"/>
      <c r="AP60" s="115"/>
      <c r="AQ60" s="118" t="s">
        <v>77</v>
      </c>
      <c r="AR60" s="119"/>
      <c r="AS60" s="120">
        <v>0</v>
      </c>
      <c r="AT60" s="121">
        <f>ROUND(SUM(AV60:AW60),2)</f>
        <v>0</v>
      </c>
      <c r="AU60" s="122">
        <f>'SO-02 - Biotechnické objekty'!P83</f>
        <v>0</v>
      </c>
      <c r="AV60" s="121">
        <f>'SO-02 - Biotechnické objekty'!J33</f>
        <v>0</v>
      </c>
      <c r="AW60" s="121">
        <f>'SO-02 - Biotechnické objekty'!J34</f>
        <v>0</v>
      </c>
      <c r="AX60" s="121">
        <f>'SO-02 - Biotechnické objekty'!J35</f>
        <v>0</v>
      </c>
      <c r="AY60" s="121">
        <f>'SO-02 - Biotechnické objekty'!J36</f>
        <v>0</v>
      </c>
      <c r="AZ60" s="121">
        <f>'SO-02 - Biotechnické objekty'!F33</f>
        <v>0</v>
      </c>
      <c r="BA60" s="121">
        <f>'SO-02 - Biotechnické objekty'!F34</f>
        <v>0</v>
      </c>
      <c r="BB60" s="121">
        <f>'SO-02 - Biotechnické objekty'!F35</f>
        <v>0</v>
      </c>
      <c r="BC60" s="121">
        <f>'SO-02 - Biotechnické objekty'!F36</f>
        <v>0</v>
      </c>
      <c r="BD60" s="123">
        <f>'SO-02 - Biotechnické objekty'!F37</f>
        <v>0</v>
      </c>
      <c r="BE60" s="7"/>
      <c r="BT60" s="124" t="s">
        <v>78</v>
      </c>
      <c r="BV60" s="124" t="s">
        <v>73</v>
      </c>
      <c r="BW60" s="124" t="s">
        <v>97</v>
      </c>
      <c r="BX60" s="124" t="s">
        <v>5</v>
      </c>
      <c r="CL60" s="124" t="s">
        <v>19</v>
      </c>
      <c r="CM60" s="124" t="s">
        <v>80</v>
      </c>
    </row>
    <row r="61" s="7" customFormat="1" ht="16.5" customHeight="1">
      <c r="A61" s="125" t="s">
        <v>81</v>
      </c>
      <c r="B61" s="112"/>
      <c r="C61" s="113"/>
      <c r="D61" s="114" t="s">
        <v>98</v>
      </c>
      <c r="E61" s="114"/>
      <c r="F61" s="114"/>
      <c r="G61" s="114"/>
      <c r="H61" s="114"/>
      <c r="I61" s="115"/>
      <c r="J61" s="114" t="s">
        <v>99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7">
        <f>'SO-03 - Odpočinkové místo'!J30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77</v>
      </c>
      <c r="AR61" s="119"/>
      <c r="AS61" s="120">
        <v>0</v>
      </c>
      <c r="AT61" s="121">
        <f>ROUND(SUM(AV61:AW61),2)</f>
        <v>0</v>
      </c>
      <c r="AU61" s="122">
        <f>'SO-03 - Odpočinkové místo'!P82</f>
        <v>0</v>
      </c>
      <c r="AV61" s="121">
        <f>'SO-03 - Odpočinkové místo'!J33</f>
        <v>0</v>
      </c>
      <c r="AW61" s="121">
        <f>'SO-03 - Odpočinkové místo'!J34</f>
        <v>0</v>
      </c>
      <c r="AX61" s="121">
        <f>'SO-03 - Odpočinkové místo'!J35</f>
        <v>0</v>
      </c>
      <c r="AY61" s="121">
        <f>'SO-03 - Odpočinkové místo'!J36</f>
        <v>0</v>
      </c>
      <c r="AZ61" s="121">
        <f>'SO-03 - Odpočinkové místo'!F33</f>
        <v>0</v>
      </c>
      <c r="BA61" s="121">
        <f>'SO-03 - Odpočinkové místo'!F34</f>
        <v>0</v>
      </c>
      <c r="BB61" s="121">
        <f>'SO-03 - Odpočinkové místo'!F35</f>
        <v>0</v>
      </c>
      <c r="BC61" s="121">
        <f>'SO-03 - Odpočinkové místo'!F36</f>
        <v>0</v>
      </c>
      <c r="BD61" s="123">
        <f>'SO-03 - Odpočinkové místo'!F37</f>
        <v>0</v>
      </c>
      <c r="BE61" s="7"/>
      <c r="BT61" s="124" t="s">
        <v>78</v>
      </c>
      <c r="BV61" s="124" t="s">
        <v>73</v>
      </c>
      <c r="BW61" s="124" t="s">
        <v>100</v>
      </c>
      <c r="BX61" s="124" t="s">
        <v>5</v>
      </c>
      <c r="CL61" s="124" t="s">
        <v>19</v>
      </c>
      <c r="CM61" s="124" t="s">
        <v>80</v>
      </c>
    </row>
    <row r="62" s="7" customFormat="1" ht="16.5" customHeight="1">
      <c r="A62" s="125" t="s">
        <v>81</v>
      </c>
      <c r="B62" s="112"/>
      <c r="C62" s="113"/>
      <c r="D62" s="114" t="s">
        <v>101</v>
      </c>
      <c r="E62" s="114"/>
      <c r="F62" s="114"/>
      <c r="G62" s="114"/>
      <c r="H62" s="114"/>
      <c r="I62" s="115"/>
      <c r="J62" s="114" t="s">
        <v>102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7">
        <f>'VRN - Vedlejší rozpočtové...'!J30</f>
        <v>0</v>
      </c>
      <c r="AH62" s="115"/>
      <c r="AI62" s="115"/>
      <c r="AJ62" s="115"/>
      <c r="AK62" s="115"/>
      <c r="AL62" s="115"/>
      <c r="AM62" s="115"/>
      <c r="AN62" s="117">
        <f>SUM(AG62,AT62)</f>
        <v>0</v>
      </c>
      <c r="AO62" s="115"/>
      <c r="AP62" s="115"/>
      <c r="AQ62" s="118" t="s">
        <v>77</v>
      </c>
      <c r="AR62" s="119"/>
      <c r="AS62" s="135">
        <v>0</v>
      </c>
      <c r="AT62" s="136">
        <f>ROUND(SUM(AV62:AW62),2)</f>
        <v>0</v>
      </c>
      <c r="AU62" s="137">
        <f>'VRN - Vedlejší rozpočtové...'!P82</f>
        <v>0</v>
      </c>
      <c r="AV62" s="136">
        <f>'VRN - Vedlejší rozpočtové...'!J33</f>
        <v>0</v>
      </c>
      <c r="AW62" s="136">
        <f>'VRN - Vedlejší rozpočtové...'!J34</f>
        <v>0</v>
      </c>
      <c r="AX62" s="136">
        <f>'VRN - Vedlejší rozpočtové...'!J35</f>
        <v>0</v>
      </c>
      <c r="AY62" s="136">
        <f>'VRN - Vedlejší rozpočtové...'!J36</f>
        <v>0</v>
      </c>
      <c r="AZ62" s="136">
        <f>'VRN - Vedlejší rozpočtové...'!F33</f>
        <v>0</v>
      </c>
      <c r="BA62" s="136">
        <f>'VRN - Vedlejší rozpočtové...'!F34</f>
        <v>0</v>
      </c>
      <c r="BB62" s="136">
        <f>'VRN - Vedlejší rozpočtové...'!F35</f>
        <v>0</v>
      </c>
      <c r="BC62" s="136">
        <f>'VRN - Vedlejší rozpočtové...'!F36</f>
        <v>0</v>
      </c>
      <c r="BD62" s="138">
        <f>'VRN - Vedlejší rozpočtové...'!F37</f>
        <v>0</v>
      </c>
      <c r="BE62" s="7"/>
      <c r="BT62" s="124" t="s">
        <v>78</v>
      </c>
      <c r="BV62" s="124" t="s">
        <v>73</v>
      </c>
      <c r="BW62" s="124" t="s">
        <v>103</v>
      </c>
      <c r="BX62" s="124" t="s">
        <v>5</v>
      </c>
      <c r="CL62" s="124" t="s">
        <v>19</v>
      </c>
      <c r="CM62" s="124" t="s">
        <v>80</v>
      </c>
    </row>
    <row r="63" s="2" customFormat="1" ht="30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</sheetData>
  <sheetProtection sheet="1" formatColumns="0" formatRows="0" objects="1" scenarios="1" spinCount="100000" saltValue="z7R6tAa0qkavnNVEGUFJ2pihajnOlNu5h1iqdhgZUjwGgjEs+7FCu8ssvUE33qFM9qiQst2dPs3X+z2oVptl1A==" hashValue="qi56R7ixQItvMrb8b++t7haVs+/pEGZAgL6IHDE+7rcciKitNaoiDGmUC7KcTy+watAH/seFJzmSZrAzF5dsCw==" algorithmName="SHA-512" password="CC35"/>
  <mergeCells count="70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-01.1 - Vegetační úprav...'!C2" display="/"/>
    <hyperlink ref="A57" location="'SO-01.2 - Vegetační úprav...'!C2" display="/"/>
    <hyperlink ref="A58" location="'SO-01.3 - Vegetační úprav...'!C2" display="/"/>
    <hyperlink ref="A59" location="'SO-01.4 - Vegetační úprav...'!C2" display="/"/>
    <hyperlink ref="A60" location="'SO-02 - Biotechnické objekty'!C2" display="/"/>
    <hyperlink ref="A61" location="'SO-03 - Odpočinkové místo'!C2" display="/"/>
    <hyperlink ref="A62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104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Nebužely - výsadba LBK 72</v>
      </c>
      <c r="F7" s="143"/>
      <c r="G7" s="143"/>
      <c r="H7" s="143"/>
      <c r="L7" s="21"/>
    </row>
    <row r="8" s="1" customFormat="1" ht="12" customHeight="1">
      <c r="B8" s="21"/>
      <c r="D8" s="143" t="s">
        <v>105</v>
      </c>
      <c r="L8" s="21"/>
    </row>
    <row r="9" s="2" customFormat="1" ht="16.5" customHeight="1">
      <c r="A9" s="39"/>
      <c r="B9" s="45"/>
      <c r="C9" s="39"/>
      <c r="D9" s="39"/>
      <c r="E9" s="144" t="s">
        <v>106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107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20. 4. 2023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32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ROUND((SUM(BE88:BE213)),  2)</f>
        <v>0</v>
      </c>
      <c r="G35" s="39"/>
      <c r="H35" s="39"/>
      <c r="I35" s="158">
        <v>0.20999999999999999</v>
      </c>
      <c r="J35" s="157">
        <f>ROUND(((SUM(BE88:BE213))*I35),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ROUND((SUM(BF88:BF213)),  2)</f>
        <v>0</v>
      </c>
      <c r="G36" s="39"/>
      <c r="H36" s="39"/>
      <c r="I36" s="158">
        <v>0.14999999999999999</v>
      </c>
      <c r="J36" s="157">
        <f>ROUND(((SUM(BF88:BF213))*I36),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ROUND((SUM(BG88:BG213)),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ROUND((SUM(BH88:BH213)),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ROUND((SUM(BI88:BI213)),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109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Nebužely - výsadba LBK 72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105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107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SO-01.1 - Vegetační úpravy - realizace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20. 4. 2023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 SPÚ, pobočka Mělník</v>
      </c>
      <c r="G58" s="41"/>
      <c r="H58" s="41"/>
      <c r="I58" s="33" t="s">
        <v>31</v>
      </c>
      <c r="J58" s="37" t="str">
        <f>E23</f>
        <v>ATELIER FONTES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ATELIER FONTES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110</v>
      </c>
      <c r="D61" s="172"/>
      <c r="E61" s="172"/>
      <c r="F61" s="172"/>
      <c r="G61" s="172"/>
      <c r="H61" s="172"/>
      <c r="I61" s="172"/>
      <c r="J61" s="173" t="s">
        <v>111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112</v>
      </c>
    </row>
    <row r="64" s="9" customFormat="1" ht="24.96" customHeight="1">
      <c r="A64" s="9"/>
      <c r="B64" s="175"/>
      <c r="C64" s="176"/>
      <c r="D64" s="177" t="s">
        <v>113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114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115</v>
      </c>
      <c r="E66" s="183"/>
      <c r="F66" s="183"/>
      <c r="G66" s="183"/>
      <c r="H66" s="183"/>
      <c r="I66" s="183"/>
      <c r="J66" s="184">
        <f>J211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Nebužely - výsadba LBK 72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105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106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107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SO-01.1 - Vegetační úpravy - realizace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</v>
      </c>
      <c r="G82" s="41"/>
      <c r="H82" s="41"/>
      <c r="I82" s="33" t="s">
        <v>23</v>
      </c>
      <c r="J82" s="73" t="str">
        <f>IF(J14="","",J14)</f>
        <v>20. 4. 2023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E17</f>
        <v>ČR SPÚ, pobočka Mělník</v>
      </c>
      <c r="G84" s="41"/>
      <c r="H84" s="41"/>
      <c r="I84" s="33" t="s">
        <v>31</v>
      </c>
      <c r="J84" s="37" t="str">
        <f>E23</f>
        <v>ATELIER FONTES s.r.o.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29</v>
      </c>
      <c r="D85" s="41"/>
      <c r="E85" s="41"/>
      <c r="F85" s="28" t="str">
        <f>IF(E20="","",E20)</f>
        <v>Vyplň údaj</v>
      </c>
      <c r="G85" s="41"/>
      <c r="H85" s="41"/>
      <c r="I85" s="33" t="s">
        <v>34</v>
      </c>
      <c r="J85" s="37" t="str">
        <f>E26</f>
        <v>ATELIER FONTES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117</v>
      </c>
      <c r="D87" s="189" t="s">
        <v>56</v>
      </c>
      <c r="E87" s="189" t="s">
        <v>52</v>
      </c>
      <c r="F87" s="189" t="s">
        <v>53</v>
      </c>
      <c r="G87" s="189" t="s">
        <v>118</v>
      </c>
      <c r="H87" s="189" t="s">
        <v>119</v>
      </c>
      <c r="I87" s="189" t="s">
        <v>120</v>
      </c>
      <c r="J87" s="189" t="s">
        <v>111</v>
      </c>
      <c r="K87" s="190" t="s">
        <v>121</v>
      </c>
      <c r="L87" s="191"/>
      <c r="M87" s="93" t="s">
        <v>19</v>
      </c>
      <c r="N87" s="94" t="s">
        <v>41</v>
      </c>
      <c r="O87" s="94" t="s">
        <v>122</v>
      </c>
      <c r="P87" s="94" t="s">
        <v>123</v>
      </c>
      <c r="Q87" s="94" t="s">
        <v>124</v>
      </c>
      <c r="R87" s="94" t="s">
        <v>125</v>
      </c>
      <c r="S87" s="94" t="s">
        <v>126</v>
      </c>
      <c r="T87" s="95" t="s">
        <v>127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128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</f>
        <v>0</v>
      </c>
      <c r="Q88" s="97"/>
      <c r="R88" s="194">
        <f>R89</f>
        <v>68.747106400000007</v>
      </c>
      <c r="S88" s="97"/>
      <c r="T88" s="195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112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70</v>
      </c>
      <c r="E89" s="200" t="s">
        <v>129</v>
      </c>
      <c r="F89" s="200" t="s">
        <v>130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P90+P211</f>
        <v>0</v>
      </c>
      <c r="Q89" s="205"/>
      <c r="R89" s="206">
        <f>R90+R211</f>
        <v>68.747106400000007</v>
      </c>
      <c r="S89" s="205"/>
      <c r="T89" s="207">
        <f>T90+T211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78</v>
      </c>
      <c r="AT89" s="209" t="s">
        <v>70</v>
      </c>
      <c r="AU89" s="209" t="s">
        <v>71</v>
      </c>
      <c r="AY89" s="208" t="s">
        <v>131</v>
      </c>
      <c r="BK89" s="210">
        <f>BK90+BK211</f>
        <v>0</v>
      </c>
    </row>
    <row r="90" s="12" customFormat="1" ht="22.8" customHeight="1">
      <c r="A90" s="12"/>
      <c r="B90" s="197"/>
      <c r="C90" s="198"/>
      <c r="D90" s="199" t="s">
        <v>70</v>
      </c>
      <c r="E90" s="211" t="s">
        <v>78</v>
      </c>
      <c r="F90" s="211" t="s">
        <v>132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SUM(P91:P210)</f>
        <v>0</v>
      </c>
      <c r="Q90" s="205"/>
      <c r="R90" s="206">
        <f>SUM(R91:R210)</f>
        <v>68.747106400000007</v>
      </c>
      <c r="S90" s="205"/>
      <c r="T90" s="207">
        <f>SUM(T91:T210)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78</v>
      </c>
      <c r="AT90" s="209" t="s">
        <v>70</v>
      </c>
      <c r="AU90" s="209" t="s">
        <v>78</v>
      </c>
      <c r="AY90" s="208" t="s">
        <v>131</v>
      </c>
      <c r="BK90" s="210">
        <f>SUM(BK91:BK210)</f>
        <v>0</v>
      </c>
    </row>
    <row r="91" s="2" customFormat="1" ht="16.5" customHeight="1">
      <c r="A91" s="39"/>
      <c r="B91" s="40"/>
      <c r="C91" s="213" t="s">
        <v>78</v>
      </c>
      <c r="D91" s="213" t="s">
        <v>133</v>
      </c>
      <c r="E91" s="214" t="s">
        <v>134</v>
      </c>
      <c r="F91" s="215" t="s">
        <v>135</v>
      </c>
      <c r="G91" s="216" t="s">
        <v>136</v>
      </c>
      <c r="H91" s="217">
        <v>7</v>
      </c>
      <c r="I91" s="218"/>
      <c r="J91" s="219">
        <f>ROUND(I91*H91,2)</f>
        <v>0</v>
      </c>
      <c r="K91" s="215" t="s">
        <v>137</v>
      </c>
      <c r="L91" s="45"/>
      <c r="M91" s="220" t="s">
        <v>19</v>
      </c>
      <c r="N91" s="221" t="s">
        <v>42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138</v>
      </c>
      <c r="AT91" s="224" t="s">
        <v>133</v>
      </c>
      <c r="AU91" s="224" t="s">
        <v>80</v>
      </c>
      <c r="AY91" s="18" t="s">
        <v>131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78</v>
      </c>
      <c r="BK91" s="225">
        <f>ROUND(I91*H91,2)</f>
        <v>0</v>
      </c>
      <c r="BL91" s="18" t="s">
        <v>138</v>
      </c>
      <c r="BM91" s="224" t="s">
        <v>139</v>
      </c>
    </row>
    <row r="92" s="2" customFormat="1">
      <c r="A92" s="39"/>
      <c r="B92" s="40"/>
      <c r="C92" s="41"/>
      <c r="D92" s="226" t="s">
        <v>140</v>
      </c>
      <c r="E92" s="41"/>
      <c r="F92" s="227" t="s">
        <v>141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140</v>
      </c>
      <c r="AU92" s="18" t="s">
        <v>80</v>
      </c>
    </row>
    <row r="93" s="2" customFormat="1">
      <c r="A93" s="39"/>
      <c r="B93" s="40"/>
      <c r="C93" s="41"/>
      <c r="D93" s="231" t="s">
        <v>142</v>
      </c>
      <c r="E93" s="41"/>
      <c r="F93" s="232" t="s">
        <v>143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142</v>
      </c>
      <c r="AU93" s="18" t="s">
        <v>80</v>
      </c>
    </row>
    <row r="94" s="2" customFormat="1" ht="24.15" customHeight="1">
      <c r="A94" s="39"/>
      <c r="B94" s="40"/>
      <c r="C94" s="213" t="s">
        <v>80</v>
      </c>
      <c r="D94" s="213" t="s">
        <v>133</v>
      </c>
      <c r="E94" s="214" t="s">
        <v>144</v>
      </c>
      <c r="F94" s="215" t="s">
        <v>145</v>
      </c>
      <c r="G94" s="216" t="s">
        <v>146</v>
      </c>
      <c r="H94" s="217">
        <v>7667</v>
      </c>
      <c r="I94" s="218"/>
      <c r="J94" s="219">
        <f>ROUND(I94*H94,2)</f>
        <v>0</v>
      </c>
      <c r="K94" s="215" t="s">
        <v>137</v>
      </c>
      <c r="L94" s="45"/>
      <c r="M94" s="220" t="s">
        <v>19</v>
      </c>
      <c r="N94" s="221" t="s">
        <v>42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138</v>
      </c>
      <c r="AT94" s="224" t="s">
        <v>133</v>
      </c>
      <c r="AU94" s="224" t="s">
        <v>80</v>
      </c>
      <c r="AY94" s="18" t="s">
        <v>131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78</v>
      </c>
      <c r="BK94" s="225">
        <f>ROUND(I94*H94,2)</f>
        <v>0</v>
      </c>
      <c r="BL94" s="18" t="s">
        <v>138</v>
      </c>
      <c r="BM94" s="224" t="s">
        <v>147</v>
      </c>
    </row>
    <row r="95" s="2" customFormat="1">
      <c r="A95" s="39"/>
      <c r="B95" s="40"/>
      <c r="C95" s="41"/>
      <c r="D95" s="226" t="s">
        <v>140</v>
      </c>
      <c r="E95" s="41"/>
      <c r="F95" s="227" t="s">
        <v>148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140</v>
      </c>
      <c r="AU95" s="18" t="s">
        <v>80</v>
      </c>
    </row>
    <row r="96" s="2" customFormat="1">
      <c r="A96" s="39"/>
      <c r="B96" s="40"/>
      <c r="C96" s="41"/>
      <c r="D96" s="231" t="s">
        <v>142</v>
      </c>
      <c r="E96" s="41"/>
      <c r="F96" s="232" t="s">
        <v>149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142</v>
      </c>
      <c r="AU96" s="18" t="s">
        <v>80</v>
      </c>
    </row>
    <row r="97" s="13" customFormat="1">
      <c r="A97" s="13"/>
      <c r="B97" s="233"/>
      <c r="C97" s="234"/>
      <c r="D97" s="231" t="s">
        <v>150</v>
      </c>
      <c r="E97" s="235" t="s">
        <v>19</v>
      </c>
      <c r="F97" s="236" t="s">
        <v>151</v>
      </c>
      <c r="G97" s="234"/>
      <c r="H97" s="237">
        <v>7667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150</v>
      </c>
      <c r="AU97" s="243" t="s">
        <v>80</v>
      </c>
      <c r="AV97" s="13" t="s">
        <v>80</v>
      </c>
      <c r="AW97" s="13" t="s">
        <v>33</v>
      </c>
      <c r="AX97" s="13" t="s">
        <v>78</v>
      </c>
      <c r="AY97" s="243" t="s">
        <v>131</v>
      </c>
    </row>
    <row r="98" s="2" customFormat="1" ht="21.75" customHeight="1">
      <c r="A98" s="39"/>
      <c r="B98" s="40"/>
      <c r="C98" s="213" t="s">
        <v>152</v>
      </c>
      <c r="D98" s="213" t="s">
        <v>133</v>
      </c>
      <c r="E98" s="214" t="s">
        <v>153</v>
      </c>
      <c r="F98" s="215" t="s">
        <v>154</v>
      </c>
      <c r="G98" s="216" t="s">
        <v>136</v>
      </c>
      <c r="H98" s="217">
        <v>20</v>
      </c>
      <c r="I98" s="218"/>
      <c r="J98" s="219">
        <f>ROUND(I98*H98,2)</f>
        <v>0</v>
      </c>
      <c r="K98" s="215" t="s">
        <v>137</v>
      </c>
      <c r="L98" s="45"/>
      <c r="M98" s="220" t="s">
        <v>19</v>
      </c>
      <c r="N98" s="221" t="s">
        <v>42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138</v>
      </c>
      <c r="AT98" s="224" t="s">
        <v>133</v>
      </c>
      <c r="AU98" s="224" t="s">
        <v>80</v>
      </c>
      <c r="AY98" s="18" t="s">
        <v>131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78</v>
      </c>
      <c r="BK98" s="225">
        <f>ROUND(I98*H98,2)</f>
        <v>0</v>
      </c>
      <c r="BL98" s="18" t="s">
        <v>138</v>
      </c>
      <c r="BM98" s="224" t="s">
        <v>155</v>
      </c>
    </row>
    <row r="99" s="2" customFormat="1">
      <c r="A99" s="39"/>
      <c r="B99" s="40"/>
      <c r="C99" s="41"/>
      <c r="D99" s="226" t="s">
        <v>140</v>
      </c>
      <c r="E99" s="41"/>
      <c r="F99" s="227" t="s">
        <v>156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140</v>
      </c>
      <c r="AU99" s="18" t="s">
        <v>80</v>
      </c>
    </row>
    <row r="100" s="2" customFormat="1" ht="16.5" customHeight="1">
      <c r="A100" s="39"/>
      <c r="B100" s="40"/>
      <c r="C100" s="213" t="s">
        <v>138</v>
      </c>
      <c r="D100" s="213" t="s">
        <v>133</v>
      </c>
      <c r="E100" s="214" t="s">
        <v>157</v>
      </c>
      <c r="F100" s="215" t="s">
        <v>158</v>
      </c>
      <c r="G100" s="216" t="s">
        <v>159</v>
      </c>
      <c r="H100" s="217">
        <v>1.4319999999999999</v>
      </c>
      <c r="I100" s="218"/>
      <c r="J100" s="219">
        <f>ROUND(I100*H100,2)</f>
        <v>0</v>
      </c>
      <c r="K100" s="215" t="s">
        <v>137</v>
      </c>
      <c r="L100" s="45"/>
      <c r="M100" s="220" t="s">
        <v>19</v>
      </c>
      <c r="N100" s="221" t="s">
        <v>42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138</v>
      </c>
      <c r="AT100" s="224" t="s">
        <v>133</v>
      </c>
      <c r="AU100" s="224" t="s">
        <v>80</v>
      </c>
      <c r="AY100" s="18" t="s">
        <v>131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78</v>
      </c>
      <c r="BK100" s="225">
        <f>ROUND(I100*H100,2)</f>
        <v>0</v>
      </c>
      <c r="BL100" s="18" t="s">
        <v>138</v>
      </c>
      <c r="BM100" s="224" t="s">
        <v>160</v>
      </c>
    </row>
    <row r="101" s="2" customFormat="1">
      <c r="A101" s="39"/>
      <c r="B101" s="40"/>
      <c r="C101" s="41"/>
      <c r="D101" s="226" t="s">
        <v>140</v>
      </c>
      <c r="E101" s="41"/>
      <c r="F101" s="227" t="s">
        <v>161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140</v>
      </c>
      <c r="AU101" s="18" t="s">
        <v>80</v>
      </c>
    </row>
    <row r="102" s="2" customFormat="1">
      <c r="A102" s="39"/>
      <c r="B102" s="40"/>
      <c r="C102" s="41"/>
      <c r="D102" s="231" t="s">
        <v>142</v>
      </c>
      <c r="E102" s="41"/>
      <c r="F102" s="232" t="s">
        <v>162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142</v>
      </c>
      <c r="AU102" s="18" t="s">
        <v>80</v>
      </c>
    </row>
    <row r="103" s="2" customFormat="1" ht="16.5" customHeight="1">
      <c r="A103" s="39"/>
      <c r="B103" s="40"/>
      <c r="C103" s="213" t="s">
        <v>163</v>
      </c>
      <c r="D103" s="213" t="s">
        <v>133</v>
      </c>
      <c r="E103" s="214" t="s">
        <v>164</v>
      </c>
      <c r="F103" s="215" t="s">
        <v>165</v>
      </c>
      <c r="G103" s="216" t="s">
        <v>159</v>
      </c>
      <c r="H103" s="217">
        <v>2.8639999999999999</v>
      </c>
      <c r="I103" s="218"/>
      <c r="J103" s="219">
        <f>ROUND(I103*H103,2)</f>
        <v>0</v>
      </c>
      <c r="K103" s="215" t="s">
        <v>137</v>
      </c>
      <c r="L103" s="45"/>
      <c r="M103" s="220" t="s">
        <v>19</v>
      </c>
      <c r="N103" s="221" t="s">
        <v>42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138</v>
      </c>
      <c r="AT103" s="224" t="s">
        <v>133</v>
      </c>
      <c r="AU103" s="224" t="s">
        <v>80</v>
      </c>
      <c r="AY103" s="18" t="s">
        <v>131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78</v>
      </c>
      <c r="BK103" s="225">
        <f>ROUND(I103*H103,2)</f>
        <v>0</v>
      </c>
      <c r="BL103" s="18" t="s">
        <v>138</v>
      </c>
      <c r="BM103" s="224" t="s">
        <v>166</v>
      </c>
    </row>
    <row r="104" s="2" customFormat="1">
      <c r="A104" s="39"/>
      <c r="B104" s="40"/>
      <c r="C104" s="41"/>
      <c r="D104" s="226" t="s">
        <v>140</v>
      </c>
      <c r="E104" s="41"/>
      <c r="F104" s="227" t="s">
        <v>167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140</v>
      </c>
      <c r="AU104" s="18" t="s">
        <v>80</v>
      </c>
    </row>
    <row r="105" s="2" customFormat="1">
      <c r="A105" s="39"/>
      <c r="B105" s="40"/>
      <c r="C105" s="41"/>
      <c r="D105" s="231" t="s">
        <v>142</v>
      </c>
      <c r="E105" s="41"/>
      <c r="F105" s="232" t="s">
        <v>168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142</v>
      </c>
      <c r="AU105" s="18" t="s">
        <v>80</v>
      </c>
    </row>
    <row r="106" s="13" customFormat="1">
      <c r="A106" s="13"/>
      <c r="B106" s="233"/>
      <c r="C106" s="234"/>
      <c r="D106" s="231" t="s">
        <v>150</v>
      </c>
      <c r="E106" s="235" t="s">
        <v>19</v>
      </c>
      <c r="F106" s="236" t="s">
        <v>169</v>
      </c>
      <c r="G106" s="234"/>
      <c r="H106" s="237">
        <v>2.8639999999999999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150</v>
      </c>
      <c r="AU106" s="243" t="s">
        <v>80</v>
      </c>
      <c r="AV106" s="13" t="s">
        <v>80</v>
      </c>
      <c r="AW106" s="13" t="s">
        <v>33</v>
      </c>
      <c r="AX106" s="13" t="s">
        <v>78</v>
      </c>
      <c r="AY106" s="243" t="s">
        <v>131</v>
      </c>
    </row>
    <row r="107" s="2" customFormat="1" ht="21.75" customHeight="1">
      <c r="A107" s="39"/>
      <c r="B107" s="40"/>
      <c r="C107" s="213" t="s">
        <v>170</v>
      </c>
      <c r="D107" s="213" t="s">
        <v>133</v>
      </c>
      <c r="E107" s="214" t="s">
        <v>171</v>
      </c>
      <c r="F107" s="215" t="s">
        <v>172</v>
      </c>
      <c r="G107" s="216" t="s">
        <v>159</v>
      </c>
      <c r="H107" s="217">
        <v>1.4319999999999999</v>
      </c>
      <c r="I107" s="218"/>
      <c r="J107" s="219">
        <f>ROUND(I107*H107,2)</f>
        <v>0</v>
      </c>
      <c r="K107" s="215" t="s">
        <v>137</v>
      </c>
      <c r="L107" s="45"/>
      <c r="M107" s="220" t="s">
        <v>19</v>
      </c>
      <c r="N107" s="221" t="s">
        <v>42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138</v>
      </c>
      <c r="AT107" s="224" t="s">
        <v>133</v>
      </c>
      <c r="AU107" s="224" t="s">
        <v>80</v>
      </c>
      <c r="AY107" s="18" t="s">
        <v>131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78</v>
      </c>
      <c r="BK107" s="225">
        <f>ROUND(I107*H107,2)</f>
        <v>0</v>
      </c>
      <c r="BL107" s="18" t="s">
        <v>138</v>
      </c>
      <c r="BM107" s="224" t="s">
        <v>173</v>
      </c>
    </row>
    <row r="108" s="2" customFormat="1">
      <c r="A108" s="39"/>
      <c r="B108" s="40"/>
      <c r="C108" s="41"/>
      <c r="D108" s="226" t="s">
        <v>140</v>
      </c>
      <c r="E108" s="41"/>
      <c r="F108" s="227" t="s">
        <v>174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140</v>
      </c>
      <c r="AU108" s="18" t="s">
        <v>80</v>
      </c>
    </row>
    <row r="109" s="2" customFormat="1">
      <c r="A109" s="39"/>
      <c r="B109" s="40"/>
      <c r="C109" s="41"/>
      <c r="D109" s="231" t="s">
        <v>142</v>
      </c>
      <c r="E109" s="41"/>
      <c r="F109" s="232" t="s">
        <v>175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142</v>
      </c>
      <c r="AU109" s="18" t="s">
        <v>80</v>
      </c>
    </row>
    <row r="110" s="2" customFormat="1" ht="24.15" customHeight="1">
      <c r="A110" s="39"/>
      <c r="B110" s="40"/>
      <c r="C110" s="213" t="s">
        <v>176</v>
      </c>
      <c r="D110" s="213" t="s">
        <v>133</v>
      </c>
      <c r="E110" s="214" t="s">
        <v>177</v>
      </c>
      <c r="F110" s="215" t="s">
        <v>178</v>
      </c>
      <c r="G110" s="216" t="s">
        <v>159</v>
      </c>
      <c r="H110" s="217">
        <v>0.39900000000000002</v>
      </c>
      <c r="I110" s="218"/>
      <c r="J110" s="219">
        <f>ROUND(I110*H110,2)</f>
        <v>0</v>
      </c>
      <c r="K110" s="215" t="s">
        <v>137</v>
      </c>
      <c r="L110" s="45"/>
      <c r="M110" s="220" t="s">
        <v>19</v>
      </c>
      <c r="N110" s="221" t="s">
        <v>42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138</v>
      </c>
      <c r="AT110" s="224" t="s">
        <v>133</v>
      </c>
      <c r="AU110" s="224" t="s">
        <v>80</v>
      </c>
      <c r="AY110" s="18" t="s">
        <v>131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78</v>
      </c>
      <c r="BK110" s="225">
        <f>ROUND(I110*H110,2)</f>
        <v>0</v>
      </c>
      <c r="BL110" s="18" t="s">
        <v>138</v>
      </c>
      <c r="BM110" s="224" t="s">
        <v>179</v>
      </c>
    </row>
    <row r="111" s="2" customFormat="1">
      <c r="A111" s="39"/>
      <c r="B111" s="40"/>
      <c r="C111" s="41"/>
      <c r="D111" s="226" t="s">
        <v>140</v>
      </c>
      <c r="E111" s="41"/>
      <c r="F111" s="227" t="s">
        <v>180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140</v>
      </c>
      <c r="AU111" s="18" t="s">
        <v>80</v>
      </c>
    </row>
    <row r="112" s="2" customFormat="1">
      <c r="A112" s="39"/>
      <c r="B112" s="40"/>
      <c r="C112" s="41"/>
      <c r="D112" s="231" t="s">
        <v>142</v>
      </c>
      <c r="E112" s="41"/>
      <c r="F112" s="232" t="s">
        <v>181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142</v>
      </c>
      <c r="AU112" s="18" t="s">
        <v>80</v>
      </c>
    </row>
    <row r="113" s="13" customFormat="1">
      <c r="A113" s="13"/>
      <c r="B113" s="233"/>
      <c r="C113" s="234"/>
      <c r="D113" s="231" t="s">
        <v>150</v>
      </c>
      <c r="E113" s="235" t="s">
        <v>19</v>
      </c>
      <c r="F113" s="236" t="s">
        <v>182</v>
      </c>
      <c r="G113" s="234"/>
      <c r="H113" s="237">
        <v>0.39900000000000002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150</v>
      </c>
      <c r="AU113" s="243" t="s">
        <v>80</v>
      </c>
      <c r="AV113" s="13" t="s">
        <v>80</v>
      </c>
      <c r="AW113" s="13" t="s">
        <v>33</v>
      </c>
      <c r="AX113" s="13" t="s">
        <v>78</v>
      </c>
      <c r="AY113" s="243" t="s">
        <v>131</v>
      </c>
    </row>
    <row r="114" s="2" customFormat="1" ht="16.5" customHeight="1">
      <c r="A114" s="39"/>
      <c r="B114" s="40"/>
      <c r="C114" s="244" t="s">
        <v>183</v>
      </c>
      <c r="D114" s="244" t="s">
        <v>184</v>
      </c>
      <c r="E114" s="245" t="s">
        <v>185</v>
      </c>
      <c r="F114" s="246" t="s">
        <v>186</v>
      </c>
      <c r="G114" s="247" t="s">
        <v>187</v>
      </c>
      <c r="H114" s="248">
        <v>398.60000000000002</v>
      </c>
      <c r="I114" s="249"/>
      <c r="J114" s="250">
        <f>ROUND(I114*H114,2)</f>
        <v>0</v>
      </c>
      <c r="K114" s="246" t="s">
        <v>19</v>
      </c>
      <c r="L114" s="251"/>
      <c r="M114" s="252" t="s">
        <v>19</v>
      </c>
      <c r="N114" s="253" t="s">
        <v>42</v>
      </c>
      <c r="O114" s="85"/>
      <c r="P114" s="222">
        <f>O114*H114</f>
        <v>0</v>
      </c>
      <c r="Q114" s="222">
        <v>0.001</v>
      </c>
      <c r="R114" s="222">
        <f>Q114*H114</f>
        <v>0.39860000000000001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183</v>
      </c>
      <c r="AT114" s="224" t="s">
        <v>184</v>
      </c>
      <c r="AU114" s="224" t="s">
        <v>80</v>
      </c>
      <c r="AY114" s="18" t="s">
        <v>131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78</v>
      </c>
      <c r="BK114" s="225">
        <f>ROUND(I114*H114,2)</f>
        <v>0</v>
      </c>
      <c r="BL114" s="18" t="s">
        <v>138</v>
      </c>
      <c r="BM114" s="224" t="s">
        <v>188</v>
      </c>
    </row>
    <row r="115" s="2" customFormat="1">
      <c r="A115" s="39"/>
      <c r="B115" s="40"/>
      <c r="C115" s="41"/>
      <c r="D115" s="231" t="s">
        <v>142</v>
      </c>
      <c r="E115" s="41"/>
      <c r="F115" s="232" t="s">
        <v>189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142</v>
      </c>
      <c r="AU115" s="18" t="s">
        <v>80</v>
      </c>
    </row>
    <row r="116" s="13" customFormat="1">
      <c r="A116" s="13"/>
      <c r="B116" s="233"/>
      <c r="C116" s="234"/>
      <c r="D116" s="231" t="s">
        <v>150</v>
      </c>
      <c r="E116" s="235" t="s">
        <v>19</v>
      </c>
      <c r="F116" s="236" t="s">
        <v>190</v>
      </c>
      <c r="G116" s="234"/>
      <c r="H116" s="237">
        <v>398.60000000000002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150</v>
      </c>
      <c r="AU116" s="243" t="s">
        <v>80</v>
      </c>
      <c r="AV116" s="13" t="s">
        <v>80</v>
      </c>
      <c r="AW116" s="13" t="s">
        <v>33</v>
      </c>
      <c r="AX116" s="13" t="s">
        <v>78</v>
      </c>
      <c r="AY116" s="243" t="s">
        <v>131</v>
      </c>
    </row>
    <row r="117" s="2" customFormat="1" ht="24.15" customHeight="1">
      <c r="A117" s="39"/>
      <c r="B117" s="40"/>
      <c r="C117" s="213" t="s">
        <v>191</v>
      </c>
      <c r="D117" s="213" t="s">
        <v>133</v>
      </c>
      <c r="E117" s="214" t="s">
        <v>192</v>
      </c>
      <c r="F117" s="215" t="s">
        <v>193</v>
      </c>
      <c r="G117" s="216" t="s">
        <v>146</v>
      </c>
      <c r="H117" s="217">
        <v>14312</v>
      </c>
      <c r="I117" s="218"/>
      <c r="J117" s="219">
        <f>ROUND(I117*H117,2)</f>
        <v>0</v>
      </c>
      <c r="K117" s="215" t="s">
        <v>137</v>
      </c>
      <c r="L117" s="45"/>
      <c r="M117" s="220" t="s">
        <v>19</v>
      </c>
      <c r="N117" s="221" t="s">
        <v>42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138</v>
      </c>
      <c r="AT117" s="224" t="s">
        <v>133</v>
      </c>
      <c r="AU117" s="224" t="s">
        <v>80</v>
      </c>
      <c r="AY117" s="18" t="s">
        <v>131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78</v>
      </c>
      <c r="BK117" s="225">
        <f>ROUND(I117*H117,2)</f>
        <v>0</v>
      </c>
      <c r="BL117" s="18" t="s">
        <v>138</v>
      </c>
      <c r="BM117" s="224" t="s">
        <v>194</v>
      </c>
    </row>
    <row r="118" s="2" customFormat="1">
      <c r="A118" s="39"/>
      <c r="B118" s="40"/>
      <c r="C118" s="41"/>
      <c r="D118" s="226" t="s">
        <v>140</v>
      </c>
      <c r="E118" s="41"/>
      <c r="F118" s="227" t="s">
        <v>195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140</v>
      </c>
      <c r="AU118" s="18" t="s">
        <v>80</v>
      </c>
    </row>
    <row r="119" s="2" customFormat="1" ht="16.5" customHeight="1">
      <c r="A119" s="39"/>
      <c r="B119" s="40"/>
      <c r="C119" s="244" t="s">
        <v>196</v>
      </c>
      <c r="D119" s="244" t="s">
        <v>184</v>
      </c>
      <c r="E119" s="245" t="s">
        <v>197</v>
      </c>
      <c r="F119" s="246" t="s">
        <v>198</v>
      </c>
      <c r="G119" s="247" t="s">
        <v>187</v>
      </c>
      <c r="H119" s="248">
        <v>309.77999999999997</v>
      </c>
      <c r="I119" s="249"/>
      <c r="J119" s="250">
        <f>ROUND(I119*H119,2)</f>
        <v>0</v>
      </c>
      <c r="K119" s="246" t="s">
        <v>19</v>
      </c>
      <c r="L119" s="251"/>
      <c r="M119" s="252" t="s">
        <v>19</v>
      </c>
      <c r="N119" s="253" t="s">
        <v>42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183</v>
      </c>
      <c r="AT119" s="224" t="s">
        <v>184</v>
      </c>
      <c r="AU119" s="224" t="s">
        <v>80</v>
      </c>
      <c r="AY119" s="18" t="s">
        <v>131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78</v>
      </c>
      <c r="BK119" s="225">
        <f>ROUND(I119*H119,2)</f>
        <v>0</v>
      </c>
      <c r="BL119" s="18" t="s">
        <v>138</v>
      </c>
      <c r="BM119" s="224" t="s">
        <v>199</v>
      </c>
    </row>
    <row r="120" s="2" customFormat="1">
      <c r="A120" s="39"/>
      <c r="B120" s="40"/>
      <c r="C120" s="41"/>
      <c r="D120" s="231" t="s">
        <v>142</v>
      </c>
      <c r="E120" s="41"/>
      <c r="F120" s="232" t="s">
        <v>200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142</v>
      </c>
      <c r="AU120" s="18" t="s">
        <v>80</v>
      </c>
    </row>
    <row r="121" s="13" customFormat="1">
      <c r="A121" s="13"/>
      <c r="B121" s="233"/>
      <c r="C121" s="234"/>
      <c r="D121" s="231" t="s">
        <v>150</v>
      </c>
      <c r="E121" s="235" t="s">
        <v>19</v>
      </c>
      <c r="F121" s="236" t="s">
        <v>201</v>
      </c>
      <c r="G121" s="234"/>
      <c r="H121" s="237">
        <v>309.77999999999997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150</v>
      </c>
      <c r="AU121" s="243" t="s">
        <v>80</v>
      </c>
      <c r="AV121" s="13" t="s">
        <v>80</v>
      </c>
      <c r="AW121" s="13" t="s">
        <v>33</v>
      </c>
      <c r="AX121" s="13" t="s">
        <v>78</v>
      </c>
      <c r="AY121" s="243" t="s">
        <v>131</v>
      </c>
    </row>
    <row r="122" s="2" customFormat="1" ht="16.5" customHeight="1">
      <c r="A122" s="39"/>
      <c r="B122" s="40"/>
      <c r="C122" s="244" t="s">
        <v>202</v>
      </c>
      <c r="D122" s="244" t="s">
        <v>184</v>
      </c>
      <c r="E122" s="245" t="s">
        <v>203</v>
      </c>
      <c r="F122" s="246" t="s">
        <v>204</v>
      </c>
      <c r="G122" s="247" t="s">
        <v>187</v>
      </c>
      <c r="H122" s="248">
        <v>11.958</v>
      </c>
      <c r="I122" s="249"/>
      <c r="J122" s="250">
        <f>ROUND(I122*H122,2)</f>
        <v>0</v>
      </c>
      <c r="K122" s="246" t="s">
        <v>19</v>
      </c>
      <c r="L122" s="251"/>
      <c r="M122" s="252" t="s">
        <v>19</v>
      </c>
      <c r="N122" s="253" t="s">
        <v>42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183</v>
      </c>
      <c r="AT122" s="224" t="s">
        <v>184</v>
      </c>
      <c r="AU122" s="224" t="s">
        <v>80</v>
      </c>
      <c r="AY122" s="18" t="s">
        <v>131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78</v>
      </c>
      <c r="BK122" s="225">
        <f>ROUND(I122*H122,2)</f>
        <v>0</v>
      </c>
      <c r="BL122" s="18" t="s">
        <v>138</v>
      </c>
      <c r="BM122" s="224" t="s">
        <v>205</v>
      </c>
    </row>
    <row r="123" s="2" customFormat="1">
      <c r="A123" s="39"/>
      <c r="B123" s="40"/>
      <c r="C123" s="41"/>
      <c r="D123" s="231" t="s">
        <v>142</v>
      </c>
      <c r="E123" s="41"/>
      <c r="F123" s="232" t="s">
        <v>206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142</v>
      </c>
      <c r="AU123" s="18" t="s">
        <v>80</v>
      </c>
    </row>
    <row r="124" s="13" customFormat="1">
      <c r="A124" s="13"/>
      <c r="B124" s="233"/>
      <c r="C124" s="234"/>
      <c r="D124" s="231" t="s">
        <v>150</v>
      </c>
      <c r="E124" s="235" t="s">
        <v>19</v>
      </c>
      <c r="F124" s="236" t="s">
        <v>207</v>
      </c>
      <c r="G124" s="234"/>
      <c r="H124" s="237">
        <v>11.958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150</v>
      </c>
      <c r="AU124" s="243" t="s">
        <v>80</v>
      </c>
      <c r="AV124" s="13" t="s">
        <v>80</v>
      </c>
      <c r="AW124" s="13" t="s">
        <v>33</v>
      </c>
      <c r="AX124" s="13" t="s">
        <v>78</v>
      </c>
      <c r="AY124" s="243" t="s">
        <v>131</v>
      </c>
    </row>
    <row r="125" s="2" customFormat="1" ht="24.15" customHeight="1">
      <c r="A125" s="39"/>
      <c r="B125" s="40"/>
      <c r="C125" s="213" t="s">
        <v>208</v>
      </c>
      <c r="D125" s="213" t="s">
        <v>133</v>
      </c>
      <c r="E125" s="214" t="s">
        <v>209</v>
      </c>
      <c r="F125" s="215" t="s">
        <v>210</v>
      </c>
      <c r="G125" s="216" t="s">
        <v>136</v>
      </c>
      <c r="H125" s="217">
        <v>20</v>
      </c>
      <c r="I125" s="218"/>
      <c r="J125" s="219">
        <f>ROUND(I125*H125,2)</f>
        <v>0</v>
      </c>
      <c r="K125" s="215" t="s">
        <v>137</v>
      </c>
      <c r="L125" s="45"/>
      <c r="M125" s="220" t="s">
        <v>19</v>
      </c>
      <c r="N125" s="221" t="s">
        <v>42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138</v>
      </c>
      <c r="AT125" s="224" t="s">
        <v>133</v>
      </c>
      <c r="AU125" s="224" t="s">
        <v>80</v>
      </c>
      <c r="AY125" s="18" t="s">
        <v>131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78</v>
      </c>
      <c r="BK125" s="225">
        <f>ROUND(I125*H125,2)</f>
        <v>0</v>
      </c>
      <c r="BL125" s="18" t="s">
        <v>138</v>
      </c>
      <c r="BM125" s="224" t="s">
        <v>211</v>
      </c>
    </row>
    <row r="126" s="2" customFormat="1">
      <c r="A126" s="39"/>
      <c r="B126" s="40"/>
      <c r="C126" s="41"/>
      <c r="D126" s="226" t="s">
        <v>140</v>
      </c>
      <c r="E126" s="41"/>
      <c r="F126" s="227" t="s">
        <v>212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140</v>
      </c>
      <c r="AU126" s="18" t="s">
        <v>80</v>
      </c>
    </row>
    <row r="127" s="2" customFormat="1">
      <c r="A127" s="39"/>
      <c r="B127" s="40"/>
      <c r="C127" s="41"/>
      <c r="D127" s="231" t="s">
        <v>142</v>
      </c>
      <c r="E127" s="41"/>
      <c r="F127" s="232" t="s">
        <v>213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142</v>
      </c>
      <c r="AU127" s="18" t="s">
        <v>80</v>
      </c>
    </row>
    <row r="128" s="13" customFormat="1">
      <c r="A128" s="13"/>
      <c r="B128" s="233"/>
      <c r="C128" s="234"/>
      <c r="D128" s="231" t="s">
        <v>150</v>
      </c>
      <c r="E128" s="235" t="s">
        <v>19</v>
      </c>
      <c r="F128" s="236" t="s">
        <v>214</v>
      </c>
      <c r="G128" s="234"/>
      <c r="H128" s="237">
        <v>20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150</v>
      </c>
      <c r="AU128" s="243" t="s">
        <v>80</v>
      </c>
      <c r="AV128" s="13" t="s">
        <v>80</v>
      </c>
      <c r="AW128" s="13" t="s">
        <v>33</v>
      </c>
      <c r="AX128" s="13" t="s">
        <v>78</v>
      </c>
      <c r="AY128" s="243" t="s">
        <v>131</v>
      </c>
    </row>
    <row r="129" s="2" customFormat="1" ht="24.15" customHeight="1">
      <c r="A129" s="39"/>
      <c r="B129" s="40"/>
      <c r="C129" s="213" t="s">
        <v>215</v>
      </c>
      <c r="D129" s="213" t="s">
        <v>133</v>
      </c>
      <c r="E129" s="214" t="s">
        <v>216</v>
      </c>
      <c r="F129" s="215" t="s">
        <v>217</v>
      </c>
      <c r="G129" s="216" t="s">
        <v>136</v>
      </c>
      <c r="H129" s="217">
        <v>914</v>
      </c>
      <c r="I129" s="218"/>
      <c r="J129" s="219">
        <f>ROUND(I129*H129,2)</f>
        <v>0</v>
      </c>
      <c r="K129" s="215" t="s">
        <v>137</v>
      </c>
      <c r="L129" s="45"/>
      <c r="M129" s="220" t="s">
        <v>19</v>
      </c>
      <c r="N129" s="221" t="s">
        <v>42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138</v>
      </c>
      <c r="AT129" s="224" t="s">
        <v>133</v>
      </c>
      <c r="AU129" s="224" t="s">
        <v>80</v>
      </c>
      <c r="AY129" s="18" t="s">
        <v>131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78</v>
      </c>
      <c r="BK129" s="225">
        <f>ROUND(I129*H129,2)</f>
        <v>0</v>
      </c>
      <c r="BL129" s="18" t="s">
        <v>138</v>
      </c>
      <c r="BM129" s="224" t="s">
        <v>218</v>
      </c>
    </row>
    <row r="130" s="2" customFormat="1">
      <c r="A130" s="39"/>
      <c r="B130" s="40"/>
      <c r="C130" s="41"/>
      <c r="D130" s="226" t="s">
        <v>140</v>
      </c>
      <c r="E130" s="41"/>
      <c r="F130" s="227" t="s">
        <v>219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140</v>
      </c>
      <c r="AU130" s="18" t="s">
        <v>80</v>
      </c>
    </row>
    <row r="131" s="2" customFormat="1">
      <c r="A131" s="39"/>
      <c r="B131" s="40"/>
      <c r="C131" s="41"/>
      <c r="D131" s="231" t="s">
        <v>142</v>
      </c>
      <c r="E131" s="41"/>
      <c r="F131" s="232" t="s">
        <v>220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142</v>
      </c>
      <c r="AU131" s="18" t="s">
        <v>80</v>
      </c>
    </row>
    <row r="132" s="13" customFormat="1">
      <c r="A132" s="13"/>
      <c r="B132" s="233"/>
      <c r="C132" s="234"/>
      <c r="D132" s="231" t="s">
        <v>150</v>
      </c>
      <c r="E132" s="235" t="s">
        <v>19</v>
      </c>
      <c r="F132" s="236" t="s">
        <v>221</v>
      </c>
      <c r="G132" s="234"/>
      <c r="H132" s="237">
        <v>914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150</v>
      </c>
      <c r="AU132" s="243" t="s">
        <v>80</v>
      </c>
      <c r="AV132" s="13" t="s">
        <v>80</v>
      </c>
      <c r="AW132" s="13" t="s">
        <v>33</v>
      </c>
      <c r="AX132" s="13" t="s">
        <v>78</v>
      </c>
      <c r="AY132" s="243" t="s">
        <v>131</v>
      </c>
    </row>
    <row r="133" s="2" customFormat="1" ht="24.15" customHeight="1">
      <c r="A133" s="39"/>
      <c r="B133" s="40"/>
      <c r="C133" s="213" t="s">
        <v>222</v>
      </c>
      <c r="D133" s="213" t="s">
        <v>133</v>
      </c>
      <c r="E133" s="214" t="s">
        <v>223</v>
      </c>
      <c r="F133" s="215" t="s">
        <v>224</v>
      </c>
      <c r="G133" s="216" t="s">
        <v>136</v>
      </c>
      <c r="H133" s="217">
        <v>906</v>
      </c>
      <c r="I133" s="218"/>
      <c r="J133" s="219">
        <f>ROUND(I133*H133,2)</f>
        <v>0</v>
      </c>
      <c r="K133" s="215" t="s">
        <v>137</v>
      </c>
      <c r="L133" s="45"/>
      <c r="M133" s="220" t="s">
        <v>19</v>
      </c>
      <c r="N133" s="221" t="s">
        <v>42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138</v>
      </c>
      <c r="AT133" s="224" t="s">
        <v>133</v>
      </c>
      <c r="AU133" s="224" t="s">
        <v>80</v>
      </c>
      <c r="AY133" s="18" t="s">
        <v>131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78</v>
      </c>
      <c r="BK133" s="225">
        <f>ROUND(I133*H133,2)</f>
        <v>0</v>
      </c>
      <c r="BL133" s="18" t="s">
        <v>138</v>
      </c>
      <c r="BM133" s="224" t="s">
        <v>225</v>
      </c>
    </row>
    <row r="134" s="2" customFormat="1">
      <c r="A134" s="39"/>
      <c r="B134" s="40"/>
      <c r="C134" s="41"/>
      <c r="D134" s="226" t="s">
        <v>140</v>
      </c>
      <c r="E134" s="41"/>
      <c r="F134" s="227" t="s">
        <v>226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140</v>
      </c>
      <c r="AU134" s="18" t="s">
        <v>80</v>
      </c>
    </row>
    <row r="135" s="2" customFormat="1">
      <c r="A135" s="39"/>
      <c r="B135" s="40"/>
      <c r="C135" s="41"/>
      <c r="D135" s="231" t="s">
        <v>142</v>
      </c>
      <c r="E135" s="41"/>
      <c r="F135" s="232" t="s">
        <v>227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142</v>
      </c>
      <c r="AU135" s="18" t="s">
        <v>80</v>
      </c>
    </row>
    <row r="136" s="13" customFormat="1">
      <c r="A136" s="13"/>
      <c r="B136" s="233"/>
      <c r="C136" s="234"/>
      <c r="D136" s="231" t="s">
        <v>150</v>
      </c>
      <c r="E136" s="235" t="s">
        <v>19</v>
      </c>
      <c r="F136" s="236" t="s">
        <v>228</v>
      </c>
      <c r="G136" s="234"/>
      <c r="H136" s="237">
        <v>906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150</v>
      </c>
      <c r="AU136" s="243" t="s">
        <v>80</v>
      </c>
      <c r="AV136" s="13" t="s">
        <v>80</v>
      </c>
      <c r="AW136" s="13" t="s">
        <v>33</v>
      </c>
      <c r="AX136" s="13" t="s">
        <v>78</v>
      </c>
      <c r="AY136" s="243" t="s">
        <v>131</v>
      </c>
    </row>
    <row r="137" s="2" customFormat="1" ht="24.15" customHeight="1">
      <c r="A137" s="39"/>
      <c r="B137" s="40"/>
      <c r="C137" s="213" t="s">
        <v>8</v>
      </c>
      <c r="D137" s="213" t="s">
        <v>133</v>
      </c>
      <c r="E137" s="214" t="s">
        <v>229</v>
      </c>
      <c r="F137" s="215" t="s">
        <v>230</v>
      </c>
      <c r="G137" s="216" t="s">
        <v>136</v>
      </c>
      <c r="H137" s="217">
        <v>914</v>
      </c>
      <c r="I137" s="218"/>
      <c r="J137" s="219">
        <f>ROUND(I137*H137,2)</f>
        <v>0</v>
      </c>
      <c r="K137" s="215" t="s">
        <v>137</v>
      </c>
      <c r="L137" s="45"/>
      <c r="M137" s="220" t="s">
        <v>19</v>
      </c>
      <c r="N137" s="221" t="s">
        <v>42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138</v>
      </c>
      <c r="AT137" s="224" t="s">
        <v>133</v>
      </c>
      <c r="AU137" s="224" t="s">
        <v>80</v>
      </c>
      <c r="AY137" s="18" t="s">
        <v>131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78</v>
      </c>
      <c r="BK137" s="225">
        <f>ROUND(I137*H137,2)</f>
        <v>0</v>
      </c>
      <c r="BL137" s="18" t="s">
        <v>138</v>
      </c>
      <c r="BM137" s="224" t="s">
        <v>231</v>
      </c>
    </row>
    <row r="138" s="2" customFormat="1">
      <c r="A138" s="39"/>
      <c r="B138" s="40"/>
      <c r="C138" s="41"/>
      <c r="D138" s="226" t="s">
        <v>140</v>
      </c>
      <c r="E138" s="41"/>
      <c r="F138" s="227" t="s">
        <v>232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140</v>
      </c>
      <c r="AU138" s="18" t="s">
        <v>80</v>
      </c>
    </row>
    <row r="139" s="13" customFormat="1">
      <c r="A139" s="13"/>
      <c r="B139" s="233"/>
      <c r="C139" s="234"/>
      <c r="D139" s="231" t="s">
        <v>150</v>
      </c>
      <c r="E139" s="235" t="s">
        <v>19</v>
      </c>
      <c r="F139" s="236" t="s">
        <v>233</v>
      </c>
      <c r="G139" s="234"/>
      <c r="H139" s="237">
        <v>914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150</v>
      </c>
      <c r="AU139" s="243" t="s">
        <v>80</v>
      </c>
      <c r="AV139" s="13" t="s">
        <v>80</v>
      </c>
      <c r="AW139" s="13" t="s">
        <v>33</v>
      </c>
      <c r="AX139" s="13" t="s">
        <v>78</v>
      </c>
      <c r="AY139" s="243" t="s">
        <v>131</v>
      </c>
    </row>
    <row r="140" s="2" customFormat="1" ht="16.5" customHeight="1">
      <c r="A140" s="39"/>
      <c r="B140" s="40"/>
      <c r="C140" s="244" t="s">
        <v>234</v>
      </c>
      <c r="D140" s="244" t="s">
        <v>184</v>
      </c>
      <c r="E140" s="245" t="s">
        <v>235</v>
      </c>
      <c r="F140" s="246" t="s">
        <v>236</v>
      </c>
      <c r="G140" s="247" t="s">
        <v>136</v>
      </c>
      <c r="H140" s="248">
        <v>914</v>
      </c>
      <c r="I140" s="249"/>
      <c r="J140" s="250">
        <f>ROUND(I140*H140,2)</f>
        <v>0</v>
      </c>
      <c r="K140" s="246" t="s">
        <v>19</v>
      </c>
      <c r="L140" s="251"/>
      <c r="M140" s="252" t="s">
        <v>19</v>
      </c>
      <c r="N140" s="253" t="s">
        <v>42</v>
      </c>
      <c r="O140" s="85"/>
      <c r="P140" s="222">
        <f>O140*H140</f>
        <v>0</v>
      </c>
      <c r="Q140" s="222">
        <v>0.002</v>
      </c>
      <c r="R140" s="222">
        <f>Q140*H140</f>
        <v>1.8280000000000001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183</v>
      </c>
      <c r="AT140" s="224" t="s">
        <v>184</v>
      </c>
      <c r="AU140" s="224" t="s">
        <v>80</v>
      </c>
      <c r="AY140" s="18" t="s">
        <v>131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78</v>
      </c>
      <c r="BK140" s="225">
        <f>ROUND(I140*H140,2)</f>
        <v>0</v>
      </c>
      <c r="BL140" s="18" t="s">
        <v>138</v>
      </c>
      <c r="BM140" s="224" t="s">
        <v>237</v>
      </c>
    </row>
    <row r="141" s="13" customFormat="1">
      <c r="A141" s="13"/>
      <c r="B141" s="233"/>
      <c r="C141" s="234"/>
      <c r="D141" s="231" t="s">
        <v>150</v>
      </c>
      <c r="E141" s="235" t="s">
        <v>19</v>
      </c>
      <c r="F141" s="236" t="s">
        <v>238</v>
      </c>
      <c r="G141" s="234"/>
      <c r="H141" s="237">
        <v>125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150</v>
      </c>
      <c r="AU141" s="243" t="s">
        <v>80</v>
      </c>
      <c r="AV141" s="13" t="s">
        <v>80</v>
      </c>
      <c r="AW141" s="13" t="s">
        <v>33</v>
      </c>
      <c r="AX141" s="13" t="s">
        <v>71</v>
      </c>
      <c r="AY141" s="243" t="s">
        <v>131</v>
      </c>
    </row>
    <row r="142" s="13" customFormat="1">
      <c r="A142" s="13"/>
      <c r="B142" s="233"/>
      <c r="C142" s="234"/>
      <c r="D142" s="231" t="s">
        <v>150</v>
      </c>
      <c r="E142" s="235" t="s">
        <v>19</v>
      </c>
      <c r="F142" s="236" t="s">
        <v>239</v>
      </c>
      <c r="G142" s="234"/>
      <c r="H142" s="237">
        <v>133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150</v>
      </c>
      <c r="AU142" s="243" t="s">
        <v>80</v>
      </c>
      <c r="AV142" s="13" t="s">
        <v>80</v>
      </c>
      <c r="AW142" s="13" t="s">
        <v>33</v>
      </c>
      <c r="AX142" s="13" t="s">
        <v>71</v>
      </c>
      <c r="AY142" s="243" t="s">
        <v>131</v>
      </c>
    </row>
    <row r="143" s="13" customFormat="1">
      <c r="A143" s="13"/>
      <c r="B143" s="233"/>
      <c r="C143" s="234"/>
      <c r="D143" s="231" t="s">
        <v>150</v>
      </c>
      <c r="E143" s="235" t="s">
        <v>19</v>
      </c>
      <c r="F143" s="236" t="s">
        <v>240</v>
      </c>
      <c r="G143" s="234"/>
      <c r="H143" s="237">
        <v>114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150</v>
      </c>
      <c r="AU143" s="243" t="s">
        <v>80</v>
      </c>
      <c r="AV143" s="13" t="s">
        <v>80</v>
      </c>
      <c r="AW143" s="13" t="s">
        <v>33</v>
      </c>
      <c r="AX143" s="13" t="s">
        <v>71</v>
      </c>
      <c r="AY143" s="243" t="s">
        <v>131</v>
      </c>
    </row>
    <row r="144" s="13" customFormat="1">
      <c r="A144" s="13"/>
      <c r="B144" s="233"/>
      <c r="C144" s="234"/>
      <c r="D144" s="231" t="s">
        <v>150</v>
      </c>
      <c r="E144" s="235" t="s">
        <v>19</v>
      </c>
      <c r="F144" s="236" t="s">
        <v>241</v>
      </c>
      <c r="G144" s="234"/>
      <c r="H144" s="237">
        <v>121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150</v>
      </c>
      <c r="AU144" s="243" t="s">
        <v>80</v>
      </c>
      <c r="AV144" s="13" t="s">
        <v>80</v>
      </c>
      <c r="AW144" s="13" t="s">
        <v>33</v>
      </c>
      <c r="AX144" s="13" t="s">
        <v>71</v>
      </c>
      <c r="AY144" s="243" t="s">
        <v>131</v>
      </c>
    </row>
    <row r="145" s="13" customFormat="1">
      <c r="A145" s="13"/>
      <c r="B145" s="233"/>
      <c r="C145" s="234"/>
      <c r="D145" s="231" t="s">
        <v>150</v>
      </c>
      <c r="E145" s="235" t="s">
        <v>19</v>
      </c>
      <c r="F145" s="236" t="s">
        <v>242</v>
      </c>
      <c r="G145" s="234"/>
      <c r="H145" s="237">
        <v>135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150</v>
      </c>
      <c r="AU145" s="243" t="s">
        <v>80</v>
      </c>
      <c r="AV145" s="13" t="s">
        <v>80</v>
      </c>
      <c r="AW145" s="13" t="s">
        <v>33</v>
      </c>
      <c r="AX145" s="13" t="s">
        <v>71</v>
      </c>
      <c r="AY145" s="243" t="s">
        <v>131</v>
      </c>
    </row>
    <row r="146" s="13" customFormat="1">
      <c r="A146" s="13"/>
      <c r="B146" s="233"/>
      <c r="C146" s="234"/>
      <c r="D146" s="231" t="s">
        <v>150</v>
      </c>
      <c r="E146" s="235" t="s">
        <v>19</v>
      </c>
      <c r="F146" s="236" t="s">
        <v>243</v>
      </c>
      <c r="G146" s="234"/>
      <c r="H146" s="237">
        <v>62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150</v>
      </c>
      <c r="AU146" s="243" t="s">
        <v>80</v>
      </c>
      <c r="AV146" s="13" t="s">
        <v>80</v>
      </c>
      <c r="AW146" s="13" t="s">
        <v>33</v>
      </c>
      <c r="AX146" s="13" t="s">
        <v>71</v>
      </c>
      <c r="AY146" s="243" t="s">
        <v>131</v>
      </c>
    </row>
    <row r="147" s="13" customFormat="1">
      <c r="A147" s="13"/>
      <c r="B147" s="233"/>
      <c r="C147" s="234"/>
      <c r="D147" s="231" t="s">
        <v>150</v>
      </c>
      <c r="E147" s="235" t="s">
        <v>19</v>
      </c>
      <c r="F147" s="236" t="s">
        <v>244</v>
      </c>
      <c r="G147" s="234"/>
      <c r="H147" s="237">
        <v>106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150</v>
      </c>
      <c r="AU147" s="243" t="s">
        <v>80</v>
      </c>
      <c r="AV147" s="13" t="s">
        <v>80</v>
      </c>
      <c r="AW147" s="13" t="s">
        <v>33</v>
      </c>
      <c r="AX147" s="13" t="s">
        <v>71</v>
      </c>
      <c r="AY147" s="243" t="s">
        <v>131</v>
      </c>
    </row>
    <row r="148" s="13" customFormat="1">
      <c r="A148" s="13"/>
      <c r="B148" s="233"/>
      <c r="C148" s="234"/>
      <c r="D148" s="231" t="s">
        <v>150</v>
      </c>
      <c r="E148" s="235" t="s">
        <v>19</v>
      </c>
      <c r="F148" s="236" t="s">
        <v>245</v>
      </c>
      <c r="G148" s="234"/>
      <c r="H148" s="237">
        <v>57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150</v>
      </c>
      <c r="AU148" s="243" t="s">
        <v>80</v>
      </c>
      <c r="AV148" s="13" t="s">
        <v>80</v>
      </c>
      <c r="AW148" s="13" t="s">
        <v>33</v>
      </c>
      <c r="AX148" s="13" t="s">
        <v>71</v>
      </c>
      <c r="AY148" s="243" t="s">
        <v>131</v>
      </c>
    </row>
    <row r="149" s="13" customFormat="1">
      <c r="A149" s="13"/>
      <c r="B149" s="233"/>
      <c r="C149" s="234"/>
      <c r="D149" s="231" t="s">
        <v>150</v>
      </c>
      <c r="E149" s="235" t="s">
        <v>19</v>
      </c>
      <c r="F149" s="236" t="s">
        <v>246</v>
      </c>
      <c r="G149" s="234"/>
      <c r="H149" s="237">
        <v>61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150</v>
      </c>
      <c r="AU149" s="243" t="s">
        <v>80</v>
      </c>
      <c r="AV149" s="13" t="s">
        <v>80</v>
      </c>
      <c r="AW149" s="13" t="s">
        <v>33</v>
      </c>
      <c r="AX149" s="13" t="s">
        <v>71</v>
      </c>
      <c r="AY149" s="243" t="s">
        <v>131</v>
      </c>
    </row>
    <row r="150" s="14" customFormat="1">
      <c r="A150" s="14"/>
      <c r="B150" s="254"/>
      <c r="C150" s="255"/>
      <c r="D150" s="231" t="s">
        <v>150</v>
      </c>
      <c r="E150" s="256" t="s">
        <v>19</v>
      </c>
      <c r="F150" s="257" t="s">
        <v>247</v>
      </c>
      <c r="G150" s="255"/>
      <c r="H150" s="258">
        <v>914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4" t="s">
        <v>150</v>
      </c>
      <c r="AU150" s="264" t="s">
        <v>80</v>
      </c>
      <c r="AV150" s="14" t="s">
        <v>138</v>
      </c>
      <c r="AW150" s="14" t="s">
        <v>33</v>
      </c>
      <c r="AX150" s="14" t="s">
        <v>78</v>
      </c>
      <c r="AY150" s="264" t="s">
        <v>131</v>
      </c>
    </row>
    <row r="151" s="2" customFormat="1" ht="24.15" customHeight="1">
      <c r="A151" s="39"/>
      <c r="B151" s="40"/>
      <c r="C151" s="213" t="s">
        <v>248</v>
      </c>
      <c r="D151" s="213" t="s">
        <v>133</v>
      </c>
      <c r="E151" s="214" t="s">
        <v>249</v>
      </c>
      <c r="F151" s="215" t="s">
        <v>250</v>
      </c>
      <c r="G151" s="216" t="s">
        <v>136</v>
      </c>
      <c r="H151" s="217">
        <v>906</v>
      </c>
      <c r="I151" s="218"/>
      <c r="J151" s="219">
        <f>ROUND(I151*H151,2)</f>
        <v>0</v>
      </c>
      <c r="K151" s="215" t="s">
        <v>137</v>
      </c>
      <c r="L151" s="45"/>
      <c r="M151" s="220" t="s">
        <v>19</v>
      </c>
      <c r="N151" s="221" t="s">
        <v>42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138</v>
      </c>
      <c r="AT151" s="224" t="s">
        <v>133</v>
      </c>
      <c r="AU151" s="224" t="s">
        <v>80</v>
      </c>
      <c r="AY151" s="18" t="s">
        <v>131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78</v>
      </c>
      <c r="BK151" s="225">
        <f>ROUND(I151*H151,2)</f>
        <v>0</v>
      </c>
      <c r="BL151" s="18" t="s">
        <v>138</v>
      </c>
      <c r="BM151" s="224" t="s">
        <v>251</v>
      </c>
    </row>
    <row r="152" s="2" customFormat="1">
      <c r="A152" s="39"/>
      <c r="B152" s="40"/>
      <c r="C152" s="41"/>
      <c r="D152" s="226" t="s">
        <v>140</v>
      </c>
      <c r="E152" s="41"/>
      <c r="F152" s="227" t="s">
        <v>252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140</v>
      </c>
      <c r="AU152" s="18" t="s">
        <v>80</v>
      </c>
    </row>
    <row r="153" s="13" customFormat="1">
      <c r="A153" s="13"/>
      <c r="B153" s="233"/>
      <c r="C153" s="234"/>
      <c r="D153" s="231" t="s">
        <v>150</v>
      </c>
      <c r="E153" s="235" t="s">
        <v>19</v>
      </c>
      <c r="F153" s="236" t="s">
        <v>253</v>
      </c>
      <c r="G153" s="234"/>
      <c r="H153" s="237">
        <v>906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150</v>
      </c>
      <c r="AU153" s="243" t="s">
        <v>80</v>
      </c>
      <c r="AV153" s="13" t="s">
        <v>80</v>
      </c>
      <c r="AW153" s="13" t="s">
        <v>33</v>
      </c>
      <c r="AX153" s="13" t="s">
        <v>78</v>
      </c>
      <c r="AY153" s="243" t="s">
        <v>131</v>
      </c>
    </row>
    <row r="154" s="2" customFormat="1" ht="16.5" customHeight="1">
      <c r="A154" s="39"/>
      <c r="B154" s="40"/>
      <c r="C154" s="244" t="s">
        <v>254</v>
      </c>
      <c r="D154" s="244" t="s">
        <v>184</v>
      </c>
      <c r="E154" s="245" t="s">
        <v>255</v>
      </c>
      <c r="F154" s="246" t="s">
        <v>256</v>
      </c>
      <c r="G154" s="247" t="s">
        <v>136</v>
      </c>
      <c r="H154" s="248">
        <v>906</v>
      </c>
      <c r="I154" s="249"/>
      <c r="J154" s="250">
        <f>ROUND(I154*H154,2)</f>
        <v>0</v>
      </c>
      <c r="K154" s="246" t="s">
        <v>19</v>
      </c>
      <c r="L154" s="251"/>
      <c r="M154" s="252" t="s">
        <v>19</v>
      </c>
      <c r="N154" s="253" t="s">
        <v>42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183</v>
      </c>
      <c r="AT154" s="224" t="s">
        <v>184</v>
      </c>
      <c r="AU154" s="224" t="s">
        <v>80</v>
      </c>
      <c r="AY154" s="18" t="s">
        <v>131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78</v>
      </c>
      <c r="BK154" s="225">
        <f>ROUND(I154*H154,2)</f>
        <v>0</v>
      </c>
      <c r="BL154" s="18" t="s">
        <v>138</v>
      </c>
      <c r="BM154" s="224" t="s">
        <v>257</v>
      </c>
    </row>
    <row r="155" s="13" customFormat="1">
      <c r="A155" s="13"/>
      <c r="B155" s="233"/>
      <c r="C155" s="234"/>
      <c r="D155" s="231" t="s">
        <v>150</v>
      </c>
      <c r="E155" s="235" t="s">
        <v>19</v>
      </c>
      <c r="F155" s="236" t="s">
        <v>258</v>
      </c>
      <c r="G155" s="234"/>
      <c r="H155" s="237">
        <v>165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150</v>
      </c>
      <c r="AU155" s="243" t="s">
        <v>80</v>
      </c>
      <c r="AV155" s="13" t="s">
        <v>80</v>
      </c>
      <c r="AW155" s="13" t="s">
        <v>33</v>
      </c>
      <c r="AX155" s="13" t="s">
        <v>71</v>
      </c>
      <c r="AY155" s="243" t="s">
        <v>131</v>
      </c>
    </row>
    <row r="156" s="13" customFormat="1">
      <c r="A156" s="13"/>
      <c r="B156" s="233"/>
      <c r="C156" s="234"/>
      <c r="D156" s="231" t="s">
        <v>150</v>
      </c>
      <c r="E156" s="235" t="s">
        <v>19</v>
      </c>
      <c r="F156" s="236" t="s">
        <v>259</v>
      </c>
      <c r="G156" s="234"/>
      <c r="H156" s="237">
        <v>165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150</v>
      </c>
      <c r="AU156" s="243" t="s">
        <v>80</v>
      </c>
      <c r="AV156" s="13" t="s">
        <v>80</v>
      </c>
      <c r="AW156" s="13" t="s">
        <v>33</v>
      </c>
      <c r="AX156" s="13" t="s">
        <v>71</v>
      </c>
      <c r="AY156" s="243" t="s">
        <v>131</v>
      </c>
    </row>
    <row r="157" s="13" customFormat="1">
      <c r="A157" s="13"/>
      <c r="B157" s="233"/>
      <c r="C157" s="234"/>
      <c r="D157" s="231" t="s">
        <v>150</v>
      </c>
      <c r="E157" s="235" t="s">
        <v>19</v>
      </c>
      <c r="F157" s="236" t="s">
        <v>260</v>
      </c>
      <c r="G157" s="234"/>
      <c r="H157" s="237">
        <v>175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150</v>
      </c>
      <c r="AU157" s="243" t="s">
        <v>80</v>
      </c>
      <c r="AV157" s="13" t="s">
        <v>80</v>
      </c>
      <c r="AW157" s="13" t="s">
        <v>33</v>
      </c>
      <c r="AX157" s="13" t="s">
        <v>71</v>
      </c>
      <c r="AY157" s="243" t="s">
        <v>131</v>
      </c>
    </row>
    <row r="158" s="13" customFormat="1">
      <c r="A158" s="13"/>
      <c r="B158" s="233"/>
      <c r="C158" s="234"/>
      <c r="D158" s="231" t="s">
        <v>150</v>
      </c>
      <c r="E158" s="235" t="s">
        <v>19</v>
      </c>
      <c r="F158" s="236" t="s">
        <v>261</v>
      </c>
      <c r="G158" s="234"/>
      <c r="H158" s="237">
        <v>166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150</v>
      </c>
      <c r="AU158" s="243" t="s">
        <v>80</v>
      </c>
      <c r="AV158" s="13" t="s">
        <v>80</v>
      </c>
      <c r="AW158" s="13" t="s">
        <v>33</v>
      </c>
      <c r="AX158" s="13" t="s">
        <v>71</v>
      </c>
      <c r="AY158" s="243" t="s">
        <v>131</v>
      </c>
    </row>
    <row r="159" s="13" customFormat="1">
      <c r="A159" s="13"/>
      <c r="B159" s="233"/>
      <c r="C159" s="234"/>
      <c r="D159" s="231" t="s">
        <v>150</v>
      </c>
      <c r="E159" s="235" t="s">
        <v>19</v>
      </c>
      <c r="F159" s="236" t="s">
        <v>262</v>
      </c>
      <c r="G159" s="234"/>
      <c r="H159" s="237">
        <v>125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150</v>
      </c>
      <c r="AU159" s="243" t="s">
        <v>80</v>
      </c>
      <c r="AV159" s="13" t="s">
        <v>80</v>
      </c>
      <c r="AW159" s="13" t="s">
        <v>33</v>
      </c>
      <c r="AX159" s="13" t="s">
        <v>71</v>
      </c>
      <c r="AY159" s="243" t="s">
        <v>131</v>
      </c>
    </row>
    <row r="160" s="13" customFormat="1">
      <c r="A160" s="13"/>
      <c r="B160" s="233"/>
      <c r="C160" s="234"/>
      <c r="D160" s="231" t="s">
        <v>150</v>
      </c>
      <c r="E160" s="235" t="s">
        <v>19</v>
      </c>
      <c r="F160" s="236" t="s">
        <v>263</v>
      </c>
      <c r="G160" s="234"/>
      <c r="H160" s="237">
        <v>46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150</v>
      </c>
      <c r="AU160" s="243" t="s">
        <v>80</v>
      </c>
      <c r="AV160" s="13" t="s">
        <v>80</v>
      </c>
      <c r="AW160" s="13" t="s">
        <v>33</v>
      </c>
      <c r="AX160" s="13" t="s">
        <v>71</v>
      </c>
      <c r="AY160" s="243" t="s">
        <v>131</v>
      </c>
    </row>
    <row r="161" s="13" customFormat="1">
      <c r="A161" s="13"/>
      <c r="B161" s="233"/>
      <c r="C161" s="234"/>
      <c r="D161" s="231" t="s">
        <v>150</v>
      </c>
      <c r="E161" s="235" t="s">
        <v>19</v>
      </c>
      <c r="F161" s="236" t="s">
        <v>264</v>
      </c>
      <c r="G161" s="234"/>
      <c r="H161" s="237">
        <v>64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150</v>
      </c>
      <c r="AU161" s="243" t="s">
        <v>80</v>
      </c>
      <c r="AV161" s="13" t="s">
        <v>80</v>
      </c>
      <c r="AW161" s="13" t="s">
        <v>33</v>
      </c>
      <c r="AX161" s="13" t="s">
        <v>71</v>
      </c>
      <c r="AY161" s="243" t="s">
        <v>131</v>
      </c>
    </row>
    <row r="162" s="14" customFormat="1">
      <c r="A162" s="14"/>
      <c r="B162" s="254"/>
      <c r="C162" s="255"/>
      <c r="D162" s="231" t="s">
        <v>150</v>
      </c>
      <c r="E162" s="256" t="s">
        <v>19</v>
      </c>
      <c r="F162" s="257" t="s">
        <v>247</v>
      </c>
      <c r="G162" s="255"/>
      <c r="H162" s="258">
        <v>906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4" t="s">
        <v>150</v>
      </c>
      <c r="AU162" s="264" t="s">
        <v>80</v>
      </c>
      <c r="AV162" s="14" t="s">
        <v>138</v>
      </c>
      <c r="AW162" s="14" t="s">
        <v>33</v>
      </c>
      <c r="AX162" s="14" t="s">
        <v>78</v>
      </c>
      <c r="AY162" s="264" t="s">
        <v>131</v>
      </c>
    </row>
    <row r="163" s="2" customFormat="1" ht="24.15" customHeight="1">
      <c r="A163" s="39"/>
      <c r="B163" s="40"/>
      <c r="C163" s="213" t="s">
        <v>265</v>
      </c>
      <c r="D163" s="213" t="s">
        <v>133</v>
      </c>
      <c r="E163" s="214" t="s">
        <v>266</v>
      </c>
      <c r="F163" s="215" t="s">
        <v>267</v>
      </c>
      <c r="G163" s="216" t="s">
        <v>136</v>
      </c>
      <c r="H163" s="217">
        <v>20</v>
      </c>
      <c r="I163" s="218"/>
      <c r="J163" s="219">
        <f>ROUND(I163*H163,2)</f>
        <v>0</v>
      </c>
      <c r="K163" s="215" t="s">
        <v>137</v>
      </c>
      <c r="L163" s="45"/>
      <c r="M163" s="220" t="s">
        <v>19</v>
      </c>
      <c r="N163" s="221" t="s">
        <v>42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138</v>
      </c>
      <c r="AT163" s="224" t="s">
        <v>133</v>
      </c>
      <c r="AU163" s="224" t="s">
        <v>80</v>
      </c>
      <c r="AY163" s="18" t="s">
        <v>131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78</v>
      </c>
      <c r="BK163" s="225">
        <f>ROUND(I163*H163,2)</f>
        <v>0</v>
      </c>
      <c r="BL163" s="18" t="s">
        <v>138</v>
      </c>
      <c r="BM163" s="224" t="s">
        <v>268</v>
      </c>
    </row>
    <row r="164" s="2" customFormat="1">
      <c r="A164" s="39"/>
      <c r="B164" s="40"/>
      <c r="C164" s="41"/>
      <c r="D164" s="226" t="s">
        <v>140</v>
      </c>
      <c r="E164" s="41"/>
      <c r="F164" s="227" t="s">
        <v>269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140</v>
      </c>
      <c r="AU164" s="18" t="s">
        <v>80</v>
      </c>
    </row>
    <row r="165" s="2" customFormat="1">
      <c r="A165" s="39"/>
      <c r="B165" s="40"/>
      <c r="C165" s="41"/>
      <c r="D165" s="231" t="s">
        <v>142</v>
      </c>
      <c r="E165" s="41"/>
      <c r="F165" s="232" t="s">
        <v>270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142</v>
      </c>
      <c r="AU165" s="18" t="s">
        <v>80</v>
      </c>
    </row>
    <row r="166" s="2" customFormat="1" ht="16.5" customHeight="1">
      <c r="A166" s="39"/>
      <c r="B166" s="40"/>
      <c r="C166" s="244" t="s">
        <v>271</v>
      </c>
      <c r="D166" s="244" t="s">
        <v>184</v>
      </c>
      <c r="E166" s="245" t="s">
        <v>272</v>
      </c>
      <c r="F166" s="246" t="s">
        <v>273</v>
      </c>
      <c r="G166" s="247" t="s">
        <v>136</v>
      </c>
      <c r="H166" s="248">
        <v>20</v>
      </c>
      <c r="I166" s="249"/>
      <c r="J166" s="250">
        <f>ROUND(I166*H166,2)</f>
        <v>0</v>
      </c>
      <c r="K166" s="246" t="s">
        <v>19</v>
      </c>
      <c r="L166" s="251"/>
      <c r="M166" s="252" t="s">
        <v>19</v>
      </c>
      <c r="N166" s="253" t="s">
        <v>42</v>
      </c>
      <c r="O166" s="85"/>
      <c r="P166" s="222">
        <f>O166*H166</f>
        <v>0</v>
      </c>
      <c r="Q166" s="222">
        <v>0.0040000000000000001</v>
      </c>
      <c r="R166" s="222">
        <f>Q166*H166</f>
        <v>0.080000000000000002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183</v>
      </c>
      <c r="AT166" s="224" t="s">
        <v>184</v>
      </c>
      <c r="AU166" s="224" t="s">
        <v>80</v>
      </c>
      <c r="AY166" s="18" t="s">
        <v>131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78</v>
      </c>
      <c r="BK166" s="225">
        <f>ROUND(I166*H166,2)</f>
        <v>0</v>
      </c>
      <c r="BL166" s="18" t="s">
        <v>138</v>
      </c>
      <c r="BM166" s="224" t="s">
        <v>274</v>
      </c>
    </row>
    <row r="167" s="2" customFormat="1">
      <c r="A167" s="39"/>
      <c r="B167" s="40"/>
      <c r="C167" s="41"/>
      <c r="D167" s="231" t="s">
        <v>142</v>
      </c>
      <c r="E167" s="41"/>
      <c r="F167" s="232" t="s">
        <v>275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142</v>
      </c>
      <c r="AU167" s="18" t="s">
        <v>80</v>
      </c>
    </row>
    <row r="168" s="15" customFormat="1">
      <c r="A168" s="15"/>
      <c r="B168" s="265"/>
      <c r="C168" s="266"/>
      <c r="D168" s="231" t="s">
        <v>150</v>
      </c>
      <c r="E168" s="267" t="s">
        <v>19</v>
      </c>
      <c r="F168" s="268" t="s">
        <v>276</v>
      </c>
      <c r="G168" s="266"/>
      <c r="H168" s="267" t="s">
        <v>19</v>
      </c>
      <c r="I168" s="269"/>
      <c r="J168" s="266"/>
      <c r="K168" s="266"/>
      <c r="L168" s="270"/>
      <c r="M168" s="271"/>
      <c r="N168" s="272"/>
      <c r="O168" s="272"/>
      <c r="P168" s="272"/>
      <c r="Q168" s="272"/>
      <c r="R168" s="272"/>
      <c r="S168" s="272"/>
      <c r="T168" s="27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4" t="s">
        <v>150</v>
      </c>
      <c r="AU168" s="274" t="s">
        <v>80</v>
      </c>
      <c r="AV168" s="15" t="s">
        <v>78</v>
      </c>
      <c r="AW168" s="15" t="s">
        <v>33</v>
      </c>
      <c r="AX168" s="15" t="s">
        <v>71</v>
      </c>
      <c r="AY168" s="274" t="s">
        <v>131</v>
      </c>
    </row>
    <row r="169" s="13" customFormat="1">
      <c r="A169" s="13"/>
      <c r="B169" s="233"/>
      <c r="C169" s="234"/>
      <c r="D169" s="231" t="s">
        <v>150</v>
      </c>
      <c r="E169" s="235" t="s">
        <v>19</v>
      </c>
      <c r="F169" s="236" t="s">
        <v>277</v>
      </c>
      <c r="G169" s="234"/>
      <c r="H169" s="237">
        <v>5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150</v>
      </c>
      <c r="AU169" s="243" t="s">
        <v>80</v>
      </c>
      <c r="AV169" s="13" t="s">
        <v>80</v>
      </c>
      <c r="AW169" s="13" t="s">
        <v>33</v>
      </c>
      <c r="AX169" s="13" t="s">
        <v>71</v>
      </c>
      <c r="AY169" s="243" t="s">
        <v>131</v>
      </c>
    </row>
    <row r="170" s="13" customFormat="1">
      <c r="A170" s="13"/>
      <c r="B170" s="233"/>
      <c r="C170" s="234"/>
      <c r="D170" s="231" t="s">
        <v>150</v>
      </c>
      <c r="E170" s="235" t="s">
        <v>19</v>
      </c>
      <c r="F170" s="236" t="s">
        <v>278</v>
      </c>
      <c r="G170" s="234"/>
      <c r="H170" s="237">
        <v>6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150</v>
      </c>
      <c r="AU170" s="243" t="s">
        <v>80</v>
      </c>
      <c r="AV170" s="13" t="s">
        <v>80</v>
      </c>
      <c r="AW170" s="13" t="s">
        <v>33</v>
      </c>
      <c r="AX170" s="13" t="s">
        <v>71</v>
      </c>
      <c r="AY170" s="243" t="s">
        <v>131</v>
      </c>
    </row>
    <row r="171" s="13" customFormat="1">
      <c r="A171" s="13"/>
      <c r="B171" s="233"/>
      <c r="C171" s="234"/>
      <c r="D171" s="231" t="s">
        <v>150</v>
      </c>
      <c r="E171" s="235" t="s">
        <v>19</v>
      </c>
      <c r="F171" s="236" t="s">
        <v>279</v>
      </c>
      <c r="G171" s="234"/>
      <c r="H171" s="237">
        <v>9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150</v>
      </c>
      <c r="AU171" s="243" t="s">
        <v>80</v>
      </c>
      <c r="AV171" s="13" t="s">
        <v>80</v>
      </c>
      <c r="AW171" s="13" t="s">
        <v>33</v>
      </c>
      <c r="AX171" s="13" t="s">
        <v>71</v>
      </c>
      <c r="AY171" s="243" t="s">
        <v>131</v>
      </c>
    </row>
    <row r="172" s="14" customFormat="1">
      <c r="A172" s="14"/>
      <c r="B172" s="254"/>
      <c r="C172" s="255"/>
      <c r="D172" s="231" t="s">
        <v>150</v>
      </c>
      <c r="E172" s="256" t="s">
        <v>19</v>
      </c>
      <c r="F172" s="257" t="s">
        <v>247</v>
      </c>
      <c r="G172" s="255"/>
      <c r="H172" s="258">
        <v>20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4" t="s">
        <v>150</v>
      </c>
      <c r="AU172" s="264" t="s">
        <v>80</v>
      </c>
      <c r="AV172" s="14" t="s">
        <v>138</v>
      </c>
      <c r="AW172" s="14" t="s">
        <v>33</v>
      </c>
      <c r="AX172" s="14" t="s">
        <v>78</v>
      </c>
      <c r="AY172" s="264" t="s">
        <v>131</v>
      </c>
    </row>
    <row r="173" s="2" customFormat="1" ht="21.75" customHeight="1">
      <c r="A173" s="39"/>
      <c r="B173" s="40"/>
      <c r="C173" s="213" t="s">
        <v>7</v>
      </c>
      <c r="D173" s="213" t="s">
        <v>133</v>
      </c>
      <c r="E173" s="214" t="s">
        <v>280</v>
      </c>
      <c r="F173" s="215" t="s">
        <v>281</v>
      </c>
      <c r="G173" s="216" t="s">
        <v>136</v>
      </c>
      <c r="H173" s="217">
        <v>20</v>
      </c>
      <c r="I173" s="218"/>
      <c r="J173" s="219">
        <f>ROUND(I173*H173,2)</f>
        <v>0</v>
      </c>
      <c r="K173" s="215" t="s">
        <v>137</v>
      </c>
      <c r="L173" s="45"/>
      <c r="M173" s="220" t="s">
        <v>19</v>
      </c>
      <c r="N173" s="221" t="s">
        <v>42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138</v>
      </c>
      <c r="AT173" s="224" t="s">
        <v>133</v>
      </c>
      <c r="AU173" s="224" t="s">
        <v>80</v>
      </c>
      <c r="AY173" s="18" t="s">
        <v>131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78</v>
      </c>
      <c r="BK173" s="225">
        <f>ROUND(I173*H173,2)</f>
        <v>0</v>
      </c>
      <c r="BL173" s="18" t="s">
        <v>138</v>
      </c>
      <c r="BM173" s="224" t="s">
        <v>282</v>
      </c>
    </row>
    <row r="174" s="2" customFormat="1">
      <c r="A174" s="39"/>
      <c r="B174" s="40"/>
      <c r="C174" s="41"/>
      <c r="D174" s="226" t="s">
        <v>140</v>
      </c>
      <c r="E174" s="41"/>
      <c r="F174" s="227" t="s">
        <v>283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140</v>
      </c>
      <c r="AU174" s="18" t="s">
        <v>80</v>
      </c>
    </row>
    <row r="175" s="2" customFormat="1" ht="16.5" customHeight="1">
      <c r="A175" s="39"/>
      <c r="B175" s="40"/>
      <c r="C175" s="213" t="s">
        <v>284</v>
      </c>
      <c r="D175" s="213" t="s">
        <v>133</v>
      </c>
      <c r="E175" s="214" t="s">
        <v>285</v>
      </c>
      <c r="F175" s="215" t="s">
        <v>286</v>
      </c>
      <c r="G175" s="216" t="s">
        <v>136</v>
      </c>
      <c r="H175" s="217">
        <v>1840</v>
      </c>
      <c r="I175" s="218"/>
      <c r="J175" s="219">
        <f>ROUND(I175*H175,2)</f>
        <v>0</v>
      </c>
      <c r="K175" s="215" t="s">
        <v>19</v>
      </c>
      <c r="L175" s="45"/>
      <c r="M175" s="220" t="s">
        <v>19</v>
      </c>
      <c r="N175" s="221" t="s">
        <v>42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138</v>
      </c>
      <c r="AT175" s="224" t="s">
        <v>133</v>
      </c>
      <c r="AU175" s="224" t="s">
        <v>80</v>
      </c>
      <c r="AY175" s="18" t="s">
        <v>131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78</v>
      </c>
      <c r="BK175" s="225">
        <f>ROUND(I175*H175,2)</f>
        <v>0</v>
      </c>
      <c r="BL175" s="18" t="s">
        <v>138</v>
      </c>
      <c r="BM175" s="224" t="s">
        <v>287</v>
      </c>
    </row>
    <row r="176" s="2" customFormat="1">
      <c r="A176" s="39"/>
      <c r="B176" s="40"/>
      <c r="C176" s="41"/>
      <c r="D176" s="231" t="s">
        <v>142</v>
      </c>
      <c r="E176" s="41"/>
      <c r="F176" s="232" t="s">
        <v>288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142</v>
      </c>
      <c r="AU176" s="18" t="s">
        <v>80</v>
      </c>
    </row>
    <row r="177" s="13" customFormat="1">
      <c r="A177" s="13"/>
      <c r="B177" s="233"/>
      <c r="C177" s="234"/>
      <c r="D177" s="231" t="s">
        <v>150</v>
      </c>
      <c r="E177" s="235" t="s">
        <v>19</v>
      </c>
      <c r="F177" s="236" t="s">
        <v>289</v>
      </c>
      <c r="G177" s="234"/>
      <c r="H177" s="237">
        <v>1840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150</v>
      </c>
      <c r="AU177" s="243" t="s">
        <v>80</v>
      </c>
      <c r="AV177" s="13" t="s">
        <v>80</v>
      </c>
      <c r="AW177" s="13" t="s">
        <v>33</v>
      </c>
      <c r="AX177" s="13" t="s">
        <v>78</v>
      </c>
      <c r="AY177" s="243" t="s">
        <v>131</v>
      </c>
    </row>
    <row r="178" s="2" customFormat="1" ht="16.5" customHeight="1">
      <c r="A178" s="39"/>
      <c r="B178" s="40"/>
      <c r="C178" s="244" t="s">
        <v>290</v>
      </c>
      <c r="D178" s="244" t="s">
        <v>184</v>
      </c>
      <c r="E178" s="245" t="s">
        <v>185</v>
      </c>
      <c r="F178" s="246" t="s">
        <v>186</v>
      </c>
      <c r="G178" s="247" t="s">
        <v>187</v>
      </c>
      <c r="H178" s="248">
        <v>53.950000000000003</v>
      </c>
      <c r="I178" s="249"/>
      <c r="J178" s="250">
        <f>ROUND(I178*H178,2)</f>
        <v>0</v>
      </c>
      <c r="K178" s="246" t="s">
        <v>19</v>
      </c>
      <c r="L178" s="251"/>
      <c r="M178" s="252" t="s">
        <v>19</v>
      </c>
      <c r="N178" s="253" t="s">
        <v>42</v>
      </c>
      <c r="O178" s="85"/>
      <c r="P178" s="222">
        <f>O178*H178</f>
        <v>0</v>
      </c>
      <c r="Q178" s="222">
        <v>0.001</v>
      </c>
      <c r="R178" s="222">
        <f>Q178*H178</f>
        <v>0.053950000000000005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183</v>
      </c>
      <c r="AT178" s="224" t="s">
        <v>184</v>
      </c>
      <c r="AU178" s="224" t="s">
        <v>80</v>
      </c>
      <c r="AY178" s="18" t="s">
        <v>131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78</v>
      </c>
      <c r="BK178" s="225">
        <f>ROUND(I178*H178,2)</f>
        <v>0</v>
      </c>
      <c r="BL178" s="18" t="s">
        <v>138</v>
      </c>
      <c r="BM178" s="224" t="s">
        <v>291</v>
      </c>
    </row>
    <row r="179" s="2" customFormat="1">
      <c r="A179" s="39"/>
      <c r="B179" s="40"/>
      <c r="C179" s="41"/>
      <c r="D179" s="231" t="s">
        <v>142</v>
      </c>
      <c r="E179" s="41"/>
      <c r="F179" s="232" t="s">
        <v>292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142</v>
      </c>
      <c r="AU179" s="18" t="s">
        <v>80</v>
      </c>
    </row>
    <row r="180" s="13" customFormat="1">
      <c r="A180" s="13"/>
      <c r="B180" s="233"/>
      <c r="C180" s="234"/>
      <c r="D180" s="231" t="s">
        <v>150</v>
      </c>
      <c r="E180" s="235" t="s">
        <v>19</v>
      </c>
      <c r="F180" s="236" t="s">
        <v>293</v>
      </c>
      <c r="G180" s="234"/>
      <c r="H180" s="237">
        <v>53.950000000000003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150</v>
      </c>
      <c r="AU180" s="243" t="s">
        <v>80</v>
      </c>
      <c r="AV180" s="13" t="s">
        <v>80</v>
      </c>
      <c r="AW180" s="13" t="s">
        <v>33</v>
      </c>
      <c r="AX180" s="13" t="s">
        <v>78</v>
      </c>
      <c r="AY180" s="243" t="s">
        <v>131</v>
      </c>
    </row>
    <row r="181" s="2" customFormat="1" ht="16.5" customHeight="1">
      <c r="A181" s="39"/>
      <c r="B181" s="40"/>
      <c r="C181" s="244" t="s">
        <v>294</v>
      </c>
      <c r="D181" s="244" t="s">
        <v>184</v>
      </c>
      <c r="E181" s="245" t="s">
        <v>295</v>
      </c>
      <c r="F181" s="246" t="s">
        <v>296</v>
      </c>
      <c r="G181" s="247" t="s">
        <v>187</v>
      </c>
      <c r="H181" s="248">
        <v>39.520000000000003</v>
      </c>
      <c r="I181" s="249"/>
      <c r="J181" s="250">
        <f>ROUND(I181*H181,2)</f>
        <v>0</v>
      </c>
      <c r="K181" s="246" t="s">
        <v>19</v>
      </c>
      <c r="L181" s="251"/>
      <c r="M181" s="252" t="s">
        <v>19</v>
      </c>
      <c r="N181" s="253" t="s">
        <v>42</v>
      </c>
      <c r="O181" s="85"/>
      <c r="P181" s="222">
        <f>O181*H181</f>
        <v>0</v>
      </c>
      <c r="Q181" s="222">
        <v>0.001</v>
      </c>
      <c r="R181" s="222">
        <f>Q181*H181</f>
        <v>0.039520000000000007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183</v>
      </c>
      <c r="AT181" s="224" t="s">
        <v>184</v>
      </c>
      <c r="AU181" s="224" t="s">
        <v>80</v>
      </c>
      <c r="AY181" s="18" t="s">
        <v>131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78</v>
      </c>
      <c r="BK181" s="225">
        <f>ROUND(I181*H181,2)</f>
        <v>0</v>
      </c>
      <c r="BL181" s="18" t="s">
        <v>138</v>
      </c>
      <c r="BM181" s="224" t="s">
        <v>297</v>
      </c>
    </row>
    <row r="182" s="2" customFormat="1">
      <c r="A182" s="39"/>
      <c r="B182" s="40"/>
      <c r="C182" s="41"/>
      <c r="D182" s="231" t="s">
        <v>142</v>
      </c>
      <c r="E182" s="41"/>
      <c r="F182" s="232" t="s">
        <v>298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142</v>
      </c>
      <c r="AU182" s="18" t="s">
        <v>80</v>
      </c>
    </row>
    <row r="183" s="13" customFormat="1">
      <c r="A183" s="13"/>
      <c r="B183" s="233"/>
      <c r="C183" s="234"/>
      <c r="D183" s="231" t="s">
        <v>150</v>
      </c>
      <c r="E183" s="235" t="s">
        <v>19</v>
      </c>
      <c r="F183" s="236" t="s">
        <v>299</v>
      </c>
      <c r="G183" s="234"/>
      <c r="H183" s="237">
        <v>39.520000000000003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150</v>
      </c>
      <c r="AU183" s="243" t="s">
        <v>80</v>
      </c>
      <c r="AV183" s="13" t="s">
        <v>80</v>
      </c>
      <c r="AW183" s="13" t="s">
        <v>33</v>
      </c>
      <c r="AX183" s="13" t="s">
        <v>78</v>
      </c>
      <c r="AY183" s="243" t="s">
        <v>131</v>
      </c>
    </row>
    <row r="184" s="2" customFormat="1" ht="16.5" customHeight="1">
      <c r="A184" s="39"/>
      <c r="B184" s="40"/>
      <c r="C184" s="213" t="s">
        <v>300</v>
      </c>
      <c r="D184" s="213" t="s">
        <v>133</v>
      </c>
      <c r="E184" s="214" t="s">
        <v>301</v>
      </c>
      <c r="F184" s="215" t="s">
        <v>302</v>
      </c>
      <c r="G184" s="216" t="s">
        <v>136</v>
      </c>
      <c r="H184" s="217">
        <v>20</v>
      </c>
      <c r="I184" s="218"/>
      <c r="J184" s="219">
        <f>ROUND(I184*H184,2)</f>
        <v>0</v>
      </c>
      <c r="K184" s="215" t="s">
        <v>19</v>
      </c>
      <c r="L184" s="45"/>
      <c r="M184" s="220" t="s">
        <v>19</v>
      </c>
      <c r="N184" s="221" t="s">
        <v>42</v>
      </c>
      <c r="O184" s="85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138</v>
      </c>
      <c r="AT184" s="224" t="s">
        <v>133</v>
      </c>
      <c r="AU184" s="224" t="s">
        <v>80</v>
      </c>
      <c r="AY184" s="18" t="s">
        <v>131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78</v>
      </c>
      <c r="BK184" s="225">
        <f>ROUND(I184*H184,2)</f>
        <v>0</v>
      </c>
      <c r="BL184" s="18" t="s">
        <v>138</v>
      </c>
      <c r="BM184" s="224" t="s">
        <v>303</v>
      </c>
    </row>
    <row r="185" s="2" customFormat="1">
      <c r="A185" s="39"/>
      <c r="B185" s="40"/>
      <c r="C185" s="41"/>
      <c r="D185" s="231" t="s">
        <v>142</v>
      </c>
      <c r="E185" s="41"/>
      <c r="F185" s="232" t="s">
        <v>304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142</v>
      </c>
      <c r="AU185" s="18" t="s">
        <v>80</v>
      </c>
    </row>
    <row r="186" s="13" customFormat="1">
      <c r="A186" s="13"/>
      <c r="B186" s="233"/>
      <c r="C186" s="234"/>
      <c r="D186" s="231" t="s">
        <v>150</v>
      </c>
      <c r="E186" s="235" t="s">
        <v>19</v>
      </c>
      <c r="F186" s="236" t="s">
        <v>305</v>
      </c>
      <c r="G186" s="234"/>
      <c r="H186" s="237">
        <v>20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150</v>
      </c>
      <c r="AU186" s="243" t="s">
        <v>80</v>
      </c>
      <c r="AV186" s="13" t="s">
        <v>80</v>
      </c>
      <c r="AW186" s="13" t="s">
        <v>33</v>
      </c>
      <c r="AX186" s="13" t="s">
        <v>78</v>
      </c>
      <c r="AY186" s="243" t="s">
        <v>131</v>
      </c>
    </row>
    <row r="187" s="2" customFormat="1" ht="24.15" customHeight="1">
      <c r="A187" s="39"/>
      <c r="B187" s="40"/>
      <c r="C187" s="213" t="s">
        <v>306</v>
      </c>
      <c r="D187" s="213" t="s">
        <v>133</v>
      </c>
      <c r="E187" s="214" t="s">
        <v>307</v>
      </c>
      <c r="F187" s="215" t="s">
        <v>308</v>
      </c>
      <c r="G187" s="216" t="s">
        <v>309</v>
      </c>
      <c r="H187" s="217">
        <v>1418</v>
      </c>
      <c r="I187" s="218"/>
      <c r="J187" s="219">
        <f>ROUND(I187*H187,2)</f>
        <v>0</v>
      </c>
      <c r="K187" s="215" t="s">
        <v>19</v>
      </c>
      <c r="L187" s="45"/>
      <c r="M187" s="220" t="s">
        <v>19</v>
      </c>
      <c r="N187" s="221" t="s">
        <v>42</v>
      </c>
      <c r="O187" s="85"/>
      <c r="P187" s="222">
        <f>O187*H187</f>
        <v>0</v>
      </c>
      <c r="Q187" s="222">
        <v>0.02</v>
      </c>
      <c r="R187" s="222">
        <f>Q187*H187</f>
        <v>28.359999999999999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138</v>
      </c>
      <c r="AT187" s="224" t="s">
        <v>133</v>
      </c>
      <c r="AU187" s="224" t="s">
        <v>80</v>
      </c>
      <c r="AY187" s="18" t="s">
        <v>131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78</v>
      </c>
      <c r="BK187" s="225">
        <f>ROUND(I187*H187,2)</f>
        <v>0</v>
      </c>
      <c r="BL187" s="18" t="s">
        <v>138</v>
      </c>
      <c r="BM187" s="224" t="s">
        <v>310</v>
      </c>
    </row>
    <row r="188" s="13" customFormat="1">
      <c r="A188" s="13"/>
      <c r="B188" s="233"/>
      <c r="C188" s="234"/>
      <c r="D188" s="231" t="s">
        <v>150</v>
      </c>
      <c r="E188" s="235" t="s">
        <v>19</v>
      </c>
      <c r="F188" s="236" t="s">
        <v>311</v>
      </c>
      <c r="G188" s="234"/>
      <c r="H188" s="237">
        <v>1418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150</v>
      </c>
      <c r="AU188" s="243" t="s">
        <v>80</v>
      </c>
      <c r="AV188" s="13" t="s">
        <v>80</v>
      </c>
      <c r="AW188" s="13" t="s">
        <v>33</v>
      </c>
      <c r="AX188" s="13" t="s">
        <v>78</v>
      </c>
      <c r="AY188" s="243" t="s">
        <v>131</v>
      </c>
    </row>
    <row r="189" s="2" customFormat="1" ht="16.5" customHeight="1">
      <c r="A189" s="39"/>
      <c r="B189" s="40"/>
      <c r="C189" s="213" t="s">
        <v>312</v>
      </c>
      <c r="D189" s="213" t="s">
        <v>133</v>
      </c>
      <c r="E189" s="214" t="s">
        <v>313</v>
      </c>
      <c r="F189" s="215" t="s">
        <v>314</v>
      </c>
      <c r="G189" s="216" t="s">
        <v>136</v>
      </c>
      <c r="H189" s="217">
        <v>16</v>
      </c>
      <c r="I189" s="218"/>
      <c r="J189" s="219">
        <f>ROUND(I189*H189,2)</f>
        <v>0</v>
      </c>
      <c r="K189" s="215" t="s">
        <v>19</v>
      </c>
      <c r="L189" s="45"/>
      <c r="M189" s="220" t="s">
        <v>19</v>
      </c>
      <c r="N189" s="221" t="s">
        <v>42</v>
      </c>
      <c r="O189" s="85"/>
      <c r="P189" s="222">
        <f>O189*H189</f>
        <v>0</v>
      </c>
      <c r="Q189" s="222">
        <v>0.10000000000000001</v>
      </c>
      <c r="R189" s="222">
        <f>Q189*H189</f>
        <v>1.6000000000000001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138</v>
      </c>
      <c r="AT189" s="224" t="s">
        <v>133</v>
      </c>
      <c r="AU189" s="224" t="s">
        <v>80</v>
      </c>
      <c r="AY189" s="18" t="s">
        <v>131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78</v>
      </c>
      <c r="BK189" s="225">
        <f>ROUND(I189*H189,2)</f>
        <v>0</v>
      </c>
      <c r="BL189" s="18" t="s">
        <v>138</v>
      </c>
      <c r="BM189" s="224" t="s">
        <v>315</v>
      </c>
    </row>
    <row r="190" s="2" customFormat="1">
      <c r="A190" s="39"/>
      <c r="B190" s="40"/>
      <c r="C190" s="41"/>
      <c r="D190" s="231" t="s">
        <v>142</v>
      </c>
      <c r="E190" s="41"/>
      <c r="F190" s="232" t="s">
        <v>316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142</v>
      </c>
      <c r="AU190" s="18" t="s">
        <v>80</v>
      </c>
    </row>
    <row r="191" s="2" customFormat="1" ht="16.5" customHeight="1">
      <c r="A191" s="39"/>
      <c r="B191" s="40"/>
      <c r="C191" s="213" t="s">
        <v>317</v>
      </c>
      <c r="D191" s="213" t="s">
        <v>133</v>
      </c>
      <c r="E191" s="214" t="s">
        <v>318</v>
      </c>
      <c r="F191" s="215" t="s">
        <v>319</v>
      </c>
      <c r="G191" s="216" t="s">
        <v>136</v>
      </c>
      <c r="H191" s="217">
        <v>20</v>
      </c>
      <c r="I191" s="218"/>
      <c r="J191" s="219">
        <f>ROUND(I191*H191,2)</f>
        <v>0</v>
      </c>
      <c r="K191" s="215" t="s">
        <v>19</v>
      </c>
      <c r="L191" s="45"/>
      <c r="M191" s="220" t="s">
        <v>19</v>
      </c>
      <c r="N191" s="221" t="s">
        <v>42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138</v>
      </c>
      <c r="AT191" s="224" t="s">
        <v>133</v>
      </c>
      <c r="AU191" s="224" t="s">
        <v>80</v>
      </c>
      <c r="AY191" s="18" t="s">
        <v>131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78</v>
      </c>
      <c r="BK191" s="225">
        <f>ROUND(I191*H191,2)</f>
        <v>0</v>
      </c>
      <c r="BL191" s="18" t="s">
        <v>138</v>
      </c>
      <c r="BM191" s="224" t="s">
        <v>320</v>
      </c>
    </row>
    <row r="192" s="2" customFormat="1">
      <c r="A192" s="39"/>
      <c r="B192" s="40"/>
      <c r="C192" s="41"/>
      <c r="D192" s="231" t="s">
        <v>142</v>
      </c>
      <c r="E192" s="41"/>
      <c r="F192" s="232" t="s">
        <v>321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142</v>
      </c>
      <c r="AU192" s="18" t="s">
        <v>80</v>
      </c>
    </row>
    <row r="193" s="2" customFormat="1" ht="16.5" customHeight="1">
      <c r="A193" s="39"/>
      <c r="B193" s="40"/>
      <c r="C193" s="213" t="s">
        <v>322</v>
      </c>
      <c r="D193" s="213" t="s">
        <v>133</v>
      </c>
      <c r="E193" s="214" t="s">
        <v>323</v>
      </c>
      <c r="F193" s="215" t="s">
        <v>324</v>
      </c>
      <c r="G193" s="216" t="s">
        <v>136</v>
      </c>
      <c r="H193" s="217">
        <v>906</v>
      </c>
      <c r="I193" s="218"/>
      <c r="J193" s="219">
        <f>ROUND(I193*H193,2)</f>
        <v>0</v>
      </c>
      <c r="K193" s="215" t="s">
        <v>19</v>
      </c>
      <c r="L193" s="45"/>
      <c r="M193" s="220" t="s">
        <v>19</v>
      </c>
      <c r="N193" s="221" t="s">
        <v>42</v>
      </c>
      <c r="O193" s="85"/>
      <c r="P193" s="222">
        <f>O193*H193</f>
        <v>0</v>
      </c>
      <c r="Q193" s="222">
        <v>5.0000000000000002E-05</v>
      </c>
      <c r="R193" s="222">
        <f>Q193*H193</f>
        <v>0.0453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138</v>
      </c>
      <c r="AT193" s="224" t="s">
        <v>133</v>
      </c>
      <c r="AU193" s="224" t="s">
        <v>80</v>
      </c>
      <c r="AY193" s="18" t="s">
        <v>131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78</v>
      </c>
      <c r="BK193" s="225">
        <f>ROUND(I193*H193,2)</f>
        <v>0</v>
      </c>
      <c r="BL193" s="18" t="s">
        <v>138</v>
      </c>
      <c r="BM193" s="224" t="s">
        <v>325</v>
      </c>
    </row>
    <row r="194" s="2" customFormat="1">
      <c r="A194" s="39"/>
      <c r="B194" s="40"/>
      <c r="C194" s="41"/>
      <c r="D194" s="231" t="s">
        <v>142</v>
      </c>
      <c r="E194" s="41"/>
      <c r="F194" s="232" t="s">
        <v>326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142</v>
      </c>
      <c r="AU194" s="18" t="s">
        <v>80</v>
      </c>
    </row>
    <row r="195" s="13" customFormat="1">
      <c r="A195" s="13"/>
      <c r="B195" s="233"/>
      <c r="C195" s="234"/>
      <c r="D195" s="231" t="s">
        <v>150</v>
      </c>
      <c r="E195" s="235" t="s">
        <v>19</v>
      </c>
      <c r="F195" s="236" t="s">
        <v>327</v>
      </c>
      <c r="G195" s="234"/>
      <c r="H195" s="237">
        <v>906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150</v>
      </c>
      <c r="AU195" s="243" t="s">
        <v>80</v>
      </c>
      <c r="AV195" s="13" t="s">
        <v>80</v>
      </c>
      <c r="AW195" s="13" t="s">
        <v>33</v>
      </c>
      <c r="AX195" s="13" t="s">
        <v>78</v>
      </c>
      <c r="AY195" s="243" t="s">
        <v>131</v>
      </c>
    </row>
    <row r="196" s="2" customFormat="1" ht="16.5" customHeight="1">
      <c r="A196" s="39"/>
      <c r="B196" s="40"/>
      <c r="C196" s="244" t="s">
        <v>328</v>
      </c>
      <c r="D196" s="244" t="s">
        <v>184</v>
      </c>
      <c r="E196" s="245" t="s">
        <v>329</v>
      </c>
      <c r="F196" s="246" t="s">
        <v>330</v>
      </c>
      <c r="G196" s="247" t="s">
        <v>136</v>
      </c>
      <c r="H196" s="248">
        <v>1254</v>
      </c>
      <c r="I196" s="249"/>
      <c r="J196" s="250">
        <f>ROUND(I196*H196,2)</f>
        <v>0</v>
      </c>
      <c r="K196" s="246" t="s">
        <v>19</v>
      </c>
      <c r="L196" s="251"/>
      <c r="M196" s="252" t="s">
        <v>19</v>
      </c>
      <c r="N196" s="253" t="s">
        <v>42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183</v>
      </c>
      <c r="AT196" s="224" t="s">
        <v>184</v>
      </c>
      <c r="AU196" s="224" t="s">
        <v>80</v>
      </c>
      <c r="AY196" s="18" t="s">
        <v>131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78</v>
      </c>
      <c r="BK196" s="225">
        <f>ROUND(I196*H196,2)</f>
        <v>0</v>
      </c>
      <c r="BL196" s="18" t="s">
        <v>138</v>
      </c>
      <c r="BM196" s="224" t="s">
        <v>331</v>
      </c>
    </row>
    <row r="197" s="2" customFormat="1" ht="16.5" customHeight="1">
      <c r="A197" s="39"/>
      <c r="B197" s="40"/>
      <c r="C197" s="213" t="s">
        <v>332</v>
      </c>
      <c r="D197" s="213" t="s">
        <v>133</v>
      </c>
      <c r="E197" s="214" t="s">
        <v>333</v>
      </c>
      <c r="F197" s="215" t="s">
        <v>334</v>
      </c>
      <c r="G197" s="216" t="s">
        <v>136</v>
      </c>
      <c r="H197" s="217">
        <v>20</v>
      </c>
      <c r="I197" s="218"/>
      <c r="J197" s="219">
        <f>ROUND(I197*H197,2)</f>
        <v>0</v>
      </c>
      <c r="K197" s="215" t="s">
        <v>137</v>
      </c>
      <c r="L197" s="45"/>
      <c r="M197" s="220" t="s">
        <v>19</v>
      </c>
      <c r="N197" s="221" t="s">
        <v>42</v>
      </c>
      <c r="O197" s="85"/>
      <c r="P197" s="222">
        <f>O197*H197</f>
        <v>0</v>
      </c>
      <c r="Q197" s="222">
        <v>5.8E-05</v>
      </c>
      <c r="R197" s="222">
        <f>Q197*H197</f>
        <v>0.00116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138</v>
      </c>
      <c r="AT197" s="224" t="s">
        <v>133</v>
      </c>
      <c r="AU197" s="224" t="s">
        <v>80</v>
      </c>
      <c r="AY197" s="18" t="s">
        <v>131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78</v>
      </c>
      <c r="BK197" s="225">
        <f>ROUND(I197*H197,2)</f>
        <v>0</v>
      </c>
      <c r="BL197" s="18" t="s">
        <v>138</v>
      </c>
      <c r="BM197" s="224" t="s">
        <v>335</v>
      </c>
    </row>
    <row r="198" s="2" customFormat="1">
      <c r="A198" s="39"/>
      <c r="B198" s="40"/>
      <c r="C198" s="41"/>
      <c r="D198" s="226" t="s">
        <v>140</v>
      </c>
      <c r="E198" s="41"/>
      <c r="F198" s="227" t="s">
        <v>336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140</v>
      </c>
      <c r="AU198" s="18" t="s">
        <v>80</v>
      </c>
    </row>
    <row r="199" s="2" customFormat="1">
      <c r="A199" s="39"/>
      <c r="B199" s="40"/>
      <c r="C199" s="41"/>
      <c r="D199" s="231" t="s">
        <v>142</v>
      </c>
      <c r="E199" s="41"/>
      <c r="F199" s="232" t="s">
        <v>337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142</v>
      </c>
      <c r="AU199" s="18" t="s">
        <v>80</v>
      </c>
    </row>
    <row r="200" s="2" customFormat="1" ht="16.5" customHeight="1">
      <c r="A200" s="39"/>
      <c r="B200" s="40"/>
      <c r="C200" s="244" t="s">
        <v>338</v>
      </c>
      <c r="D200" s="244" t="s">
        <v>184</v>
      </c>
      <c r="E200" s="245" t="s">
        <v>339</v>
      </c>
      <c r="F200" s="246" t="s">
        <v>340</v>
      </c>
      <c r="G200" s="247" t="s">
        <v>136</v>
      </c>
      <c r="H200" s="248">
        <v>60</v>
      </c>
      <c r="I200" s="249"/>
      <c r="J200" s="250">
        <f>ROUND(I200*H200,2)</f>
        <v>0</v>
      </c>
      <c r="K200" s="246" t="s">
        <v>137</v>
      </c>
      <c r="L200" s="251"/>
      <c r="M200" s="252" t="s">
        <v>19</v>
      </c>
      <c r="N200" s="253" t="s">
        <v>42</v>
      </c>
      <c r="O200" s="85"/>
      <c r="P200" s="222">
        <f>O200*H200</f>
        <v>0</v>
      </c>
      <c r="Q200" s="222">
        <v>0.0058999999999999999</v>
      </c>
      <c r="R200" s="222">
        <f>Q200*H200</f>
        <v>0.35399999999999998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183</v>
      </c>
      <c r="AT200" s="224" t="s">
        <v>184</v>
      </c>
      <c r="AU200" s="224" t="s">
        <v>80</v>
      </c>
      <c r="AY200" s="18" t="s">
        <v>131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78</v>
      </c>
      <c r="BK200" s="225">
        <f>ROUND(I200*H200,2)</f>
        <v>0</v>
      </c>
      <c r="BL200" s="18" t="s">
        <v>138</v>
      </c>
      <c r="BM200" s="224" t="s">
        <v>341</v>
      </c>
    </row>
    <row r="201" s="13" customFormat="1">
      <c r="A201" s="13"/>
      <c r="B201" s="233"/>
      <c r="C201" s="234"/>
      <c r="D201" s="231" t="s">
        <v>150</v>
      </c>
      <c r="E201" s="235" t="s">
        <v>19</v>
      </c>
      <c r="F201" s="236" t="s">
        <v>342</v>
      </c>
      <c r="G201" s="234"/>
      <c r="H201" s="237">
        <v>60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150</v>
      </c>
      <c r="AU201" s="243" t="s">
        <v>80</v>
      </c>
      <c r="AV201" s="13" t="s">
        <v>80</v>
      </c>
      <c r="AW201" s="13" t="s">
        <v>33</v>
      </c>
      <c r="AX201" s="13" t="s">
        <v>78</v>
      </c>
      <c r="AY201" s="243" t="s">
        <v>131</v>
      </c>
    </row>
    <row r="202" s="2" customFormat="1" ht="21.75" customHeight="1">
      <c r="A202" s="39"/>
      <c r="B202" s="40"/>
      <c r="C202" s="213" t="s">
        <v>343</v>
      </c>
      <c r="D202" s="213" t="s">
        <v>133</v>
      </c>
      <c r="E202" s="214" t="s">
        <v>344</v>
      </c>
      <c r="F202" s="215" t="s">
        <v>345</v>
      </c>
      <c r="G202" s="216" t="s">
        <v>146</v>
      </c>
      <c r="H202" s="217">
        <v>959</v>
      </c>
      <c r="I202" s="218"/>
      <c r="J202" s="219">
        <f>ROUND(I202*H202,2)</f>
        <v>0</v>
      </c>
      <c r="K202" s="215" t="s">
        <v>137</v>
      </c>
      <c r="L202" s="45"/>
      <c r="M202" s="220" t="s">
        <v>19</v>
      </c>
      <c r="N202" s="221" t="s">
        <v>42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138</v>
      </c>
      <c r="AT202" s="224" t="s">
        <v>133</v>
      </c>
      <c r="AU202" s="224" t="s">
        <v>80</v>
      </c>
      <c r="AY202" s="18" t="s">
        <v>131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78</v>
      </c>
      <c r="BK202" s="225">
        <f>ROUND(I202*H202,2)</f>
        <v>0</v>
      </c>
      <c r="BL202" s="18" t="s">
        <v>138</v>
      </c>
      <c r="BM202" s="224" t="s">
        <v>346</v>
      </c>
    </row>
    <row r="203" s="2" customFormat="1">
      <c r="A203" s="39"/>
      <c r="B203" s="40"/>
      <c r="C203" s="41"/>
      <c r="D203" s="226" t="s">
        <v>140</v>
      </c>
      <c r="E203" s="41"/>
      <c r="F203" s="227" t="s">
        <v>347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140</v>
      </c>
      <c r="AU203" s="18" t="s">
        <v>80</v>
      </c>
    </row>
    <row r="204" s="13" customFormat="1">
      <c r="A204" s="13"/>
      <c r="B204" s="233"/>
      <c r="C204" s="234"/>
      <c r="D204" s="231" t="s">
        <v>150</v>
      </c>
      <c r="E204" s="235" t="s">
        <v>19</v>
      </c>
      <c r="F204" s="236" t="s">
        <v>348</v>
      </c>
      <c r="G204" s="234"/>
      <c r="H204" s="237">
        <v>959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150</v>
      </c>
      <c r="AU204" s="243" t="s">
        <v>80</v>
      </c>
      <c r="AV204" s="13" t="s">
        <v>80</v>
      </c>
      <c r="AW204" s="13" t="s">
        <v>33</v>
      </c>
      <c r="AX204" s="13" t="s">
        <v>78</v>
      </c>
      <c r="AY204" s="243" t="s">
        <v>131</v>
      </c>
    </row>
    <row r="205" s="2" customFormat="1" ht="16.5" customHeight="1">
      <c r="A205" s="39"/>
      <c r="B205" s="40"/>
      <c r="C205" s="244" t="s">
        <v>349</v>
      </c>
      <c r="D205" s="244" t="s">
        <v>184</v>
      </c>
      <c r="E205" s="245" t="s">
        <v>350</v>
      </c>
      <c r="F205" s="246" t="s">
        <v>351</v>
      </c>
      <c r="G205" s="247" t="s">
        <v>352</v>
      </c>
      <c r="H205" s="248">
        <v>143.84999999999999</v>
      </c>
      <c r="I205" s="249"/>
      <c r="J205" s="250">
        <f>ROUND(I205*H205,2)</f>
        <v>0</v>
      </c>
      <c r="K205" s="246" t="s">
        <v>19</v>
      </c>
      <c r="L205" s="251"/>
      <c r="M205" s="252" t="s">
        <v>19</v>
      </c>
      <c r="N205" s="253" t="s">
        <v>42</v>
      </c>
      <c r="O205" s="85"/>
      <c r="P205" s="222">
        <f>O205*H205</f>
        <v>0</v>
      </c>
      <c r="Q205" s="222">
        <v>0.25</v>
      </c>
      <c r="R205" s="222">
        <f>Q205*H205</f>
        <v>35.962499999999999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183</v>
      </c>
      <c r="AT205" s="224" t="s">
        <v>184</v>
      </c>
      <c r="AU205" s="224" t="s">
        <v>80</v>
      </c>
      <c r="AY205" s="18" t="s">
        <v>131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78</v>
      </c>
      <c r="BK205" s="225">
        <f>ROUND(I205*H205,2)</f>
        <v>0</v>
      </c>
      <c r="BL205" s="18" t="s">
        <v>138</v>
      </c>
      <c r="BM205" s="224" t="s">
        <v>353</v>
      </c>
    </row>
    <row r="206" s="2" customFormat="1">
      <c r="A206" s="39"/>
      <c r="B206" s="40"/>
      <c r="C206" s="41"/>
      <c r="D206" s="231" t="s">
        <v>142</v>
      </c>
      <c r="E206" s="41"/>
      <c r="F206" s="232" t="s">
        <v>354</v>
      </c>
      <c r="G206" s="41"/>
      <c r="H206" s="41"/>
      <c r="I206" s="228"/>
      <c r="J206" s="41"/>
      <c r="K206" s="41"/>
      <c r="L206" s="45"/>
      <c r="M206" s="229"/>
      <c r="N206" s="230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142</v>
      </c>
      <c r="AU206" s="18" t="s">
        <v>80</v>
      </c>
    </row>
    <row r="207" s="13" customFormat="1">
      <c r="A207" s="13"/>
      <c r="B207" s="233"/>
      <c r="C207" s="234"/>
      <c r="D207" s="231" t="s">
        <v>150</v>
      </c>
      <c r="E207" s="235" t="s">
        <v>19</v>
      </c>
      <c r="F207" s="236" t="s">
        <v>355</v>
      </c>
      <c r="G207" s="234"/>
      <c r="H207" s="237">
        <v>143.84999999999999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150</v>
      </c>
      <c r="AU207" s="243" t="s">
        <v>80</v>
      </c>
      <c r="AV207" s="13" t="s">
        <v>80</v>
      </c>
      <c r="AW207" s="13" t="s">
        <v>33</v>
      </c>
      <c r="AX207" s="13" t="s">
        <v>78</v>
      </c>
      <c r="AY207" s="243" t="s">
        <v>131</v>
      </c>
    </row>
    <row r="208" s="2" customFormat="1" ht="16.5" customHeight="1">
      <c r="A208" s="39"/>
      <c r="B208" s="40"/>
      <c r="C208" s="213" t="s">
        <v>356</v>
      </c>
      <c r="D208" s="213" t="s">
        <v>133</v>
      </c>
      <c r="E208" s="214" t="s">
        <v>357</v>
      </c>
      <c r="F208" s="215" t="s">
        <v>358</v>
      </c>
      <c r="G208" s="216" t="s">
        <v>136</v>
      </c>
      <c r="H208" s="217">
        <v>46</v>
      </c>
      <c r="I208" s="218"/>
      <c r="J208" s="219">
        <f>ROUND(I208*H208,2)</f>
        <v>0</v>
      </c>
      <c r="K208" s="215" t="s">
        <v>137</v>
      </c>
      <c r="L208" s="45"/>
      <c r="M208" s="220" t="s">
        <v>19</v>
      </c>
      <c r="N208" s="221" t="s">
        <v>42</v>
      </c>
      <c r="O208" s="85"/>
      <c r="P208" s="222">
        <f>O208*H208</f>
        <v>0</v>
      </c>
      <c r="Q208" s="222">
        <v>0.00052340000000000004</v>
      </c>
      <c r="R208" s="222">
        <f>Q208*H208</f>
        <v>0.024076400000000001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138</v>
      </c>
      <c r="AT208" s="224" t="s">
        <v>133</v>
      </c>
      <c r="AU208" s="224" t="s">
        <v>80</v>
      </c>
      <c r="AY208" s="18" t="s">
        <v>131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8" t="s">
        <v>78</v>
      </c>
      <c r="BK208" s="225">
        <f>ROUND(I208*H208,2)</f>
        <v>0</v>
      </c>
      <c r="BL208" s="18" t="s">
        <v>138</v>
      </c>
      <c r="BM208" s="224" t="s">
        <v>359</v>
      </c>
    </row>
    <row r="209" s="2" customFormat="1">
      <c r="A209" s="39"/>
      <c r="B209" s="40"/>
      <c r="C209" s="41"/>
      <c r="D209" s="226" t="s">
        <v>140</v>
      </c>
      <c r="E209" s="41"/>
      <c r="F209" s="227" t="s">
        <v>360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140</v>
      </c>
      <c r="AU209" s="18" t="s">
        <v>80</v>
      </c>
    </row>
    <row r="210" s="2" customFormat="1">
      <c r="A210" s="39"/>
      <c r="B210" s="40"/>
      <c r="C210" s="41"/>
      <c r="D210" s="231" t="s">
        <v>142</v>
      </c>
      <c r="E210" s="41"/>
      <c r="F210" s="232" t="s">
        <v>361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142</v>
      </c>
      <c r="AU210" s="18" t="s">
        <v>80</v>
      </c>
    </row>
    <row r="211" s="12" customFormat="1" ht="22.8" customHeight="1">
      <c r="A211" s="12"/>
      <c r="B211" s="197"/>
      <c r="C211" s="198"/>
      <c r="D211" s="199" t="s">
        <v>70</v>
      </c>
      <c r="E211" s="211" t="s">
        <v>362</v>
      </c>
      <c r="F211" s="211" t="s">
        <v>363</v>
      </c>
      <c r="G211" s="198"/>
      <c r="H211" s="198"/>
      <c r="I211" s="201"/>
      <c r="J211" s="212">
        <f>BK211</f>
        <v>0</v>
      </c>
      <c r="K211" s="198"/>
      <c r="L211" s="203"/>
      <c r="M211" s="204"/>
      <c r="N211" s="205"/>
      <c r="O211" s="205"/>
      <c r="P211" s="206">
        <f>SUM(P212:P213)</f>
        <v>0</v>
      </c>
      <c r="Q211" s="205"/>
      <c r="R211" s="206">
        <f>SUM(R212:R213)</f>
        <v>0</v>
      </c>
      <c r="S211" s="205"/>
      <c r="T211" s="207">
        <f>SUM(T212:T213)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8" t="s">
        <v>78</v>
      </c>
      <c r="AT211" s="209" t="s">
        <v>70</v>
      </c>
      <c r="AU211" s="209" t="s">
        <v>78</v>
      </c>
      <c r="AY211" s="208" t="s">
        <v>131</v>
      </c>
      <c r="BK211" s="210">
        <f>SUM(BK212:BK213)</f>
        <v>0</v>
      </c>
    </row>
    <row r="212" s="2" customFormat="1" ht="16.5" customHeight="1">
      <c r="A212" s="39"/>
      <c r="B212" s="40"/>
      <c r="C212" s="213" t="s">
        <v>364</v>
      </c>
      <c r="D212" s="213" t="s">
        <v>133</v>
      </c>
      <c r="E212" s="214" t="s">
        <v>365</v>
      </c>
      <c r="F212" s="215" t="s">
        <v>366</v>
      </c>
      <c r="G212" s="216" t="s">
        <v>367</v>
      </c>
      <c r="H212" s="217">
        <v>68.747</v>
      </c>
      <c r="I212" s="218"/>
      <c r="J212" s="219">
        <f>ROUND(I212*H212,2)</f>
        <v>0</v>
      </c>
      <c r="K212" s="215" t="s">
        <v>137</v>
      </c>
      <c r="L212" s="45"/>
      <c r="M212" s="220" t="s">
        <v>19</v>
      </c>
      <c r="N212" s="221" t="s">
        <v>42</v>
      </c>
      <c r="O212" s="85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138</v>
      </c>
      <c r="AT212" s="224" t="s">
        <v>133</v>
      </c>
      <c r="AU212" s="224" t="s">
        <v>80</v>
      </c>
      <c r="AY212" s="18" t="s">
        <v>131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78</v>
      </c>
      <c r="BK212" s="225">
        <f>ROUND(I212*H212,2)</f>
        <v>0</v>
      </c>
      <c r="BL212" s="18" t="s">
        <v>138</v>
      </c>
      <c r="BM212" s="224" t="s">
        <v>368</v>
      </c>
    </row>
    <row r="213" s="2" customFormat="1">
      <c r="A213" s="39"/>
      <c r="B213" s="40"/>
      <c r="C213" s="41"/>
      <c r="D213" s="226" t="s">
        <v>140</v>
      </c>
      <c r="E213" s="41"/>
      <c r="F213" s="227" t="s">
        <v>369</v>
      </c>
      <c r="G213" s="41"/>
      <c r="H213" s="41"/>
      <c r="I213" s="228"/>
      <c r="J213" s="41"/>
      <c r="K213" s="41"/>
      <c r="L213" s="45"/>
      <c r="M213" s="275"/>
      <c r="N213" s="276"/>
      <c r="O213" s="277"/>
      <c r="P213" s="277"/>
      <c r="Q213" s="277"/>
      <c r="R213" s="277"/>
      <c r="S213" s="277"/>
      <c r="T213" s="278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140</v>
      </c>
      <c r="AU213" s="18" t="s">
        <v>80</v>
      </c>
    </row>
    <row r="214" s="2" customFormat="1" ht="6.96" customHeight="1">
      <c r="A214" s="39"/>
      <c r="B214" s="60"/>
      <c r="C214" s="61"/>
      <c r="D214" s="61"/>
      <c r="E214" s="61"/>
      <c r="F214" s="61"/>
      <c r="G214" s="61"/>
      <c r="H214" s="61"/>
      <c r="I214" s="61"/>
      <c r="J214" s="61"/>
      <c r="K214" s="61"/>
      <c r="L214" s="45"/>
      <c r="M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</row>
  </sheetData>
  <sheetProtection sheet="1" autoFilter="0" formatColumns="0" formatRows="0" objects="1" scenarios="1" spinCount="100000" saltValue="+rDzFUDFR1ebISGk01UcvFjcnhDEfYW29guRx4mma9VNyLJIVmxqjJcXhP3DjVZt3vJRjiYZtPPvMQO/6kUnUQ==" hashValue="ucYQNC6XqRjZHCvpRyFvbeHo6zduIH31GfJruYHmHpZvNbMLYcu6MZB8MBEJXnkJ05Fd5EZMrMq9RRbumLmGgQ==" algorithmName="SHA-512" password="CC35"/>
  <autoFilter ref="C87:K2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3_02/112151511"/>
    <hyperlink ref="F95" r:id="rId2" display="https://podminky.urs.cz/item/CS_URS_2023_02/119005131"/>
    <hyperlink ref="F99" r:id="rId3" display="https://podminky.urs.cz/item/CS_URS_2023_02/119005153"/>
    <hyperlink ref="F101" r:id="rId4" display="https://podminky.urs.cz/item/CS_URS_2023_02/183408252"/>
    <hyperlink ref="F104" r:id="rId5" display="https://podminky.urs.cz/item/CS_URS_2023_02/183408322"/>
    <hyperlink ref="F108" r:id="rId6" display="https://podminky.urs.cz/item/CS_URS_2023_02/183551413"/>
    <hyperlink ref="F111" r:id="rId7" display="https://podminky.urs.cz/item/CS_URS_2023_02/183552513"/>
    <hyperlink ref="F118" r:id="rId8" display="https://podminky.urs.cz/item/CS_URS_2023_02/181451121"/>
    <hyperlink ref="F126" r:id="rId9" display="https://podminky.urs.cz/item/CS_URS_2023_02/183101115"/>
    <hyperlink ref="F130" r:id="rId10" display="https://podminky.urs.cz/item/CS_URS_2023_02/183111114"/>
    <hyperlink ref="F134" r:id="rId11" display="https://podminky.urs.cz/item/CS_URS_2023_02/183101113"/>
    <hyperlink ref="F138" r:id="rId12" display="https://podminky.urs.cz/item/CS_URS_2023_02/184102110"/>
    <hyperlink ref="F152" r:id="rId13" display="https://podminky.urs.cz/item/CS_URS_2023_02/184102111"/>
    <hyperlink ref="F164" r:id="rId14" display="https://podminky.urs.cz/item/CS_URS_2023_02/184201112"/>
    <hyperlink ref="F174" r:id="rId15" display="https://podminky.urs.cz/item/CS_URS_2023_02/184215412"/>
    <hyperlink ref="F198" r:id="rId16" display="https://podminky.urs.cz/item/CS_URS_2023_02/184215133"/>
    <hyperlink ref="F203" r:id="rId17" display="https://podminky.urs.cz/item/CS_URS_2023_02/184911431"/>
    <hyperlink ref="F209" r:id="rId18" display="https://podminky.urs.cz/item/CS_URS_2023_02/913312111"/>
    <hyperlink ref="F213" r:id="rId19" display="https://podminky.urs.cz/item/CS_URS_2023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104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Nebužely - výsadba LBK 72</v>
      </c>
      <c r="F7" s="143"/>
      <c r="G7" s="143"/>
      <c r="H7" s="143"/>
      <c r="L7" s="21"/>
    </row>
    <row r="8" s="1" customFormat="1" ht="12" customHeight="1">
      <c r="B8" s="21"/>
      <c r="D8" s="143" t="s">
        <v>105</v>
      </c>
      <c r="L8" s="21"/>
    </row>
    <row r="9" s="2" customFormat="1" ht="16.5" customHeight="1">
      <c r="A9" s="39"/>
      <c r="B9" s="45"/>
      <c r="C9" s="39"/>
      <c r="D9" s="39"/>
      <c r="E9" s="144" t="s">
        <v>106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107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370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20. 4. 2023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32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ROUND((SUM(BE88:BE130)),  2)</f>
        <v>0</v>
      </c>
      <c r="G35" s="39"/>
      <c r="H35" s="39"/>
      <c r="I35" s="158">
        <v>0.20999999999999999</v>
      </c>
      <c r="J35" s="157">
        <f>ROUND(((SUM(BE88:BE130))*I35),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ROUND((SUM(BF88:BF130)),  2)</f>
        <v>0</v>
      </c>
      <c r="G36" s="39"/>
      <c r="H36" s="39"/>
      <c r="I36" s="158">
        <v>0.14999999999999999</v>
      </c>
      <c r="J36" s="157">
        <f>ROUND(((SUM(BF88:BF130))*I36),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ROUND((SUM(BG88:BG130)),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ROUND((SUM(BH88:BH130)),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ROUND((SUM(BI88:BI130)),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109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Nebužely - výsadba LBK 72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105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107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SO-01.2 - Vegetační úpravy - následná péče v 1. roce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20. 4. 2023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 SPÚ, pobočka Mělník</v>
      </c>
      <c r="G58" s="41"/>
      <c r="H58" s="41"/>
      <c r="I58" s="33" t="s">
        <v>31</v>
      </c>
      <c r="J58" s="37" t="str">
        <f>E23</f>
        <v>ATELIER FONTES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ATELIER FONTES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110</v>
      </c>
      <c r="D61" s="172"/>
      <c r="E61" s="172"/>
      <c r="F61" s="172"/>
      <c r="G61" s="172"/>
      <c r="H61" s="172"/>
      <c r="I61" s="172"/>
      <c r="J61" s="173" t="s">
        <v>111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112</v>
      </c>
    </row>
    <row r="64" s="9" customFormat="1" ht="24.96" customHeight="1">
      <c r="A64" s="9"/>
      <c r="B64" s="175"/>
      <c r="C64" s="176"/>
      <c r="D64" s="177" t="s">
        <v>113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114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115</v>
      </c>
      <c r="E66" s="183"/>
      <c r="F66" s="183"/>
      <c r="G66" s="183"/>
      <c r="H66" s="183"/>
      <c r="I66" s="183"/>
      <c r="J66" s="184">
        <f>J128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Nebužely - výsadba LBK 72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105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106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107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SO-01.2 - Vegetační úpravy - následná péče v 1. roce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</v>
      </c>
      <c r="G82" s="41"/>
      <c r="H82" s="41"/>
      <c r="I82" s="33" t="s">
        <v>23</v>
      </c>
      <c r="J82" s="73" t="str">
        <f>IF(J14="","",J14)</f>
        <v>20. 4. 2023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E17</f>
        <v>ČR SPÚ, pobočka Mělník</v>
      </c>
      <c r="G84" s="41"/>
      <c r="H84" s="41"/>
      <c r="I84" s="33" t="s">
        <v>31</v>
      </c>
      <c r="J84" s="37" t="str">
        <f>E23</f>
        <v>ATELIER FONTES s.r.o.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29</v>
      </c>
      <c r="D85" s="41"/>
      <c r="E85" s="41"/>
      <c r="F85" s="28" t="str">
        <f>IF(E20="","",E20)</f>
        <v>Vyplň údaj</v>
      </c>
      <c r="G85" s="41"/>
      <c r="H85" s="41"/>
      <c r="I85" s="33" t="s">
        <v>34</v>
      </c>
      <c r="J85" s="37" t="str">
        <f>E26</f>
        <v>ATELIER FONTES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117</v>
      </c>
      <c r="D87" s="189" t="s">
        <v>56</v>
      </c>
      <c r="E87" s="189" t="s">
        <v>52</v>
      </c>
      <c r="F87" s="189" t="s">
        <v>53</v>
      </c>
      <c r="G87" s="189" t="s">
        <v>118</v>
      </c>
      <c r="H87" s="189" t="s">
        <v>119</v>
      </c>
      <c r="I87" s="189" t="s">
        <v>120</v>
      </c>
      <c r="J87" s="189" t="s">
        <v>111</v>
      </c>
      <c r="K87" s="190" t="s">
        <v>121</v>
      </c>
      <c r="L87" s="191"/>
      <c r="M87" s="93" t="s">
        <v>19</v>
      </c>
      <c r="N87" s="94" t="s">
        <v>41</v>
      </c>
      <c r="O87" s="94" t="s">
        <v>122</v>
      </c>
      <c r="P87" s="94" t="s">
        <v>123</v>
      </c>
      <c r="Q87" s="94" t="s">
        <v>124</v>
      </c>
      <c r="R87" s="94" t="s">
        <v>125</v>
      </c>
      <c r="S87" s="94" t="s">
        <v>126</v>
      </c>
      <c r="T87" s="95" t="s">
        <v>127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128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</f>
        <v>0</v>
      </c>
      <c r="Q88" s="97"/>
      <c r="R88" s="194">
        <f>R89</f>
        <v>11.987500000000001</v>
      </c>
      <c r="S88" s="97"/>
      <c r="T88" s="195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112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70</v>
      </c>
      <c r="E89" s="200" t="s">
        <v>129</v>
      </c>
      <c r="F89" s="200" t="s">
        <v>130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P90+P128</f>
        <v>0</v>
      </c>
      <c r="Q89" s="205"/>
      <c r="R89" s="206">
        <f>R90+R128</f>
        <v>11.987500000000001</v>
      </c>
      <c r="S89" s="205"/>
      <c r="T89" s="207">
        <f>T90+T128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78</v>
      </c>
      <c r="AT89" s="209" t="s">
        <v>70</v>
      </c>
      <c r="AU89" s="209" t="s">
        <v>71</v>
      </c>
      <c r="AY89" s="208" t="s">
        <v>131</v>
      </c>
      <c r="BK89" s="210">
        <f>BK90+BK128</f>
        <v>0</v>
      </c>
    </row>
    <row r="90" s="12" customFormat="1" ht="22.8" customHeight="1">
      <c r="A90" s="12"/>
      <c r="B90" s="197"/>
      <c r="C90" s="198"/>
      <c r="D90" s="199" t="s">
        <v>70</v>
      </c>
      <c r="E90" s="211" t="s">
        <v>78</v>
      </c>
      <c r="F90" s="211" t="s">
        <v>132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SUM(P91:P127)</f>
        <v>0</v>
      </c>
      <c r="Q90" s="205"/>
      <c r="R90" s="206">
        <f>SUM(R91:R127)</f>
        <v>11.987500000000001</v>
      </c>
      <c r="S90" s="205"/>
      <c r="T90" s="207">
        <f>SUM(T91:T127)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78</v>
      </c>
      <c r="AT90" s="209" t="s">
        <v>70</v>
      </c>
      <c r="AU90" s="209" t="s">
        <v>78</v>
      </c>
      <c r="AY90" s="208" t="s">
        <v>131</v>
      </c>
      <c r="BK90" s="210">
        <f>SUM(BK91:BK127)</f>
        <v>0</v>
      </c>
    </row>
    <row r="91" s="2" customFormat="1" ht="16.5" customHeight="1">
      <c r="A91" s="39"/>
      <c r="B91" s="40"/>
      <c r="C91" s="213" t="s">
        <v>78</v>
      </c>
      <c r="D91" s="213" t="s">
        <v>133</v>
      </c>
      <c r="E91" s="214" t="s">
        <v>371</v>
      </c>
      <c r="F91" s="215" t="s">
        <v>372</v>
      </c>
      <c r="G91" s="216" t="s">
        <v>159</v>
      </c>
      <c r="H91" s="217">
        <v>2.2229999999999999</v>
      </c>
      <c r="I91" s="218"/>
      <c r="J91" s="219">
        <f>ROUND(I91*H91,2)</f>
        <v>0</v>
      </c>
      <c r="K91" s="215" t="s">
        <v>137</v>
      </c>
      <c r="L91" s="45"/>
      <c r="M91" s="220" t="s">
        <v>19</v>
      </c>
      <c r="N91" s="221" t="s">
        <v>42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138</v>
      </c>
      <c r="AT91" s="224" t="s">
        <v>133</v>
      </c>
      <c r="AU91" s="224" t="s">
        <v>80</v>
      </c>
      <c r="AY91" s="18" t="s">
        <v>131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78</v>
      </c>
      <c r="BK91" s="225">
        <f>ROUND(I91*H91,2)</f>
        <v>0</v>
      </c>
      <c r="BL91" s="18" t="s">
        <v>138</v>
      </c>
      <c r="BM91" s="224" t="s">
        <v>373</v>
      </c>
    </row>
    <row r="92" s="2" customFormat="1">
      <c r="A92" s="39"/>
      <c r="B92" s="40"/>
      <c r="C92" s="41"/>
      <c r="D92" s="226" t="s">
        <v>140</v>
      </c>
      <c r="E92" s="41"/>
      <c r="F92" s="227" t="s">
        <v>374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140</v>
      </c>
      <c r="AU92" s="18" t="s">
        <v>80</v>
      </c>
    </row>
    <row r="93" s="2" customFormat="1">
      <c r="A93" s="39"/>
      <c r="B93" s="40"/>
      <c r="C93" s="41"/>
      <c r="D93" s="231" t="s">
        <v>142</v>
      </c>
      <c r="E93" s="41"/>
      <c r="F93" s="232" t="s">
        <v>375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142</v>
      </c>
      <c r="AU93" s="18" t="s">
        <v>80</v>
      </c>
    </row>
    <row r="94" s="13" customFormat="1">
      <c r="A94" s="13"/>
      <c r="B94" s="233"/>
      <c r="C94" s="234"/>
      <c r="D94" s="231" t="s">
        <v>150</v>
      </c>
      <c r="E94" s="235" t="s">
        <v>19</v>
      </c>
      <c r="F94" s="236" t="s">
        <v>376</v>
      </c>
      <c r="G94" s="234"/>
      <c r="H94" s="237">
        <v>2.2229999999999999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150</v>
      </c>
      <c r="AU94" s="243" t="s">
        <v>80</v>
      </c>
      <c r="AV94" s="13" t="s">
        <v>80</v>
      </c>
      <c r="AW94" s="13" t="s">
        <v>33</v>
      </c>
      <c r="AX94" s="13" t="s">
        <v>78</v>
      </c>
      <c r="AY94" s="243" t="s">
        <v>131</v>
      </c>
    </row>
    <row r="95" s="2" customFormat="1" ht="16.5" customHeight="1">
      <c r="A95" s="39"/>
      <c r="B95" s="40"/>
      <c r="C95" s="213" t="s">
        <v>80</v>
      </c>
      <c r="D95" s="213" t="s">
        <v>133</v>
      </c>
      <c r="E95" s="214" t="s">
        <v>377</v>
      </c>
      <c r="F95" s="215" t="s">
        <v>378</v>
      </c>
      <c r="G95" s="216" t="s">
        <v>146</v>
      </c>
      <c r="H95" s="217">
        <v>40</v>
      </c>
      <c r="I95" s="218"/>
      <c r="J95" s="219">
        <f>ROUND(I95*H95,2)</f>
        <v>0</v>
      </c>
      <c r="K95" s="215" t="s">
        <v>137</v>
      </c>
      <c r="L95" s="45"/>
      <c r="M95" s="220" t="s">
        <v>19</v>
      </c>
      <c r="N95" s="221" t="s">
        <v>42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138</v>
      </c>
      <c r="AT95" s="224" t="s">
        <v>133</v>
      </c>
      <c r="AU95" s="224" t="s">
        <v>80</v>
      </c>
      <c r="AY95" s="18" t="s">
        <v>131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78</v>
      </c>
      <c r="BK95" s="225">
        <f>ROUND(I95*H95,2)</f>
        <v>0</v>
      </c>
      <c r="BL95" s="18" t="s">
        <v>138</v>
      </c>
      <c r="BM95" s="224" t="s">
        <v>379</v>
      </c>
    </row>
    <row r="96" s="2" customFormat="1">
      <c r="A96" s="39"/>
      <c r="B96" s="40"/>
      <c r="C96" s="41"/>
      <c r="D96" s="226" t="s">
        <v>140</v>
      </c>
      <c r="E96" s="41"/>
      <c r="F96" s="227" t="s">
        <v>380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140</v>
      </c>
      <c r="AU96" s="18" t="s">
        <v>80</v>
      </c>
    </row>
    <row r="97" s="2" customFormat="1">
      <c r="A97" s="39"/>
      <c r="B97" s="40"/>
      <c r="C97" s="41"/>
      <c r="D97" s="231" t="s">
        <v>142</v>
      </c>
      <c r="E97" s="41"/>
      <c r="F97" s="232" t="s">
        <v>381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142</v>
      </c>
      <c r="AU97" s="18" t="s">
        <v>80</v>
      </c>
    </row>
    <row r="98" s="13" customFormat="1">
      <c r="A98" s="13"/>
      <c r="B98" s="233"/>
      <c r="C98" s="234"/>
      <c r="D98" s="231" t="s">
        <v>150</v>
      </c>
      <c r="E98" s="235" t="s">
        <v>19</v>
      </c>
      <c r="F98" s="236" t="s">
        <v>382</v>
      </c>
      <c r="G98" s="234"/>
      <c r="H98" s="237">
        <v>40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150</v>
      </c>
      <c r="AU98" s="243" t="s">
        <v>80</v>
      </c>
      <c r="AV98" s="13" t="s">
        <v>80</v>
      </c>
      <c r="AW98" s="13" t="s">
        <v>33</v>
      </c>
      <c r="AX98" s="13" t="s">
        <v>78</v>
      </c>
      <c r="AY98" s="243" t="s">
        <v>131</v>
      </c>
    </row>
    <row r="99" s="2" customFormat="1" ht="16.5" customHeight="1">
      <c r="A99" s="39"/>
      <c r="B99" s="40"/>
      <c r="C99" s="213" t="s">
        <v>152</v>
      </c>
      <c r="D99" s="213" t="s">
        <v>133</v>
      </c>
      <c r="E99" s="214" t="s">
        <v>383</v>
      </c>
      <c r="F99" s="215" t="s">
        <v>384</v>
      </c>
      <c r="G99" s="216" t="s">
        <v>146</v>
      </c>
      <c r="H99" s="217">
        <v>514</v>
      </c>
      <c r="I99" s="218"/>
      <c r="J99" s="219">
        <f>ROUND(I99*H99,2)</f>
        <v>0</v>
      </c>
      <c r="K99" s="215" t="s">
        <v>137</v>
      </c>
      <c r="L99" s="45"/>
      <c r="M99" s="220" t="s">
        <v>19</v>
      </c>
      <c r="N99" s="221" t="s">
        <v>42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138</v>
      </c>
      <c r="AT99" s="224" t="s">
        <v>133</v>
      </c>
      <c r="AU99" s="224" t="s">
        <v>80</v>
      </c>
      <c r="AY99" s="18" t="s">
        <v>131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78</v>
      </c>
      <c r="BK99" s="225">
        <f>ROUND(I99*H99,2)</f>
        <v>0</v>
      </c>
      <c r="BL99" s="18" t="s">
        <v>138</v>
      </c>
      <c r="BM99" s="224" t="s">
        <v>385</v>
      </c>
    </row>
    <row r="100" s="2" customFormat="1">
      <c r="A100" s="39"/>
      <c r="B100" s="40"/>
      <c r="C100" s="41"/>
      <c r="D100" s="226" t="s">
        <v>140</v>
      </c>
      <c r="E100" s="41"/>
      <c r="F100" s="227" t="s">
        <v>386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140</v>
      </c>
      <c r="AU100" s="18" t="s">
        <v>80</v>
      </c>
    </row>
    <row r="101" s="2" customFormat="1">
      <c r="A101" s="39"/>
      <c r="B101" s="40"/>
      <c r="C101" s="41"/>
      <c r="D101" s="231" t="s">
        <v>142</v>
      </c>
      <c r="E101" s="41"/>
      <c r="F101" s="232" t="s">
        <v>387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142</v>
      </c>
      <c r="AU101" s="18" t="s">
        <v>80</v>
      </c>
    </row>
    <row r="102" s="13" customFormat="1">
      <c r="A102" s="13"/>
      <c r="B102" s="233"/>
      <c r="C102" s="234"/>
      <c r="D102" s="231" t="s">
        <v>150</v>
      </c>
      <c r="E102" s="235" t="s">
        <v>19</v>
      </c>
      <c r="F102" s="236" t="s">
        <v>388</v>
      </c>
      <c r="G102" s="234"/>
      <c r="H102" s="237">
        <v>514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150</v>
      </c>
      <c r="AU102" s="243" t="s">
        <v>80</v>
      </c>
      <c r="AV102" s="13" t="s">
        <v>80</v>
      </c>
      <c r="AW102" s="13" t="s">
        <v>33</v>
      </c>
      <c r="AX102" s="13" t="s">
        <v>78</v>
      </c>
      <c r="AY102" s="243" t="s">
        <v>131</v>
      </c>
    </row>
    <row r="103" s="2" customFormat="1" ht="16.5" customHeight="1">
      <c r="A103" s="39"/>
      <c r="B103" s="40"/>
      <c r="C103" s="213" t="s">
        <v>138</v>
      </c>
      <c r="D103" s="213" t="s">
        <v>133</v>
      </c>
      <c r="E103" s="214" t="s">
        <v>389</v>
      </c>
      <c r="F103" s="215" t="s">
        <v>390</v>
      </c>
      <c r="G103" s="216" t="s">
        <v>352</v>
      </c>
      <c r="H103" s="217">
        <v>277.60000000000002</v>
      </c>
      <c r="I103" s="218"/>
      <c r="J103" s="219">
        <f>ROUND(I103*H103,2)</f>
        <v>0</v>
      </c>
      <c r="K103" s="215" t="s">
        <v>137</v>
      </c>
      <c r="L103" s="45"/>
      <c r="M103" s="220" t="s">
        <v>19</v>
      </c>
      <c r="N103" s="221" t="s">
        <v>42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138</v>
      </c>
      <c r="AT103" s="224" t="s">
        <v>133</v>
      </c>
      <c r="AU103" s="224" t="s">
        <v>80</v>
      </c>
      <c r="AY103" s="18" t="s">
        <v>131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78</v>
      </c>
      <c r="BK103" s="225">
        <f>ROUND(I103*H103,2)</f>
        <v>0</v>
      </c>
      <c r="BL103" s="18" t="s">
        <v>138</v>
      </c>
      <c r="BM103" s="224" t="s">
        <v>391</v>
      </c>
    </row>
    <row r="104" s="2" customFormat="1">
      <c r="A104" s="39"/>
      <c r="B104" s="40"/>
      <c r="C104" s="41"/>
      <c r="D104" s="226" t="s">
        <v>140</v>
      </c>
      <c r="E104" s="41"/>
      <c r="F104" s="227" t="s">
        <v>392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140</v>
      </c>
      <c r="AU104" s="18" t="s">
        <v>80</v>
      </c>
    </row>
    <row r="105" s="13" customFormat="1">
      <c r="A105" s="13"/>
      <c r="B105" s="233"/>
      <c r="C105" s="234"/>
      <c r="D105" s="231" t="s">
        <v>150</v>
      </c>
      <c r="E105" s="235" t="s">
        <v>19</v>
      </c>
      <c r="F105" s="236" t="s">
        <v>393</v>
      </c>
      <c r="G105" s="234"/>
      <c r="H105" s="237">
        <v>181.19999999999999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150</v>
      </c>
      <c r="AU105" s="243" t="s">
        <v>80</v>
      </c>
      <c r="AV105" s="13" t="s">
        <v>80</v>
      </c>
      <c r="AW105" s="13" t="s">
        <v>33</v>
      </c>
      <c r="AX105" s="13" t="s">
        <v>71</v>
      </c>
      <c r="AY105" s="243" t="s">
        <v>131</v>
      </c>
    </row>
    <row r="106" s="13" customFormat="1">
      <c r="A106" s="13"/>
      <c r="B106" s="233"/>
      <c r="C106" s="234"/>
      <c r="D106" s="231" t="s">
        <v>150</v>
      </c>
      <c r="E106" s="235" t="s">
        <v>19</v>
      </c>
      <c r="F106" s="236" t="s">
        <v>394</v>
      </c>
      <c r="G106" s="234"/>
      <c r="H106" s="237">
        <v>91.400000000000006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150</v>
      </c>
      <c r="AU106" s="243" t="s">
        <v>80</v>
      </c>
      <c r="AV106" s="13" t="s">
        <v>80</v>
      </c>
      <c r="AW106" s="13" t="s">
        <v>33</v>
      </c>
      <c r="AX106" s="13" t="s">
        <v>71</v>
      </c>
      <c r="AY106" s="243" t="s">
        <v>131</v>
      </c>
    </row>
    <row r="107" s="13" customFormat="1">
      <c r="A107" s="13"/>
      <c r="B107" s="233"/>
      <c r="C107" s="234"/>
      <c r="D107" s="231" t="s">
        <v>150</v>
      </c>
      <c r="E107" s="235" t="s">
        <v>19</v>
      </c>
      <c r="F107" s="236" t="s">
        <v>395</v>
      </c>
      <c r="G107" s="234"/>
      <c r="H107" s="237">
        <v>5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150</v>
      </c>
      <c r="AU107" s="243" t="s">
        <v>80</v>
      </c>
      <c r="AV107" s="13" t="s">
        <v>80</v>
      </c>
      <c r="AW107" s="13" t="s">
        <v>33</v>
      </c>
      <c r="AX107" s="13" t="s">
        <v>71</v>
      </c>
      <c r="AY107" s="243" t="s">
        <v>131</v>
      </c>
    </row>
    <row r="108" s="14" customFormat="1">
      <c r="A108" s="14"/>
      <c r="B108" s="254"/>
      <c r="C108" s="255"/>
      <c r="D108" s="231" t="s">
        <v>150</v>
      </c>
      <c r="E108" s="256" t="s">
        <v>19</v>
      </c>
      <c r="F108" s="257" t="s">
        <v>247</v>
      </c>
      <c r="G108" s="255"/>
      <c r="H108" s="258">
        <v>277.60000000000002</v>
      </c>
      <c r="I108" s="259"/>
      <c r="J108" s="255"/>
      <c r="K108" s="255"/>
      <c r="L108" s="260"/>
      <c r="M108" s="261"/>
      <c r="N108" s="262"/>
      <c r="O108" s="262"/>
      <c r="P108" s="262"/>
      <c r="Q108" s="262"/>
      <c r="R108" s="262"/>
      <c r="S108" s="262"/>
      <c r="T108" s="26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4" t="s">
        <v>150</v>
      </c>
      <c r="AU108" s="264" t="s">
        <v>80</v>
      </c>
      <c r="AV108" s="14" t="s">
        <v>138</v>
      </c>
      <c r="AW108" s="14" t="s">
        <v>33</v>
      </c>
      <c r="AX108" s="14" t="s">
        <v>78</v>
      </c>
      <c r="AY108" s="264" t="s">
        <v>131</v>
      </c>
    </row>
    <row r="109" s="2" customFormat="1" ht="16.5" customHeight="1">
      <c r="A109" s="39"/>
      <c r="B109" s="40"/>
      <c r="C109" s="213" t="s">
        <v>163</v>
      </c>
      <c r="D109" s="213" t="s">
        <v>133</v>
      </c>
      <c r="E109" s="214" t="s">
        <v>396</v>
      </c>
      <c r="F109" s="215" t="s">
        <v>397</v>
      </c>
      <c r="G109" s="216" t="s">
        <v>352</v>
      </c>
      <c r="H109" s="217">
        <v>277.60000000000002</v>
      </c>
      <c r="I109" s="218"/>
      <c r="J109" s="219">
        <f>ROUND(I109*H109,2)</f>
        <v>0</v>
      </c>
      <c r="K109" s="215" t="s">
        <v>137</v>
      </c>
      <c r="L109" s="45"/>
      <c r="M109" s="220" t="s">
        <v>19</v>
      </c>
      <c r="N109" s="221" t="s">
        <v>42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138</v>
      </c>
      <c r="AT109" s="224" t="s">
        <v>133</v>
      </c>
      <c r="AU109" s="224" t="s">
        <v>80</v>
      </c>
      <c r="AY109" s="18" t="s">
        <v>131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78</v>
      </c>
      <c r="BK109" s="225">
        <f>ROUND(I109*H109,2)</f>
        <v>0</v>
      </c>
      <c r="BL109" s="18" t="s">
        <v>138</v>
      </c>
      <c r="BM109" s="224" t="s">
        <v>398</v>
      </c>
    </row>
    <row r="110" s="2" customFormat="1">
      <c r="A110" s="39"/>
      <c r="B110" s="40"/>
      <c r="C110" s="41"/>
      <c r="D110" s="226" t="s">
        <v>140</v>
      </c>
      <c r="E110" s="41"/>
      <c r="F110" s="227" t="s">
        <v>399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80</v>
      </c>
    </row>
    <row r="111" s="2" customFormat="1" ht="16.5" customHeight="1">
      <c r="A111" s="39"/>
      <c r="B111" s="40"/>
      <c r="C111" s="213" t="s">
        <v>170</v>
      </c>
      <c r="D111" s="213" t="s">
        <v>133</v>
      </c>
      <c r="E111" s="214" t="s">
        <v>400</v>
      </c>
      <c r="F111" s="215" t="s">
        <v>401</v>
      </c>
      <c r="G111" s="216" t="s">
        <v>352</v>
      </c>
      <c r="H111" s="217">
        <v>2776</v>
      </c>
      <c r="I111" s="218"/>
      <c r="J111" s="219">
        <f>ROUND(I111*H111,2)</f>
        <v>0</v>
      </c>
      <c r="K111" s="215" t="s">
        <v>137</v>
      </c>
      <c r="L111" s="45"/>
      <c r="M111" s="220" t="s">
        <v>19</v>
      </c>
      <c r="N111" s="221" t="s">
        <v>42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138</v>
      </c>
      <c r="AT111" s="224" t="s">
        <v>133</v>
      </c>
      <c r="AU111" s="224" t="s">
        <v>80</v>
      </c>
      <c r="AY111" s="18" t="s">
        <v>131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78</v>
      </c>
      <c r="BK111" s="225">
        <f>ROUND(I111*H111,2)</f>
        <v>0</v>
      </c>
      <c r="BL111" s="18" t="s">
        <v>138</v>
      </c>
      <c r="BM111" s="224" t="s">
        <v>402</v>
      </c>
    </row>
    <row r="112" s="2" customFormat="1">
      <c r="A112" s="39"/>
      <c r="B112" s="40"/>
      <c r="C112" s="41"/>
      <c r="D112" s="226" t="s">
        <v>140</v>
      </c>
      <c r="E112" s="41"/>
      <c r="F112" s="227" t="s">
        <v>403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140</v>
      </c>
      <c r="AU112" s="18" t="s">
        <v>80</v>
      </c>
    </row>
    <row r="113" s="13" customFormat="1">
      <c r="A113" s="13"/>
      <c r="B113" s="233"/>
      <c r="C113" s="234"/>
      <c r="D113" s="231" t="s">
        <v>150</v>
      </c>
      <c r="E113" s="235" t="s">
        <v>19</v>
      </c>
      <c r="F113" s="236" t="s">
        <v>404</v>
      </c>
      <c r="G113" s="234"/>
      <c r="H113" s="237">
        <v>2776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150</v>
      </c>
      <c r="AU113" s="243" t="s">
        <v>80</v>
      </c>
      <c r="AV113" s="13" t="s">
        <v>80</v>
      </c>
      <c r="AW113" s="13" t="s">
        <v>33</v>
      </c>
      <c r="AX113" s="13" t="s">
        <v>78</v>
      </c>
      <c r="AY113" s="243" t="s">
        <v>131</v>
      </c>
    </row>
    <row r="114" s="2" customFormat="1" ht="21.75" customHeight="1">
      <c r="A114" s="39"/>
      <c r="B114" s="40"/>
      <c r="C114" s="213" t="s">
        <v>176</v>
      </c>
      <c r="D114" s="213" t="s">
        <v>133</v>
      </c>
      <c r="E114" s="214" t="s">
        <v>405</v>
      </c>
      <c r="F114" s="215" t="s">
        <v>406</v>
      </c>
      <c r="G114" s="216" t="s">
        <v>146</v>
      </c>
      <c r="H114" s="217">
        <v>23664</v>
      </c>
      <c r="I114" s="218"/>
      <c r="J114" s="219">
        <f>ROUND(I114*H114,2)</f>
        <v>0</v>
      </c>
      <c r="K114" s="215" t="s">
        <v>137</v>
      </c>
      <c r="L114" s="45"/>
      <c r="M114" s="220" t="s">
        <v>19</v>
      </c>
      <c r="N114" s="221" t="s">
        <v>42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138</v>
      </c>
      <c r="AT114" s="224" t="s">
        <v>133</v>
      </c>
      <c r="AU114" s="224" t="s">
        <v>80</v>
      </c>
      <c r="AY114" s="18" t="s">
        <v>131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78</v>
      </c>
      <c r="BK114" s="225">
        <f>ROUND(I114*H114,2)</f>
        <v>0</v>
      </c>
      <c r="BL114" s="18" t="s">
        <v>138</v>
      </c>
      <c r="BM114" s="224" t="s">
        <v>407</v>
      </c>
    </row>
    <row r="115" s="2" customFormat="1">
      <c r="A115" s="39"/>
      <c r="B115" s="40"/>
      <c r="C115" s="41"/>
      <c r="D115" s="226" t="s">
        <v>140</v>
      </c>
      <c r="E115" s="41"/>
      <c r="F115" s="227" t="s">
        <v>408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140</v>
      </c>
      <c r="AU115" s="18" t="s">
        <v>80</v>
      </c>
    </row>
    <row r="116" s="13" customFormat="1">
      <c r="A116" s="13"/>
      <c r="B116" s="233"/>
      <c r="C116" s="234"/>
      <c r="D116" s="231" t="s">
        <v>150</v>
      </c>
      <c r="E116" s="235" t="s">
        <v>19</v>
      </c>
      <c r="F116" s="236" t="s">
        <v>409</v>
      </c>
      <c r="G116" s="234"/>
      <c r="H116" s="237">
        <v>14916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150</v>
      </c>
      <c r="AU116" s="243" t="s">
        <v>80</v>
      </c>
      <c r="AV116" s="13" t="s">
        <v>80</v>
      </c>
      <c r="AW116" s="13" t="s">
        <v>33</v>
      </c>
      <c r="AX116" s="13" t="s">
        <v>71</v>
      </c>
      <c r="AY116" s="243" t="s">
        <v>131</v>
      </c>
    </row>
    <row r="117" s="13" customFormat="1">
      <c r="A117" s="13"/>
      <c r="B117" s="233"/>
      <c r="C117" s="234"/>
      <c r="D117" s="231" t="s">
        <v>150</v>
      </c>
      <c r="E117" s="235" t="s">
        <v>19</v>
      </c>
      <c r="F117" s="236" t="s">
        <v>410</v>
      </c>
      <c r="G117" s="234"/>
      <c r="H117" s="237">
        <v>8748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150</v>
      </c>
      <c r="AU117" s="243" t="s">
        <v>80</v>
      </c>
      <c r="AV117" s="13" t="s">
        <v>80</v>
      </c>
      <c r="AW117" s="13" t="s">
        <v>33</v>
      </c>
      <c r="AX117" s="13" t="s">
        <v>71</v>
      </c>
      <c r="AY117" s="243" t="s">
        <v>131</v>
      </c>
    </row>
    <row r="118" s="14" customFormat="1">
      <c r="A118" s="14"/>
      <c r="B118" s="254"/>
      <c r="C118" s="255"/>
      <c r="D118" s="231" t="s">
        <v>150</v>
      </c>
      <c r="E118" s="256" t="s">
        <v>19</v>
      </c>
      <c r="F118" s="257" t="s">
        <v>247</v>
      </c>
      <c r="G118" s="255"/>
      <c r="H118" s="258">
        <v>23664</v>
      </c>
      <c r="I118" s="259"/>
      <c r="J118" s="255"/>
      <c r="K118" s="255"/>
      <c r="L118" s="260"/>
      <c r="M118" s="261"/>
      <c r="N118" s="262"/>
      <c r="O118" s="262"/>
      <c r="P118" s="262"/>
      <c r="Q118" s="262"/>
      <c r="R118" s="262"/>
      <c r="S118" s="262"/>
      <c r="T118" s="26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4" t="s">
        <v>150</v>
      </c>
      <c r="AU118" s="264" t="s">
        <v>80</v>
      </c>
      <c r="AV118" s="14" t="s">
        <v>138</v>
      </c>
      <c r="AW118" s="14" t="s">
        <v>33</v>
      </c>
      <c r="AX118" s="14" t="s">
        <v>78</v>
      </c>
      <c r="AY118" s="264" t="s">
        <v>131</v>
      </c>
    </row>
    <row r="119" s="2" customFormat="1" ht="16.5" customHeight="1">
      <c r="A119" s="39"/>
      <c r="B119" s="40"/>
      <c r="C119" s="213" t="s">
        <v>183</v>
      </c>
      <c r="D119" s="213" t="s">
        <v>133</v>
      </c>
      <c r="E119" s="214" t="s">
        <v>411</v>
      </c>
      <c r="F119" s="215" t="s">
        <v>412</v>
      </c>
      <c r="G119" s="216" t="s">
        <v>146</v>
      </c>
      <c r="H119" s="217">
        <v>959</v>
      </c>
      <c r="I119" s="218"/>
      <c r="J119" s="219">
        <f>ROUND(I119*H119,2)</f>
        <v>0</v>
      </c>
      <c r="K119" s="215" t="s">
        <v>137</v>
      </c>
      <c r="L119" s="45"/>
      <c r="M119" s="220" t="s">
        <v>19</v>
      </c>
      <c r="N119" s="221" t="s">
        <v>42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138</v>
      </c>
      <c r="AT119" s="224" t="s">
        <v>133</v>
      </c>
      <c r="AU119" s="224" t="s">
        <v>80</v>
      </c>
      <c r="AY119" s="18" t="s">
        <v>131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78</v>
      </c>
      <c r="BK119" s="225">
        <f>ROUND(I119*H119,2)</f>
        <v>0</v>
      </c>
      <c r="BL119" s="18" t="s">
        <v>138</v>
      </c>
      <c r="BM119" s="224" t="s">
        <v>413</v>
      </c>
    </row>
    <row r="120" s="2" customFormat="1">
      <c r="A120" s="39"/>
      <c r="B120" s="40"/>
      <c r="C120" s="41"/>
      <c r="D120" s="226" t="s">
        <v>140</v>
      </c>
      <c r="E120" s="41"/>
      <c r="F120" s="227" t="s">
        <v>414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140</v>
      </c>
      <c r="AU120" s="18" t="s">
        <v>80</v>
      </c>
    </row>
    <row r="121" s="2" customFormat="1">
      <c r="A121" s="39"/>
      <c r="B121" s="40"/>
      <c r="C121" s="41"/>
      <c r="D121" s="231" t="s">
        <v>142</v>
      </c>
      <c r="E121" s="41"/>
      <c r="F121" s="232" t="s">
        <v>415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142</v>
      </c>
      <c r="AU121" s="18" t="s">
        <v>80</v>
      </c>
    </row>
    <row r="122" s="13" customFormat="1">
      <c r="A122" s="13"/>
      <c r="B122" s="233"/>
      <c r="C122" s="234"/>
      <c r="D122" s="231" t="s">
        <v>150</v>
      </c>
      <c r="E122" s="235" t="s">
        <v>19</v>
      </c>
      <c r="F122" s="236" t="s">
        <v>348</v>
      </c>
      <c r="G122" s="234"/>
      <c r="H122" s="237">
        <v>959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150</v>
      </c>
      <c r="AU122" s="243" t="s">
        <v>80</v>
      </c>
      <c r="AV122" s="13" t="s">
        <v>80</v>
      </c>
      <c r="AW122" s="13" t="s">
        <v>33</v>
      </c>
      <c r="AX122" s="13" t="s">
        <v>78</v>
      </c>
      <c r="AY122" s="243" t="s">
        <v>131</v>
      </c>
    </row>
    <row r="123" s="2" customFormat="1" ht="16.5" customHeight="1">
      <c r="A123" s="39"/>
      <c r="B123" s="40"/>
      <c r="C123" s="244" t="s">
        <v>191</v>
      </c>
      <c r="D123" s="244" t="s">
        <v>184</v>
      </c>
      <c r="E123" s="245" t="s">
        <v>350</v>
      </c>
      <c r="F123" s="246" t="s">
        <v>351</v>
      </c>
      <c r="G123" s="247" t="s">
        <v>352</v>
      </c>
      <c r="H123" s="248">
        <v>47.950000000000003</v>
      </c>
      <c r="I123" s="249"/>
      <c r="J123" s="250">
        <f>ROUND(I123*H123,2)</f>
        <v>0</v>
      </c>
      <c r="K123" s="246" t="s">
        <v>19</v>
      </c>
      <c r="L123" s="251"/>
      <c r="M123" s="252" t="s">
        <v>19</v>
      </c>
      <c r="N123" s="253" t="s">
        <v>42</v>
      </c>
      <c r="O123" s="85"/>
      <c r="P123" s="222">
        <f>O123*H123</f>
        <v>0</v>
      </c>
      <c r="Q123" s="222">
        <v>0.25</v>
      </c>
      <c r="R123" s="222">
        <f>Q123*H123</f>
        <v>11.987500000000001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183</v>
      </c>
      <c r="AT123" s="224" t="s">
        <v>184</v>
      </c>
      <c r="AU123" s="224" t="s">
        <v>80</v>
      </c>
      <c r="AY123" s="18" t="s">
        <v>131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78</v>
      </c>
      <c r="BK123" s="225">
        <f>ROUND(I123*H123,2)</f>
        <v>0</v>
      </c>
      <c r="BL123" s="18" t="s">
        <v>138</v>
      </c>
      <c r="BM123" s="224" t="s">
        <v>416</v>
      </c>
    </row>
    <row r="124" s="2" customFormat="1">
      <c r="A124" s="39"/>
      <c r="B124" s="40"/>
      <c r="C124" s="41"/>
      <c r="D124" s="231" t="s">
        <v>142</v>
      </c>
      <c r="E124" s="41"/>
      <c r="F124" s="232" t="s">
        <v>417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142</v>
      </c>
      <c r="AU124" s="18" t="s">
        <v>80</v>
      </c>
    </row>
    <row r="125" s="13" customFormat="1">
      <c r="A125" s="13"/>
      <c r="B125" s="233"/>
      <c r="C125" s="234"/>
      <c r="D125" s="231" t="s">
        <v>150</v>
      </c>
      <c r="E125" s="235" t="s">
        <v>19</v>
      </c>
      <c r="F125" s="236" t="s">
        <v>418</v>
      </c>
      <c r="G125" s="234"/>
      <c r="H125" s="237">
        <v>47.950000000000003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150</v>
      </c>
      <c r="AU125" s="243" t="s">
        <v>80</v>
      </c>
      <c r="AV125" s="13" t="s">
        <v>80</v>
      </c>
      <c r="AW125" s="13" t="s">
        <v>33</v>
      </c>
      <c r="AX125" s="13" t="s">
        <v>78</v>
      </c>
      <c r="AY125" s="243" t="s">
        <v>131</v>
      </c>
    </row>
    <row r="126" s="2" customFormat="1" ht="21.75" customHeight="1">
      <c r="A126" s="39"/>
      <c r="B126" s="40"/>
      <c r="C126" s="213" t="s">
        <v>196</v>
      </c>
      <c r="D126" s="213" t="s">
        <v>133</v>
      </c>
      <c r="E126" s="214" t="s">
        <v>419</v>
      </c>
      <c r="F126" s="215" t="s">
        <v>420</v>
      </c>
      <c r="G126" s="216" t="s">
        <v>136</v>
      </c>
      <c r="H126" s="217">
        <v>7</v>
      </c>
      <c r="I126" s="218"/>
      <c r="J126" s="219">
        <f>ROUND(I126*H126,2)</f>
        <v>0</v>
      </c>
      <c r="K126" s="215" t="s">
        <v>137</v>
      </c>
      <c r="L126" s="45"/>
      <c r="M126" s="220" t="s">
        <v>19</v>
      </c>
      <c r="N126" s="221" t="s">
        <v>42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138</v>
      </c>
      <c r="AT126" s="224" t="s">
        <v>133</v>
      </c>
      <c r="AU126" s="224" t="s">
        <v>80</v>
      </c>
      <c r="AY126" s="18" t="s">
        <v>131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78</v>
      </c>
      <c r="BK126" s="225">
        <f>ROUND(I126*H126,2)</f>
        <v>0</v>
      </c>
      <c r="BL126" s="18" t="s">
        <v>138</v>
      </c>
      <c r="BM126" s="224" t="s">
        <v>421</v>
      </c>
    </row>
    <row r="127" s="2" customFormat="1">
      <c r="A127" s="39"/>
      <c r="B127" s="40"/>
      <c r="C127" s="41"/>
      <c r="D127" s="226" t="s">
        <v>140</v>
      </c>
      <c r="E127" s="41"/>
      <c r="F127" s="227" t="s">
        <v>422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140</v>
      </c>
      <c r="AU127" s="18" t="s">
        <v>80</v>
      </c>
    </row>
    <row r="128" s="12" customFormat="1" ht="22.8" customHeight="1">
      <c r="A128" s="12"/>
      <c r="B128" s="197"/>
      <c r="C128" s="198"/>
      <c r="D128" s="199" t="s">
        <v>70</v>
      </c>
      <c r="E128" s="211" t="s">
        <v>362</v>
      </c>
      <c r="F128" s="211" t="s">
        <v>363</v>
      </c>
      <c r="G128" s="198"/>
      <c r="H128" s="198"/>
      <c r="I128" s="201"/>
      <c r="J128" s="212">
        <f>BK128</f>
        <v>0</v>
      </c>
      <c r="K128" s="198"/>
      <c r="L128" s="203"/>
      <c r="M128" s="204"/>
      <c r="N128" s="205"/>
      <c r="O128" s="205"/>
      <c r="P128" s="206">
        <f>SUM(P129:P130)</f>
        <v>0</v>
      </c>
      <c r="Q128" s="205"/>
      <c r="R128" s="206">
        <f>SUM(R129:R130)</f>
        <v>0</v>
      </c>
      <c r="S128" s="205"/>
      <c r="T128" s="207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78</v>
      </c>
      <c r="AT128" s="209" t="s">
        <v>70</v>
      </c>
      <c r="AU128" s="209" t="s">
        <v>78</v>
      </c>
      <c r="AY128" s="208" t="s">
        <v>131</v>
      </c>
      <c r="BK128" s="210">
        <f>SUM(BK129:BK130)</f>
        <v>0</v>
      </c>
    </row>
    <row r="129" s="2" customFormat="1" ht="16.5" customHeight="1">
      <c r="A129" s="39"/>
      <c r="B129" s="40"/>
      <c r="C129" s="213" t="s">
        <v>202</v>
      </c>
      <c r="D129" s="213" t="s">
        <v>133</v>
      </c>
      <c r="E129" s="214" t="s">
        <v>365</v>
      </c>
      <c r="F129" s="215" t="s">
        <v>366</v>
      </c>
      <c r="G129" s="216" t="s">
        <v>367</v>
      </c>
      <c r="H129" s="217">
        <v>11.988</v>
      </c>
      <c r="I129" s="218"/>
      <c r="J129" s="219">
        <f>ROUND(I129*H129,2)</f>
        <v>0</v>
      </c>
      <c r="K129" s="215" t="s">
        <v>137</v>
      </c>
      <c r="L129" s="45"/>
      <c r="M129" s="220" t="s">
        <v>19</v>
      </c>
      <c r="N129" s="221" t="s">
        <v>42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138</v>
      </c>
      <c r="AT129" s="224" t="s">
        <v>133</v>
      </c>
      <c r="AU129" s="224" t="s">
        <v>80</v>
      </c>
      <c r="AY129" s="18" t="s">
        <v>131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78</v>
      </c>
      <c r="BK129" s="225">
        <f>ROUND(I129*H129,2)</f>
        <v>0</v>
      </c>
      <c r="BL129" s="18" t="s">
        <v>138</v>
      </c>
      <c r="BM129" s="224" t="s">
        <v>423</v>
      </c>
    </row>
    <row r="130" s="2" customFormat="1">
      <c r="A130" s="39"/>
      <c r="B130" s="40"/>
      <c r="C130" s="41"/>
      <c r="D130" s="226" t="s">
        <v>140</v>
      </c>
      <c r="E130" s="41"/>
      <c r="F130" s="227" t="s">
        <v>369</v>
      </c>
      <c r="G130" s="41"/>
      <c r="H130" s="41"/>
      <c r="I130" s="228"/>
      <c r="J130" s="41"/>
      <c r="K130" s="41"/>
      <c r="L130" s="45"/>
      <c r="M130" s="275"/>
      <c r="N130" s="276"/>
      <c r="O130" s="277"/>
      <c r="P130" s="277"/>
      <c r="Q130" s="277"/>
      <c r="R130" s="277"/>
      <c r="S130" s="277"/>
      <c r="T130" s="278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140</v>
      </c>
      <c r="AU130" s="18" t="s">
        <v>80</v>
      </c>
    </row>
    <row r="131" s="2" customFormat="1" ht="6.96" customHeight="1">
      <c r="A131" s="39"/>
      <c r="B131" s="60"/>
      <c r="C131" s="61"/>
      <c r="D131" s="61"/>
      <c r="E131" s="61"/>
      <c r="F131" s="61"/>
      <c r="G131" s="61"/>
      <c r="H131" s="61"/>
      <c r="I131" s="61"/>
      <c r="J131" s="61"/>
      <c r="K131" s="61"/>
      <c r="L131" s="45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</sheetData>
  <sheetProtection sheet="1" autoFilter="0" formatColumns="0" formatRows="0" objects="1" scenarios="1" spinCount="100000" saltValue="IhZdtK7CA6VblbCQNJQzzO/a4OFKI7/PeBTy4Ji5huh2FeQF8A8Fg00JIVI6p5OHghvGiKHQX++Y9aJHZiA2wQ==" hashValue="MAvpODkMIkdtx0OTHQOYyJQGtBHBJzHgznRgpmLzvcY5SE9siBo2W32Ufq+tr2ftxPfWixydmQWeH6bDbOePSw==" algorithmName="SHA-512" password="CC35"/>
  <autoFilter ref="C87:K13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3_02/184851617"/>
    <hyperlink ref="F96" r:id="rId2" display="https://podminky.urs.cz/item/CS_URS_2023_02/185804213"/>
    <hyperlink ref="F100" r:id="rId3" display="https://podminky.urs.cz/item/CS_URS_2023_02/185804214"/>
    <hyperlink ref="F104" r:id="rId4" display="https://podminky.urs.cz/item/CS_URS_2023_02/185804312"/>
    <hyperlink ref="F110" r:id="rId5" display="https://podminky.urs.cz/item/CS_URS_2023_02/185851121"/>
    <hyperlink ref="F112" r:id="rId6" display="https://podminky.urs.cz/item/CS_URS_2023_02/185851129"/>
    <hyperlink ref="F115" r:id="rId7" display="https://podminky.urs.cz/item/CS_URS_2023_02/111151231"/>
    <hyperlink ref="F120" r:id="rId8" display="https://podminky.urs.cz/item/CS_URS_2023_02/184911421"/>
    <hyperlink ref="F127" r:id="rId9" display="https://podminky.urs.cz/item/CS_URS_2023_02/184852234"/>
    <hyperlink ref="F130" r:id="rId10" display="https://podminky.urs.cz/item/CS_URS_2023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104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Nebužely - výsadba LBK 72</v>
      </c>
      <c r="F7" s="143"/>
      <c r="G7" s="143"/>
      <c r="H7" s="143"/>
      <c r="L7" s="21"/>
    </row>
    <row r="8" s="1" customFormat="1" ht="12" customHeight="1">
      <c r="B8" s="21"/>
      <c r="D8" s="143" t="s">
        <v>105</v>
      </c>
      <c r="L8" s="21"/>
    </row>
    <row r="9" s="2" customFormat="1" ht="16.5" customHeight="1">
      <c r="A9" s="39"/>
      <c r="B9" s="45"/>
      <c r="C9" s="39"/>
      <c r="D9" s="39"/>
      <c r="E9" s="144" t="s">
        <v>106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107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424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20. 4. 2023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32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ROUND((SUM(BE88:BE136)),  2)</f>
        <v>0</v>
      </c>
      <c r="G35" s="39"/>
      <c r="H35" s="39"/>
      <c r="I35" s="158">
        <v>0.20999999999999999</v>
      </c>
      <c r="J35" s="157">
        <f>ROUND(((SUM(BE88:BE136))*I35),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ROUND((SUM(BF88:BF136)),  2)</f>
        <v>0</v>
      </c>
      <c r="G36" s="39"/>
      <c r="H36" s="39"/>
      <c r="I36" s="158">
        <v>0.14999999999999999</v>
      </c>
      <c r="J36" s="157">
        <f>ROUND(((SUM(BF88:BF136))*I36),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ROUND((SUM(BG88:BG136)),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ROUND((SUM(BH88:BH136)),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ROUND((SUM(BI88:BI136)),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109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Nebužely - výsadba LBK 72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105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107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SO-01.3 - Vegetační úpravy - následná péče ve 2. roce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20. 4. 2023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 SPÚ, pobočka Mělník</v>
      </c>
      <c r="G58" s="41"/>
      <c r="H58" s="41"/>
      <c r="I58" s="33" t="s">
        <v>31</v>
      </c>
      <c r="J58" s="37" t="str">
        <f>E23</f>
        <v>ATELIER FONTES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ATELIER FONTES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110</v>
      </c>
      <c r="D61" s="172"/>
      <c r="E61" s="172"/>
      <c r="F61" s="172"/>
      <c r="G61" s="172"/>
      <c r="H61" s="172"/>
      <c r="I61" s="172"/>
      <c r="J61" s="173" t="s">
        <v>111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112</v>
      </c>
    </row>
    <row r="64" s="9" customFormat="1" ht="24.96" customHeight="1">
      <c r="A64" s="9"/>
      <c r="B64" s="175"/>
      <c r="C64" s="176"/>
      <c r="D64" s="177" t="s">
        <v>113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114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115</v>
      </c>
      <c r="E66" s="183"/>
      <c r="F66" s="183"/>
      <c r="G66" s="183"/>
      <c r="H66" s="183"/>
      <c r="I66" s="183"/>
      <c r="J66" s="184">
        <f>J134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Nebužely - výsadba LBK 72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105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106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107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SO-01.3 - Vegetační úpravy - následná péče ve 2. roce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</v>
      </c>
      <c r="G82" s="41"/>
      <c r="H82" s="41"/>
      <c r="I82" s="33" t="s">
        <v>23</v>
      </c>
      <c r="J82" s="73" t="str">
        <f>IF(J14="","",J14)</f>
        <v>20. 4. 2023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E17</f>
        <v>ČR SPÚ, pobočka Mělník</v>
      </c>
      <c r="G84" s="41"/>
      <c r="H84" s="41"/>
      <c r="I84" s="33" t="s">
        <v>31</v>
      </c>
      <c r="J84" s="37" t="str">
        <f>E23</f>
        <v>ATELIER FONTES s.r.o.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29</v>
      </c>
      <c r="D85" s="41"/>
      <c r="E85" s="41"/>
      <c r="F85" s="28" t="str">
        <f>IF(E20="","",E20)</f>
        <v>Vyplň údaj</v>
      </c>
      <c r="G85" s="41"/>
      <c r="H85" s="41"/>
      <c r="I85" s="33" t="s">
        <v>34</v>
      </c>
      <c r="J85" s="37" t="str">
        <f>E26</f>
        <v>ATELIER FONTES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117</v>
      </c>
      <c r="D87" s="189" t="s">
        <v>56</v>
      </c>
      <c r="E87" s="189" t="s">
        <v>52</v>
      </c>
      <c r="F87" s="189" t="s">
        <v>53</v>
      </c>
      <c r="G87" s="189" t="s">
        <v>118</v>
      </c>
      <c r="H87" s="189" t="s">
        <v>119</v>
      </c>
      <c r="I87" s="189" t="s">
        <v>120</v>
      </c>
      <c r="J87" s="189" t="s">
        <v>111</v>
      </c>
      <c r="K87" s="190" t="s">
        <v>121</v>
      </c>
      <c r="L87" s="191"/>
      <c r="M87" s="93" t="s">
        <v>19</v>
      </c>
      <c r="N87" s="94" t="s">
        <v>41</v>
      </c>
      <c r="O87" s="94" t="s">
        <v>122</v>
      </c>
      <c r="P87" s="94" t="s">
        <v>123</v>
      </c>
      <c r="Q87" s="94" t="s">
        <v>124</v>
      </c>
      <c r="R87" s="94" t="s">
        <v>125</v>
      </c>
      <c r="S87" s="94" t="s">
        <v>126</v>
      </c>
      <c r="T87" s="95" t="s">
        <v>127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128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</f>
        <v>0</v>
      </c>
      <c r="Q88" s="97"/>
      <c r="R88" s="194">
        <f>R89</f>
        <v>11.987500000000001</v>
      </c>
      <c r="S88" s="97"/>
      <c r="T88" s="195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112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70</v>
      </c>
      <c r="E89" s="200" t="s">
        <v>129</v>
      </c>
      <c r="F89" s="200" t="s">
        <v>130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P90+P134</f>
        <v>0</v>
      </c>
      <c r="Q89" s="205"/>
      <c r="R89" s="206">
        <f>R90+R134</f>
        <v>11.987500000000001</v>
      </c>
      <c r="S89" s="205"/>
      <c r="T89" s="207">
        <f>T90+T134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78</v>
      </c>
      <c r="AT89" s="209" t="s">
        <v>70</v>
      </c>
      <c r="AU89" s="209" t="s">
        <v>71</v>
      </c>
      <c r="AY89" s="208" t="s">
        <v>131</v>
      </c>
      <c r="BK89" s="210">
        <f>BK90+BK134</f>
        <v>0</v>
      </c>
    </row>
    <row r="90" s="12" customFormat="1" ht="22.8" customHeight="1">
      <c r="A90" s="12"/>
      <c r="B90" s="197"/>
      <c r="C90" s="198"/>
      <c r="D90" s="199" t="s">
        <v>70</v>
      </c>
      <c r="E90" s="211" t="s">
        <v>78</v>
      </c>
      <c r="F90" s="211" t="s">
        <v>132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SUM(P91:P133)</f>
        <v>0</v>
      </c>
      <c r="Q90" s="205"/>
      <c r="R90" s="206">
        <f>SUM(R91:R133)</f>
        <v>11.987500000000001</v>
      </c>
      <c r="S90" s="205"/>
      <c r="T90" s="207">
        <f>SUM(T91:T133)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78</v>
      </c>
      <c r="AT90" s="209" t="s">
        <v>70</v>
      </c>
      <c r="AU90" s="209" t="s">
        <v>78</v>
      </c>
      <c r="AY90" s="208" t="s">
        <v>131</v>
      </c>
      <c r="BK90" s="210">
        <f>SUM(BK91:BK133)</f>
        <v>0</v>
      </c>
    </row>
    <row r="91" s="2" customFormat="1" ht="16.5" customHeight="1">
      <c r="A91" s="39"/>
      <c r="B91" s="40"/>
      <c r="C91" s="213" t="s">
        <v>78</v>
      </c>
      <c r="D91" s="213" t="s">
        <v>133</v>
      </c>
      <c r="E91" s="214" t="s">
        <v>371</v>
      </c>
      <c r="F91" s="215" t="s">
        <v>372</v>
      </c>
      <c r="G91" s="216" t="s">
        <v>159</v>
      </c>
      <c r="H91" s="217">
        <v>1.482</v>
      </c>
      <c r="I91" s="218"/>
      <c r="J91" s="219">
        <f>ROUND(I91*H91,2)</f>
        <v>0</v>
      </c>
      <c r="K91" s="215" t="s">
        <v>137</v>
      </c>
      <c r="L91" s="45"/>
      <c r="M91" s="220" t="s">
        <v>19</v>
      </c>
      <c r="N91" s="221" t="s">
        <v>42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138</v>
      </c>
      <c r="AT91" s="224" t="s">
        <v>133</v>
      </c>
      <c r="AU91" s="224" t="s">
        <v>80</v>
      </c>
      <c r="AY91" s="18" t="s">
        <v>131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78</v>
      </c>
      <c r="BK91" s="225">
        <f>ROUND(I91*H91,2)</f>
        <v>0</v>
      </c>
      <c r="BL91" s="18" t="s">
        <v>138</v>
      </c>
      <c r="BM91" s="224" t="s">
        <v>373</v>
      </c>
    </row>
    <row r="92" s="2" customFormat="1">
      <c r="A92" s="39"/>
      <c r="B92" s="40"/>
      <c r="C92" s="41"/>
      <c r="D92" s="226" t="s">
        <v>140</v>
      </c>
      <c r="E92" s="41"/>
      <c r="F92" s="227" t="s">
        <v>374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140</v>
      </c>
      <c r="AU92" s="18" t="s">
        <v>80</v>
      </c>
    </row>
    <row r="93" s="2" customFormat="1">
      <c r="A93" s="39"/>
      <c r="B93" s="40"/>
      <c r="C93" s="41"/>
      <c r="D93" s="231" t="s">
        <v>142</v>
      </c>
      <c r="E93" s="41"/>
      <c r="F93" s="232" t="s">
        <v>425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142</v>
      </c>
      <c r="AU93" s="18" t="s">
        <v>80</v>
      </c>
    </row>
    <row r="94" s="13" customFormat="1">
      <c r="A94" s="13"/>
      <c r="B94" s="233"/>
      <c r="C94" s="234"/>
      <c r="D94" s="231" t="s">
        <v>150</v>
      </c>
      <c r="E94" s="235" t="s">
        <v>19</v>
      </c>
      <c r="F94" s="236" t="s">
        <v>426</v>
      </c>
      <c r="G94" s="234"/>
      <c r="H94" s="237">
        <v>1.482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150</v>
      </c>
      <c r="AU94" s="243" t="s">
        <v>80</v>
      </c>
      <c r="AV94" s="13" t="s">
        <v>80</v>
      </c>
      <c r="AW94" s="13" t="s">
        <v>33</v>
      </c>
      <c r="AX94" s="13" t="s">
        <v>78</v>
      </c>
      <c r="AY94" s="243" t="s">
        <v>131</v>
      </c>
    </row>
    <row r="95" s="2" customFormat="1" ht="16.5" customHeight="1">
      <c r="A95" s="39"/>
      <c r="B95" s="40"/>
      <c r="C95" s="213" t="s">
        <v>80</v>
      </c>
      <c r="D95" s="213" t="s">
        <v>133</v>
      </c>
      <c r="E95" s="214" t="s">
        <v>377</v>
      </c>
      <c r="F95" s="215" t="s">
        <v>378</v>
      </c>
      <c r="G95" s="216" t="s">
        <v>146</v>
      </c>
      <c r="H95" s="217">
        <v>40</v>
      </c>
      <c r="I95" s="218"/>
      <c r="J95" s="219">
        <f>ROUND(I95*H95,2)</f>
        <v>0</v>
      </c>
      <c r="K95" s="215" t="s">
        <v>137</v>
      </c>
      <c r="L95" s="45"/>
      <c r="M95" s="220" t="s">
        <v>19</v>
      </c>
      <c r="N95" s="221" t="s">
        <v>42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138</v>
      </c>
      <c r="AT95" s="224" t="s">
        <v>133</v>
      </c>
      <c r="AU95" s="224" t="s">
        <v>80</v>
      </c>
      <c r="AY95" s="18" t="s">
        <v>131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78</v>
      </c>
      <c r="BK95" s="225">
        <f>ROUND(I95*H95,2)</f>
        <v>0</v>
      </c>
      <c r="BL95" s="18" t="s">
        <v>138</v>
      </c>
      <c r="BM95" s="224" t="s">
        <v>379</v>
      </c>
    </row>
    <row r="96" s="2" customFormat="1">
      <c r="A96" s="39"/>
      <c r="B96" s="40"/>
      <c r="C96" s="41"/>
      <c r="D96" s="226" t="s">
        <v>140</v>
      </c>
      <c r="E96" s="41"/>
      <c r="F96" s="227" t="s">
        <v>380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140</v>
      </c>
      <c r="AU96" s="18" t="s">
        <v>80</v>
      </c>
    </row>
    <row r="97" s="2" customFormat="1">
      <c r="A97" s="39"/>
      <c r="B97" s="40"/>
      <c r="C97" s="41"/>
      <c r="D97" s="231" t="s">
        <v>142</v>
      </c>
      <c r="E97" s="41"/>
      <c r="F97" s="232" t="s">
        <v>381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142</v>
      </c>
      <c r="AU97" s="18" t="s">
        <v>80</v>
      </c>
    </row>
    <row r="98" s="13" customFormat="1">
      <c r="A98" s="13"/>
      <c r="B98" s="233"/>
      <c r="C98" s="234"/>
      <c r="D98" s="231" t="s">
        <v>150</v>
      </c>
      <c r="E98" s="235" t="s">
        <v>19</v>
      </c>
      <c r="F98" s="236" t="s">
        <v>382</v>
      </c>
      <c r="G98" s="234"/>
      <c r="H98" s="237">
        <v>40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150</v>
      </c>
      <c r="AU98" s="243" t="s">
        <v>80</v>
      </c>
      <c r="AV98" s="13" t="s">
        <v>80</v>
      </c>
      <c r="AW98" s="13" t="s">
        <v>33</v>
      </c>
      <c r="AX98" s="13" t="s">
        <v>78</v>
      </c>
      <c r="AY98" s="243" t="s">
        <v>131</v>
      </c>
    </row>
    <row r="99" s="2" customFormat="1" ht="16.5" customHeight="1">
      <c r="A99" s="39"/>
      <c r="B99" s="40"/>
      <c r="C99" s="213" t="s">
        <v>152</v>
      </c>
      <c r="D99" s="213" t="s">
        <v>133</v>
      </c>
      <c r="E99" s="214" t="s">
        <v>383</v>
      </c>
      <c r="F99" s="215" t="s">
        <v>384</v>
      </c>
      <c r="G99" s="216" t="s">
        <v>146</v>
      </c>
      <c r="H99" s="217">
        <v>514</v>
      </c>
      <c r="I99" s="218"/>
      <c r="J99" s="219">
        <f>ROUND(I99*H99,2)</f>
        <v>0</v>
      </c>
      <c r="K99" s="215" t="s">
        <v>137</v>
      </c>
      <c r="L99" s="45"/>
      <c r="M99" s="220" t="s">
        <v>19</v>
      </c>
      <c r="N99" s="221" t="s">
        <v>42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138</v>
      </c>
      <c r="AT99" s="224" t="s">
        <v>133</v>
      </c>
      <c r="AU99" s="224" t="s">
        <v>80</v>
      </c>
      <c r="AY99" s="18" t="s">
        <v>131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78</v>
      </c>
      <c r="BK99" s="225">
        <f>ROUND(I99*H99,2)</f>
        <v>0</v>
      </c>
      <c r="BL99" s="18" t="s">
        <v>138</v>
      </c>
      <c r="BM99" s="224" t="s">
        <v>385</v>
      </c>
    </row>
    <row r="100" s="2" customFormat="1">
      <c r="A100" s="39"/>
      <c r="B100" s="40"/>
      <c r="C100" s="41"/>
      <c r="D100" s="226" t="s">
        <v>140</v>
      </c>
      <c r="E100" s="41"/>
      <c r="F100" s="227" t="s">
        <v>386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140</v>
      </c>
      <c r="AU100" s="18" t="s">
        <v>80</v>
      </c>
    </row>
    <row r="101" s="2" customFormat="1">
      <c r="A101" s="39"/>
      <c r="B101" s="40"/>
      <c r="C101" s="41"/>
      <c r="D101" s="231" t="s">
        <v>142</v>
      </c>
      <c r="E101" s="41"/>
      <c r="F101" s="232" t="s">
        <v>387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142</v>
      </c>
      <c r="AU101" s="18" t="s">
        <v>80</v>
      </c>
    </row>
    <row r="102" s="13" customFormat="1">
      <c r="A102" s="13"/>
      <c r="B102" s="233"/>
      <c r="C102" s="234"/>
      <c r="D102" s="231" t="s">
        <v>150</v>
      </c>
      <c r="E102" s="235" t="s">
        <v>19</v>
      </c>
      <c r="F102" s="236" t="s">
        <v>388</v>
      </c>
      <c r="G102" s="234"/>
      <c r="H102" s="237">
        <v>514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150</v>
      </c>
      <c r="AU102" s="243" t="s">
        <v>80</v>
      </c>
      <c r="AV102" s="13" t="s">
        <v>80</v>
      </c>
      <c r="AW102" s="13" t="s">
        <v>33</v>
      </c>
      <c r="AX102" s="13" t="s">
        <v>78</v>
      </c>
      <c r="AY102" s="243" t="s">
        <v>131</v>
      </c>
    </row>
    <row r="103" s="2" customFormat="1" ht="16.5" customHeight="1">
      <c r="A103" s="39"/>
      <c r="B103" s="40"/>
      <c r="C103" s="213" t="s">
        <v>138</v>
      </c>
      <c r="D103" s="213" t="s">
        <v>133</v>
      </c>
      <c r="E103" s="214" t="s">
        <v>389</v>
      </c>
      <c r="F103" s="215" t="s">
        <v>390</v>
      </c>
      <c r="G103" s="216" t="s">
        <v>352</v>
      </c>
      <c r="H103" s="217">
        <v>277.60000000000002</v>
      </c>
      <c r="I103" s="218"/>
      <c r="J103" s="219">
        <f>ROUND(I103*H103,2)</f>
        <v>0</v>
      </c>
      <c r="K103" s="215" t="s">
        <v>137</v>
      </c>
      <c r="L103" s="45"/>
      <c r="M103" s="220" t="s">
        <v>19</v>
      </c>
      <c r="N103" s="221" t="s">
        <v>42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138</v>
      </c>
      <c r="AT103" s="224" t="s">
        <v>133</v>
      </c>
      <c r="AU103" s="224" t="s">
        <v>80</v>
      </c>
      <c r="AY103" s="18" t="s">
        <v>131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78</v>
      </c>
      <c r="BK103" s="225">
        <f>ROUND(I103*H103,2)</f>
        <v>0</v>
      </c>
      <c r="BL103" s="18" t="s">
        <v>138</v>
      </c>
      <c r="BM103" s="224" t="s">
        <v>391</v>
      </c>
    </row>
    <row r="104" s="2" customFormat="1">
      <c r="A104" s="39"/>
      <c r="B104" s="40"/>
      <c r="C104" s="41"/>
      <c r="D104" s="226" t="s">
        <v>140</v>
      </c>
      <c r="E104" s="41"/>
      <c r="F104" s="227" t="s">
        <v>392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140</v>
      </c>
      <c r="AU104" s="18" t="s">
        <v>80</v>
      </c>
    </row>
    <row r="105" s="13" customFormat="1">
      <c r="A105" s="13"/>
      <c r="B105" s="233"/>
      <c r="C105" s="234"/>
      <c r="D105" s="231" t="s">
        <v>150</v>
      </c>
      <c r="E105" s="235" t="s">
        <v>19</v>
      </c>
      <c r="F105" s="236" t="s">
        <v>393</v>
      </c>
      <c r="G105" s="234"/>
      <c r="H105" s="237">
        <v>181.19999999999999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150</v>
      </c>
      <c r="AU105" s="243" t="s">
        <v>80</v>
      </c>
      <c r="AV105" s="13" t="s">
        <v>80</v>
      </c>
      <c r="AW105" s="13" t="s">
        <v>33</v>
      </c>
      <c r="AX105" s="13" t="s">
        <v>71</v>
      </c>
      <c r="AY105" s="243" t="s">
        <v>131</v>
      </c>
    </row>
    <row r="106" s="13" customFormat="1">
      <c r="A106" s="13"/>
      <c r="B106" s="233"/>
      <c r="C106" s="234"/>
      <c r="D106" s="231" t="s">
        <v>150</v>
      </c>
      <c r="E106" s="235" t="s">
        <v>19</v>
      </c>
      <c r="F106" s="236" t="s">
        <v>394</v>
      </c>
      <c r="G106" s="234"/>
      <c r="H106" s="237">
        <v>91.400000000000006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150</v>
      </c>
      <c r="AU106" s="243" t="s">
        <v>80</v>
      </c>
      <c r="AV106" s="13" t="s">
        <v>80</v>
      </c>
      <c r="AW106" s="13" t="s">
        <v>33</v>
      </c>
      <c r="AX106" s="13" t="s">
        <v>71</v>
      </c>
      <c r="AY106" s="243" t="s">
        <v>131</v>
      </c>
    </row>
    <row r="107" s="13" customFormat="1">
      <c r="A107" s="13"/>
      <c r="B107" s="233"/>
      <c r="C107" s="234"/>
      <c r="D107" s="231" t="s">
        <v>150</v>
      </c>
      <c r="E107" s="235" t="s">
        <v>19</v>
      </c>
      <c r="F107" s="236" t="s">
        <v>395</v>
      </c>
      <c r="G107" s="234"/>
      <c r="H107" s="237">
        <v>5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150</v>
      </c>
      <c r="AU107" s="243" t="s">
        <v>80</v>
      </c>
      <c r="AV107" s="13" t="s">
        <v>80</v>
      </c>
      <c r="AW107" s="13" t="s">
        <v>33</v>
      </c>
      <c r="AX107" s="13" t="s">
        <v>71</v>
      </c>
      <c r="AY107" s="243" t="s">
        <v>131</v>
      </c>
    </row>
    <row r="108" s="14" customFormat="1">
      <c r="A108" s="14"/>
      <c r="B108" s="254"/>
      <c r="C108" s="255"/>
      <c r="D108" s="231" t="s">
        <v>150</v>
      </c>
      <c r="E108" s="256" t="s">
        <v>19</v>
      </c>
      <c r="F108" s="257" t="s">
        <v>247</v>
      </c>
      <c r="G108" s="255"/>
      <c r="H108" s="258">
        <v>277.60000000000002</v>
      </c>
      <c r="I108" s="259"/>
      <c r="J108" s="255"/>
      <c r="K108" s="255"/>
      <c r="L108" s="260"/>
      <c r="M108" s="261"/>
      <c r="N108" s="262"/>
      <c r="O108" s="262"/>
      <c r="P108" s="262"/>
      <c r="Q108" s="262"/>
      <c r="R108" s="262"/>
      <c r="S108" s="262"/>
      <c r="T108" s="26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4" t="s">
        <v>150</v>
      </c>
      <c r="AU108" s="264" t="s">
        <v>80</v>
      </c>
      <c r="AV108" s="14" t="s">
        <v>138</v>
      </c>
      <c r="AW108" s="14" t="s">
        <v>33</v>
      </c>
      <c r="AX108" s="14" t="s">
        <v>78</v>
      </c>
      <c r="AY108" s="264" t="s">
        <v>131</v>
      </c>
    </row>
    <row r="109" s="2" customFormat="1" ht="16.5" customHeight="1">
      <c r="A109" s="39"/>
      <c r="B109" s="40"/>
      <c r="C109" s="213" t="s">
        <v>163</v>
      </c>
      <c r="D109" s="213" t="s">
        <v>133</v>
      </c>
      <c r="E109" s="214" t="s">
        <v>396</v>
      </c>
      <c r="F109" s="215" t="s">
        <v>397</v>
      </c>
      <c r="G109" s="216" t="s">
        <v>352</v>
      </c>
      <c r="H109" s="217">
        <v>277.60000000000002</v>
      </c>
      <c r="I109" s="218"/>
      <c r="J109" s="219">
        <f>ROUND(I109*H109,2)</f>
        <v>0</v>
      </c>
      <c r="K109" s="215" t="s">
        <v>137</v>
      </c>
      <c r="L109" s="45"/>
      <c r="M109" s="220" t="s">
        <v>19</v>
      </c>
      <c r="N109" s="221" t="s">
        <v>42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138</v>
      </c>
      <c r="AT109" s="224" t="s">
        <v>133</v>
      </c>
      <c r="AU109" s="224" t="s">
        <v>80</v>
      </c>
      <c r="AY109" s="18" t="s">
        <v>131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78</v>
      </c>
      <c r="BK109" s="225">
        <f>ROUND(I109*H109,2)</f>
        <v>0</v>
      </c>
      <c r="BL109" s="18" t="s">
        <v>138</v>
      </c>
      <c r="BM109" s="224" t="s">
        <v>398</v>
      </c>
    </row>
    <row r="110" s="2" customFormat="1">
      <c r="A110" s="39"/>
      <c r="B110" s="40"/>
      <c r="C110" s="41"/>
      <c r="D110" s="226" t="s">
        <v>140</v>
      </c>
      <c r="E110" s="41"/>
      <c r="F110" s="227" t="s">
        <v>399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80</v>
      </c>
    </row>
    <row r="111" s="2" customFormat="1" ht="16.5" customHeight="1">
      <c r="A111" s="39"/>
      <c r="B111" s="40"/>
      <c r="C111" s="213" t="s">
        <v>170</v>
      </c>
      <c r="D111" s="213" t="s">
        <v>133</v>
      </c>
      <c r="E111" s="214" t="s">
        <v>400</v>
      </c>
      <c r="F111" s="215" t="s">
        <v>401</v>
      </c>
      <c r="G111" s="216" t="s">
        <v>352</v>
      </c>
      <c r="H111" s="217">
        <v>2776</v>
      </c>
      <c r="I111" s="218"/>
      <c r="J111" s="219">
        <f>ROUND(I111*H111,2)</f>
        <v>0</v>
      </c>
      <c r="K111" s="215" t="s">
        <v>137</v>
      </c>
      <c r="L111" s="45"/>
      <c r="M111" s="220" t="s">
        <v>19</v>
      </c>
      <c r="N111" s="221" t="s">
        <v>42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138</v>
      </c>
      <c r="AT111" s="224" t="s">
        <v>133</v>
      </c>
      <c r="AU111" s="224" t="s">
        <v>80</v>
      </c>
      <c r="AY111" s="18" t="s">
        <v>131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78</v>
      </c>
      <c r="BK111" s="225">
        <f>ROUND(I111*H111,2)</f>
        <v>0</v>
      </c>
      <c r="BL111" s="18" t="s">
        <v>138</v>
      </c>
      <c r="BM111" s="224" t="s">
        <v>402</v>
      </c>
    </row>
    <row r="112" s="2" customFormat="1">
      <c r="A112" s="39"/>
      <c r="B112" s="40"/>
      <c r="C112" s="41"/>
      <c r="D112" s="226" t="s">
        <v>140</v>
      </c>
      <c r="E112" s="41"/>
      <c r="F112" s="227" t="s">
        <v>403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140</v>
      </c>
      <c r="AU112" s="18" t="s">
        <v>80</v>
      </c>
    </row>
    <row r="113" s="13" customFormat="1">
      <c r="A113" s="13"/>
      <c r="B113" s="233"/>
      <c r="C113" s="234"/>
      <c r="D113" s="231" t="s">
        <v>150</v>
      </c>
      <c r="E113" s="235" t="s">
        <v>19</v>
      </c>
      <c r="F113" s="236" t="s">
        <v>404</v>
      </c>
      <c r="G113" s="234"/>
      <c r="H113" s="237">
        <v>2776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150</v>
      </c>
      <c r="AU113" s="243" t="s">
        <v>80</v>
      </c>
      <c r="AV113" s="13" t="s">
        <v>80</v>
      </c>
      <c r="AW113" s="13" t="s">
        <v>33</v>
      </c>
      <c r="AX113" s="13" t="s">
        <v>78</v>
      </c>
      <c r="AY113" s="243" t="s">
        <v>131</v>
      </c>
    </row>
    <row r="114" s="2" customFormat="1" ht="21.75" customHeight="1">
      <c r="A114" s="39"/>
      <c r="B114" s="40"/>
      <c r="C114" s="213" t="s">
        <v>176</v>
      </c>
      <c r="D114" s="213" t="s">
        <v>133</v>
      </c>
      <c r="E114" s="214" t="s">
        <v>405</v>
      </c>
      <c r="F114" s="215" t="s">
        <v>406</v>
      </c>
      <c r="G114" s="216" t="s">
        <v>146</v>
      </c>
      <c r="H114" s="217">
        <v>17019</v>
      </c>
      <c r="I114" s="218"/>
      <c r="J114" s="219">
        <f>ROUND(I114*H114,2)</f>
        <v>0</v>
      </c>
      <c r="K114" s="215" t="s">
        <v>137</v>
      </c>
      <c r="L114" s="45"/>
      <c r="M114" s="220" t="s">
        <v>19</v>
      </c>
      <c r="N114" s="221" t="s">
        <v>42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138</v>
      </c>
      <c r="AT114" s="224" t="s">
        <v>133</v>
      </c>
      <c r="AU114" s="224" t="s">
        <v>80</v>
      </c>
      <c r="AY114" s="18" t="s">
        <v>131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78</v>
      </c>
      <c r="BK114" s="225">
        <f>ROUND(I114*H114,2)</f>
        <v>0</v>
      </c>
      <c r="BL114" s="18" t="s">
        <v>138</v>
      </c>
      <c r="BM114" s="224" t="s">
        <v>407</v>
      </c>
    </row>
    <row r="115" s="2" customFormat="1">
      <c r="A115" s="39"/>
      <c r="B115" s="40"/>
      <c r="C115" s="41"/>
      <c r="D115" s="226" t="s">
        <v>140</v>
      </c>
      <c r="E115" s="41"/>
      <c r="F115" s="227" t="s">
        <v>408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140</v>
      </c>
      <c r="AU115" s="18" t="s">
        <v>80</v>
      </c>
    </row>
    <row r="116" s="13" customFormat="1">
      <c r="A116" s="13"/>
      <c r="B116" s="233"/>
      <c r="C116" s="234"/>
      <c r="D116" s="231" t="s">
        <v>150</v>
      </c>
      <c r="E116" s="235" t="s">
        <v>19</v>
      </c>
      <c r="F116" s="236" t="s">
        <v>427</v>
      </c>
      <c r="G116" s="234"/>
      <c r="H116" s="237">
        <v>11187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150</v>
      </c>
      <c r="AU116" s="243" t="s">
        <v>80</v>
      </c>
      <c r="AV116" s="13" t="s">
        <v>80</v>
      </c>
      <c r="AW116" s="13" t="s">
        <v>33</v>
      </c>
      <c r="AX116" s="13" t="s">
        <v>71</v>
      </c>
      <c r="AY116" s="243" t="s">
        <v>131</v>
      </c>
    </row>
    <row r="117" s="13" customFormat="1">
      <c r="A117" s="13"/>
      <c r="B117" s="233"/>
      <c r="C117" s="234"/>
      <c r="D117" s="231" t="s">
        <v>150</v>
      </c>
      <c r="E117" s="235" t="s">
        <v>19</v>
      </c>
      <c r="F117" s="236" t="s">
        <v>428</v>
      </c>
      <c r="G117" s="234"/>
      <c r="H117" s="237">
        <v>5832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150</v>
      </c>
      <c r="AU117" s="243" t="s">
        <v>80</v>
      </c>
      <c r="AV117" s="13" t="s">
        <v>80</v>
      </c>
      <c r="AW117" s="13" t="s">
        <v>33</v>
      </c>
      <c r="AX117" s="13" t="s">
        <v>71</v>
      </c>
      <c r="AY117" s="243" t="s">
        <v>131</v>
      </c>
    </row>
    <row r="118" s="14" customFormat="1">
      <c r="A118" s="14"/>
      <c r="B118" s="254"/>
      <c r="C118" s="255"/>
      <c r="D118" s="231" t="s">
        <v>150</v>
      </c>
      <c r="E118" s="256" t="s">
        <v>19</v>
      </c>
      <c r="F118" s="257" t="s">
        <v>247</v>
      </c>
      <c r="G118" s="255"/>
      <c r="H118" s="258">
        <v>17019</v>
      </c>
      <c r="I118" s="259"/>
      <c r="J118" s="255"/>
      <c r="K118" s="255"/>
      <c r="L118" s="260"/>
      <c r="M118" s="261"/>
      <c r="N118" s="262"/>
      <c r="O118" s="262"/>
      <c r="P118" s="262"/>
      <c r="Q118" s="262"/>
      <c r="R118" s="262"/>
      <c r="S118" s="262"/>
      <c r="T118" s="26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4" t="s">
        <v>150</v>
      </c>
      <c r="AU118" s="264" t="s">
        <v>80</v>
      </c>
      <c r="AV118" s="14" t="s">
        <v>138</v>
      </c>
      <c r="AW118" s="14" t="s">
        <v>33</v>
      </c>
      <c r="AX118" s="14" t="s">
        <v>78</v>
      </c>
      <c r="AY118" s="264" t="s">
        <v>131</v>
      </c>
    </row>
    <row r="119" s="2" customFormat="1" ht="16.5" customHeight="1">
      <c r="A119" s="39"/>
      <c r="B119" s="40"/>
      <c r="C119" s="213" t="s">
        <v>183</v>
      </c>
      <c r="D119" s="213" t="s">
        <v>133</v>
      </c>
      <c r="E119" s="214" t="s">
        <v>411</v>
      </c>
      <c r="F119" s="215" t="s">
        <v>412</v>
      </c>
      <c r="G119" s="216" t="s">
        <v>146</v>
      </c>
      <c r="H119" s="217">
        <v>959</v>
      </c>
      <c r="I119" s="218"/>
      <c r="J119" s="219">
        <f>ROUND(I119*H119,2)</f>
        <v>0</v>
      </c>
      <c r="K119" s="215" t="s">
        <v>137</v>
      </c>
      <c r="L119" s="45"/>
      <c r="M119" s="220" t="s">
        <v>19</v>
      </c>
      <c r="N119" s="221" t="s">
        <v>42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138</v>
      </c>
      <c r="AT119" s="224" t="s">
        <v>133</v>
      </c>
      <c r="AU119" s="224" t="s">
        <v>80</v>
      </c>
      <c r="AY119" s="18" t="s">
        <v>131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78</v>
      </c>
      <c r="BK119" s="225">
        <f>ROUND(I119*H119,2)</f>
        <v>0</v>
      </c>
      <c r="BL119" s="18" t="s">
        <v>138</v>
      </c>
      <c r="BM119" s="224" t="s">
        <v>413</v>
      </c>
    </row>
    <row r="120" s="2" customFormat="1">
      <c r="A120" s="39"/>
      <c r="B120" s="40"/>
      <c r="C120" s="41"/>
      <c r="D120" s="226" t="s">
        <v>140</v>
      </c>
      <c r="E120" s="41"/>
      <c r="F120" s="227" t="s">
        <v>414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140</v>
      </c>
      <c r="AU120" s="18" t="s">
        <v>80</v>
      </c>
    </row>
    <row r="121" s="2" customFormat="1">
      <c r="A121" s="39"/>
      <c r="B121" s="40"/>
      <c r="C121" s="41"/>
      <c r="D121" s="231" t="s">
        <v>142</v>
      </c>
      <c r="E121" s="41"/>
      <c r="F121" s="232" t="s">
        <v>415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142</v>
      </c>
      <c r="AU121" s="18" t="s">
        <v>80</v>
      </c>
    </row>
    <row r="122" s="13" customFormat="1">
      <c r="A122" s="13"/>
      <c r="B122" s="233"/>
      <c r="C122" s="234"/>
      <c r="D122" s="231" t="s">
        <v>150</v>
      </c>
      <c r="E122" s="235" t="s">
        <v>19</v>
      </c>
      <c r="F122" s="236" t="s">
        <v>348</v>
      </c>
      <c r="G122" s="234"/>
      <c r="H122" s="237">
        <v>959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150</v>
      </c>
      <c r="AU122" s="243" t="s">
        <v>80</v>
      </c>
      <c r="AV122" s="13" t="s">
        <v>80</v>
      </c>
      <c r="AW122" s="13" t="s">
        <v>33</v>
      </c>
      <c r="AX122" s="13" t="s">
        <v>78</v>
      </c>
      <c r="AY122" s="243" t="s">
        <v>131</v>
      </c>
    </row>
    <row r="123" s="2" customFormat="1" ht="16.5" customHeight="1">
      <c r="A123" s="39"/>
      <c r="B123" s="40"/>
      <c r="C123" s="244" t="s">
        <v>191</v>
      </c>
      <c r="D123" s="244" t="s">
        <v>184</v>
      </c>
      <c r="E123" s="245" t="s">
        <v>350</v>
      </c>
      <c r="F123" s="246" t="s">
        <v>351</v>
      </c>
      <c r="G123" s="247" t="s">
        <v>352</v>
      </c>
      <c r="H123" s="248">
        <v>47.950000000000003</v>
      </c>
      <c r="I123" s="249"/>
      <c r="J123" s="250">
        <f>ROUND(I123*H123,2)</f>
        <v>0</v>
      </c>
      <c r="K123" s="246" t="s">
        <v>19</v>
      </c>
      <c r="L123" s="251"/>
      <c r="M123" s="252" t="s">
        <v>19</v>
      </c>
      <c r="N123" s="253" t="s">
        <v>42</v>
      </c>
      <c r="O123" s="85"/>
      <c r="P123" s="222">
        <f>O123*H123</f>
        <v>0</v>
      </c>
      <c r="Q123" s="222">
        <v>0.25</v>
      </c>
      <c r="R123" s="222">
        <f>Q123*H123</f>
        <v>11.987500000000001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183</v>
      </c>
      <c r="AT123" s="224" t="s">
        <v>184</v>
      </c>
      <c r="AU123" s="224" t="s">
        <v>80</v>
      </c>
      <c r="AY123" s="18" t="s">
        <v>131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78</v>
      </c>
      <c r="BK123" s="225">
        <f>ROUND(I123*H123,2)</f>
        <v>0</v>
      </c>
      <c r="BL123" s="18" t="s">
        <v>138</v>
      </c>
      <c r="BM123" s="224" t="s">
        <v>416</v>
      </c>
    </row>
    <row r="124" s="2" customFormat="1">
      <c r="A124" s="39"/>
      <c r="B124" s="40"/>
      <c r="C124" s="41"/>
      <c r="D124" s="231" t="s">
        <v>142</v>
      </c>
      <c r="E124" s="41"/>
      <c r="F124" s="232" t="s">
        <v>417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142</v>
      </c>
      <c r="AU124" s="18" t="s">
        <v>80</v>
      </c>
    </row>
    <row r="125" s="13" customFormat="1">
      <c r="A125" s="13"/>
      <c r="B125" s="233"/>
      <c r="C125" s="234"/>
      <c r="D125" s="231" t="s">
        <v>150</v>
      </c>
      <c r="E125" s="235" t="s">
        <v>19</v>
      </c>
      <c r="F125" s="236" t="s">
        <v>418</v>
      </c>
      <c r="G125" s="234"/>
      <c r="H125" s="237">
        <v>47.950000000000003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150</v>
      </c>
      <c r="AU125" s="243" t="s">
        <v>80</v>
      </c>
      <c r="AV125" s="13" t="s">
        <v>80</v>
      </c>
      <c r="AW125" s="13" t="s">
        <v>33</v>
      </c>
      <c r="AX125" s="13" t="s">
        <v>78</v>
      </c>
      <c r="AY125" s="243" t="s">
        <v>131</v>
      </c>
    </row>
    <row r="126" s="2" customFormat="1" ht="21.75" customHeight="1">
      <c r="A126" s="39"/>
      <c r="B126" s="40"/>
      <c r="C126" s="213" t="s">
        <v>196</v>
      </c>
      <c r="D126" s="213" t="s">
        <v>133</v>
      </c>
      <c r="E126" s="214" t="s">
        <v>419</v>
      </c>
      <c r="F126" s="215" t="s">
        <v>420</v>
      </c>
      <c r="G126" s="216" t="s">
        <v>136</v>
      </c>
      <c r="H126" s="217">
        <v>7</v>
      </c>
      <c r="I126" s="218"/>
      <c r="J126" s="219">
        <f>ROUND(I126*H126,2)</f>
        <v>0</v>
      </c>
      <c r="K126" s="215" t="s">
        <v>137</v>
      </c>
      <c r="L126" s="45"/>
      <c r="M126" s="220" t="s">
        <v>19</v>
      </c>
      <c r="N126" s="221" t="s">
        <v>42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138</v>
      </c>
      <c r="AT126" s="224" t="s">
        <v>133</v>
      </c>
      <c r="AU126" s="224" t="s">
        <v>80</v>
      </c>
      <c r="AY126" s="18" t="s">
        <v>131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78</v>
      </c>
      <c r="BK126" s="225">
        <f>ROUND(I126*H126,2)</f>
        <v>0</v>
      </c>
      <c r="BL126" s="18" t="s">
        <v>138</v>
      </c>
      <c r="BM126" s="224" t="s">
        <v>421</v>
      </c>
    </row>
    <row r="127" s="2" customFormat="1">
      <c r="A127" s="39"/>
      <c r="B127" s="40"/>
      <c r="C127" s="41"/>
      <c r="D127" s="226" t="s">
        <v>140</v>
      </c>
      <c r="E127" s="41"/>
      <c r="F127" s="227" t="s">
        <v>422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140</v>
      </c>
      <c r="AU127" s="18" t="s">
        <v>80</v>
      </c>
    </row>
    <row r="128" s="2" customFormat="1" ht="21.75" customHeight="1">
      <c r="A128" s="39"/>
      <c r="B128" s="40"/>
      <c r="C128" s="213" t="s">
        <v>202</v>
      </c>
      <c r="D128" s="213" t="s">
        <v>133</v>
      </c>
      <c r="E128" s="214" t="s">
        <v>429</v>
      </c>
      <c r="F128" s="215" t="s">
        <v>430</v>
      </c>
      <c r="G128" s="216" t="s">
        <v>136</v>
      </c>
      <c r="H128" s="217">
        <v>20</v>
      </c>
      <c r="I128" s="218"/>
      <c r="J128" s="219">
        <f>ROUND(I128*H128,2)</f>
        <v>0</v>
      </c>
      <c r="K128" s="215" t="s">
        <v>137</v>
      </c>
      <c r="L128" s="45"/>
      <c r="M128" s="220" t="s">
        <v>19</v>
      </c>
      <c r="N128" s="221" t="s">
        <v>42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138</v>
      </c>
      <c r="AT128" s="224" t="s">
        <v>133</v>
      </c>
      <c r="AU128" s="224" t="s">
        <v>80</v>
      </c>
      <c r="AY128" s="18" t="s">
        <v>131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78</v>
      </c>
      <c r="BK128" s="225">
        <f>ROUND(I128*H128,2)</f>
        <v>0</v>
      </c>
      <c r="BL128" s="18" t="s">
        <v>138</v>
      </c>
      <c r="BM128" s="224" t="s">
        <v>431</v>
      </c>
    </row>
    <row r="129" s="2" customFormat="1">
      <c r="A129" s="39"/>
      <c r="B129" s="40"/>
      <c r="C129" s="41"/>
      <c r="D129" s="226" t="s">
        <v>140</v>
      </c>
      <c r="E129" s="41"/>
      <c r="F129" s="227" t="s">
        <v>432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140</v>
      </c>
      <c r="AU129" s="18" t="s">
        <v>80</v>
      </c>
    </row>
    <row r="130" s="13" customFormat="1">
      <c r="A130" s="13"/>
      <c r="B130" s="233"/>
      <c r="C130" s="234"/>
      <c r="D130" s="231" t="s">
        <v>150</v>
      </c>
      <c r="E130" s="235" t="s">
        <v>19</v>
      </c>
      <c r="F130" s="236" t="s">
        <v>433</v>
      </c>
      <c r="G130" s="234"/>
      <c r="H130" s="237">
        <v>20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150</v>
      </c>
      <c r="AU130" s="243" t="s">
        <v>80</v>
      </c>
      <c r="AV130" s="13" t="s">
        <v>80</v>
      </c>
      <c r="AW130" s="13" t="s">
        <v>33</v>
      </c>
      <c r="AX130" s="13" t="s">
        <v>78</v>
      </c>
      <c r="AY130" s="243" t="s">
        <v>131</v>
      </c>
    </row>
    <row r="131" s="2" customFormat="1" ht="16.5" customHeight="1">
      <c r="A131" s="39"/>
      <c r="B131" s="40"/>
      <c r="C131" s="213" t="s">
        <v>208</v>
      </c>
      <c r="D131" s="213" t="s">
        <v>133</v>
      </c>
      <c r="E131" s="214" t="s">
        <v>434</v>
      </c>
      <c r="F131" s="215" t="s">
        <v>435</v>
      </c>
      <c r="G131" s="216" t="s">
        <v>136</v>
      </c>
      <c r="H131" s="217">
        <v>906</v>
      </c>
      <c r="I131" s="218"/>
      <c r="J131" s="219">
        <f>ROUND(I131*H131,2)</f>
        <v>0</v>
      </c>
      <c r="K131" s="215" t="s">
        <v>137</v>
      </c>
      <c r="L131" s="45"/>
      <c r="M131" s="220" t="s">
        <v>19</v>
      </c>
      <c r="N131" s="221" t="s">
        <v>42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138</v>
      </c>
      <c r="AT131" s="224" t="s">
        <v>133</v>
      </c>
      <c r="AU131" s="224" t="s">
        <v>80</v>
      </c>
      <c r="AY131" s="18" t="s">
        <v>131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78</v>
      </c>
      <c r="BK131" s="225">
        <f>ROUND(I131*H131,2)</f>
        <v>0</v>
      </c>
      <c r="BL131" s="18" t="s">
        <v>138</v>
      </c>
      <c r="BM131" s="224" t="s">
        <v>436</v>
      </c>
    </row>
    <row r="132" s="2" customFormat="1">
      <c r="A132" s="39"/>
      <c r="B132" s="40"/>
      <c r="C132" s="41"/>
      <c r="D132" s="226" t="s">
        <v>140</v>
      </c>
      <c r="E132" s="41"/>
      <c r="F132" s="227" t="s">
        <v>437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140</v>
      </c>
      <c r="AU132" s="18" t="s">
        <v>80</v>
      </c>
    </row>
    <row r="133" s="13" customFormat="1">
      <c r="A133" s="13"/>
      <c r="B133" s="233"/>
      <c r="C133" s="234"/>
      <c r="D133" s="231" t="s">
        <v>150</v>
      </c>
      <c r="E133" s="235" t="s">
        <v>19</v>
      </c>
      <c r="F133" s="236" t="s">
        <v>438</v>
      </c>
      <c r="G133" s="234"/>
      <c r="H133" s="237">
        <v>906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150</v>
      </c>
      <c r="AU133" s="243" t="s">
        <v>80</v>
      </c>
      <c r="AV133" s="13" t="s">
        <v>80</v>
      </c>
      <c r="AW133" s="13" t="s">
        <v>33</v>
      </c>
      <c r="AX133" s="13" t="s">
        <v>78</v>
      </c>
      <c r="AY133" s="243" t="s">
        <v>131</v>
      </c>
    </row>
    <row r="134" s="12" customFormat="1" ht="22.8" customHeight="1">
      <c r="A134" s="12"/>
      <c r="B134" s="197"/>
      <c r="C134" s="198"/>
      <c r="D134" s="199" t="s">
        <v>70</v>
      </c>
      <c r="E134" s="211" t="s">
        <v>362</v>
      </c>
      <c r="F134" s="211" t="s">
        <v>363</v>
      </c>
      <c r="G134" s="198"/>
      <c r="H134" s="198"/>
      <c r="I134" s="201"/>
      <c r="J134" s="212">
        <f>BK134</f>
        <v>0</v>
      </c>
      <c r="K134" s="198"/>
      <c r="L134" s="203"/>
      <c r="M134" s="204"/>
      <c r="N134" s="205"/>
      <c r="O134" s="205"/>
      <c r="P134" s="206">
        <f>SUM(P135:P136)</f>
        <v>0</v>
      </c>
      <c r="Q134" s="205"/>
      <c r="R134" s="206">
        <f>SUM(R135:R136)</f>
        <v>0</v>
      </c>
      <c r="S134" s="205"/>
      <c r="T134" s="207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8" t="s">
        <v>78</v>
      </c>
      <c r="AT134" s="209" t="s">
        <v>70</v>
      </c>
      <c r="AU134" s="209" t="s">
        <v>78</v>
      </c>
      <c r="AY134" s="208" t="s">
        <v>131</v>
      </c>
      <c r="BK134" s="210">
        <f>SUM(BK135:BK136)</f>
        <v>0</v>
      </c>
    </row>
    <row r="135" s="2" customFormat="1" ht="16.5" customHeight="1">
      <c r="A135" s="39"/>
      <c r="B135" s="40"/>
      <c r="C135" s="213" t="s">
        <v>215</v>
      </c>
      <c r="D135" s="213" t="s">
        <v>133</v>
      </c>
      <c r="E135" s="214" t="s">
        <v>365</v>
      </c>
      <c r="F135" s="215" t="s">
        <v>366</v>
      </c>
      <c r="G135" s="216" t="s">
        <v>367</v>
      </c>
      <c r="H135" s="217">
        <v>11.988</v>
      </c>
      <c r="I135" s="218"/>
      <c r="J135" s="219">
        <f>ROUND(I135*H135,2)</f>
        <v>0</v>
      </c>
      <c r="K135" s="215" t="s">
        <v>137</v>
      </c>
      <c r="L135" s="45"/>
      <c r="M135" s="220" t="s">
        <v>19</v>
      </c>
      <c r="N135" s="221" t="s">
        <v>42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138</v>
      </c>
      <c r="AT135" s="224" t="s">
        <v>133</v>
      </c>
      <c r="AU135" s="224" t="s">
        <v>80</v>
      </c>
      <c r="AY135" s="18" t="s">
        <v>131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78</v>
      </c>
      <c r="BK135" s="225">
        <f>ROUND(I135*H135,2)</f>
        <v>0</v>
      </c>
      <c r="BL135" s="18" t="s">
        <v>138</v>
      </c>
      <c r="BM135" s="224" t="s">
        <v>423</v>
      </c>
    </row>
    <row r="136" s="2" customFormat="1">
      <c r="A136" s="39"/>
      <c r="B136" s="40"/>
      <c r="C136" s="41"/>
      <c r="D136" s="226" t="s">
        <v>140</v>
      </c>
      <c r="E136" s="41"/>
      <c r="F136" s="227" t="s">
        <v>369</v>
      </c>
      <c r="G136" s="41"/>
      <c r="H136" s="41"/>
      <c r="I136" s="228"/>
      <c r="J136" s="41"/>
      <c r="K136" s="41"/>
      <c r="L136" s="45"/>
      <c r="M136" s="275"/>
      <c r="N136" s="276"/>
      <c r="O136" s="277"/>
      <c r="P136" s="277"/>
      <c r="Q136" s="277"/>
      <c r="R136" s="277"/>
      <c r="S136" s="277"/>
      <c r="T136" s="278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140</v>
      </c>
      <c r="AU136" s="18" t="s">
        <v>80</v>
      </c>
    </row>
    <row r="137" s="2" customFormat="1" ht="6.96" customHeight="1">
      <c r="A137" s="39"/>
      <c r="B137" s="60"/>
      <c r="C137" s="61"/>
      <c r="D137" s="61"/>
      <c r="E137" s="61"/>
      <c r="F137" s="61"/>
      <c r="G137" s="61"/>
      <c r="H137" s="61"/>
      <c r="I137" s="61"/>
      <c r="J137" s="61"/>
      <c r="K137" s="61"/>
      <c r="L137" s="45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</sheetData>
  <sheetProtection sheet="1" autoFilter="0" formatColumns="0" formatRows="0" objects="1" scenarios="1" spinCount="100000" saltValue="Wf3ifT6ydwvDOZxwzzP6rb6FQSm3gh1GhA5FQJTEm3kmbiXopr+h44dkXkQjjQZqg6TTOgLxFGTK2Kn85oU1kA==" hashValue="6jLJA322D2qwAseaLnEdW8lw1v1U7K0lehHDldwZRdDt4VCyz16+4SfPytm7iuUUxCqfLgSRzal6+edeQROz2Q==" algorithmName="SHA-512" password="CC35"/>
  <autoFilter ref="C87:K13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3_02/184851617"/>
    <hyperlink ref="F96" r:id="rId2" display="https://podminky.urs.cz/item/CS_URS_2023_02/185804213"/>
    <hyperlink ref="F100" r:id="rId3" display="https://podminky.urs.cz/item/CS_URS_2023_02/185804214"/>
    <hyperlink ref="F104" r:id="rId4" display="https://podminky.urs.cz/item/CS_URS_2023_02/185804312"/>
    <hyperlink ref="F110" r:id="rId5" display="https://podminky.urs.cz/item/CS_URS_2023_02/185851121"/>
    <hyperlink ref="F112" r:id="rId6" display="https://podminky.urs.cz/item/CS_URS_2023_02/185851129"/>
    <hyperlink ref="F115" r:id="rId7" display="https://podminky.urs.cz/item/CS_URS_2023_02/111151231"/>
    <hyperlink ref="F120" r:id="rId8" display="https://podminky.urs.cz/item/CS_URS_2023_02/184911421"/>
    <hyperlink ref="F127" r:id="rId9" display="https://podminky.urs.cz/item/CS_URS_2023_02/184852234"/>
    <hyperlink ref="F129" r:id="rId10" display="https://podminky.urs.cz/item/CS_URS_2023_02/184852321"/>
    <hyperlink ref="F132" r:id="rId11" display="https://podminky.urs.cz/item/CS_URS_2023_02/184806111"/>
    <hyperlink ref="F136" r:id="rId12" display="https://podminky.urs.cz/item/CS_URS_2023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104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Nebužely - výsadba LBK 72</v>
      </c>
      <c r="F7" s="143"/>
      <c r="G7" s="143"/>
      <c r="H7" s="143"/>
      <c r="L7" s="21"/>
    </row>
    <row r="8" s="1" customFormat="1" ht="12" customHeight="1">
      <c r="B8" s="21"/>
      <c r="D8" s="143" t="s">
        <v>105</v>
      </c>
      <c r="L8" s="21"/>
    </row>
    <row r="9" s="2" customFormat="1" ht="16.5" customHeight="1">
      <c r="A9" s="39"/>
      <c r="B9" s="45"/>
      <c r="C9" s="39"/>
      <c r="D9" s="39"/>
      <c r="E9" s="144" t="s">
        <v>106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107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439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20. 4. 2023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32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ROUND((SUM(BE88:BE133)),  2)</f>
        <v>0</v>
      </c>
      <c r="G35" s="39"/>
      <c r="H35" s="39"/>
      <c r="I35" s="158">
        <v>0.20999999999999999</v>
      </c>
      <c r="J35" s="157">
        <f>ROUND(((SUM(BE88:BE133))*I35),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ROUND((SUM(BF88:BF133)),  2)</f>
        <v>0</v>
      </c>
      <c r="G36" s="39"/>
      <c r="H36" s="39"/>
      <c r="I36" s="158">
        <v>0.14999999999999999</v>
      </c>
      <c r="J36" s="157">
        <f>ROUND(((SUM(BF88:BF133))*I36),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ROUND((SUM(BG88:BG133)),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ROUND((SUM(BH88:BH133)),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ROUND((SUM(BI88:BI133)),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109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Nebužely - výsadba LBK 72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105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107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SO-01.4 - Vegetační úpravy - následná péče ve 3. roce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20. 4. 2023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 SPÚ, pobočka Mělník</v>
      </c>
      <c r="G58" s="41"/>
      <c r="H58" s="41"/>
      <c r="I58" s="33" t="s">
        <v>31</v>
      </c>
      <c r="J58" s="37" t="str">
        <f>E23</f>
        <v>ATELIER FONTES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ATELIER FONTES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110</v>
      </c>
      <c r="D61" s="172"/>
      <c r="E61" s="172"/>
      <c r="F61" s="172"/>
      <c r="G61" s="172"/>
      <c r="H61" s="172"/>
      <c r="I61" s="172"/>
      <c r="J61" s="173" t="s">
        <v>111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112</v>
      </c>
    </row>
    <row r="64" s="9" customFormat="1" ht="24.96" customHeight="1">
      <c r="A64" s="9"/>
      <c r="B64" s="175"/>
      <c r="C64" s="176"/>
      <c r="D64" s="177" t="s">
        <v>113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114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115</v>
      </c>
      <c r="E66" s="183"/>
      <c r="F66" s="183"/>
      <c r="G66" s="183"/>
      <c r="H66" s="183"/>
      <c r="I66" s="183"/>
      <c r="J66" s="184">
        <f>J131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Nebužely - výsadba LBK 72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105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106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107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SO-01.4 - Vegetační úpravy - následná péče ve 3. roce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</v>
      </c>
      <c r="G82" s="41"/>
      <c r="H82" s="41"/>
      <c r="I82" s="33" t="s">
        <v>23</v>
      </c>
      <c r="J82" s="73" t="str">
        <f>IF(J14="","",J14)</f>
        <v>20. 4. 2023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E17</f>
        <v>ČR SPÚ, pobočka Mělník</v>
      </c>
      <c r="G84" s="41"/>
      <c r="H84" s="41"/>
      <c r="I84" s="33" t="s">
        <v>31</v>
      </c>
      <c r="J84" s="37" t="str">
        <f>E23</f>
        <v>ATELIER FONTES s.r.o.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29</v>
      </c>
      <c r="D85" s="41"/>
      <c r="E85" s="41"/>
      <c r="F85" s="28" t="str">
        <f>IF(E20="","",E20)</f>
        <v>Vyplň údaj</v>
      </c>
      <c r="G85" s="41"/>
      <c r="H85" s="41"/>
      <c r="I85" s="33" t="s">
        <v>34</v>
      </c>
      <c r="J85" s="37" t="str">
        <f>E26</f>
        <v>ATELIER FONTES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117</v>
      </c>
      <c r="D87" s="189" t="s">
        <v>56</v>
      </c>
      <c r="E87" s="189" t="s">
        <v>52</v>
      </c>
      <c r="F87" s="189" t="s">
        <v>53</v>
      </c>
      <c r="G87" s="189" t="s">
        <v>118</v>
      </c>
      <c r="H87" s="189" t="s">
        <v>119</v>
      </c>
      <c r="I87" s="189" t="s">
        <v>120</v>
      </c>
      <c r="J87" s="189" t="s">
        <v>111</v>
      </c>
      <c r="K87" s="190" t="s">
        <v>121</v>
      </c>
      <c r="L87" s="191"/>
      <c r="M87" s="93" t="s">
        <v>19</v>
      </c>
      <c r="N87" s="94" t="s">
        <v>41</v>
      </c>
      <c r="O87" s="94" t="s">
        <v>122</v>
      </c>
      <c r="P87" s="94" t="s">
        <v>123</v>
      </c>
      <c r="Q87" s="94" t="s">
        <v>124</v>
      </c>
      <c r="R87" s="94" t="s">
        <v>125</v>
      </c>
      <c r="S87" s="94" t="s">
        <v>126</v>
      </c>
      <c r="T87" s="95" t="s">
        <v>127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128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</f>
        <v>0</v>
      </c>
      <c r="Q88" s="97"/>
      <c r="R88" s="194">
        <f>R89</f>
        <v>11.987500000000001</v>
      </c>
      <c r="S88" s="97"/>
      <c r="T88" s="195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112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70</v>
      </c>
      <c r="E89" s="200" t="s">
        <v>129</v>
      </c>
      <c r="F89" s="200" t="s">
        <v>130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P90+P131</f>
        <v>0</v>
      </c>
      <c r="Q89" s="205"/>
      <c r="R89" s="206">
        <f>R90+R131</f>
        <v>11.987500000000001</v>
      </c>
      <c r="S89" s="205"/>
      <c r="T89" s="207">
        <f>T90+T131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78</v>
      </c>
      <c r="AT89" s="209" t="s">
        <v>70</v>
      </c>
      <c r="AU89" s="209" t="s">
        <v>71</v>
      </c>
      <c r="AY89" s="208" t="s">
        <v>131</v>
      </c>
      <c r="BK89" s="210">
        <f>BK90+BK131</f>
        <v>0</v>
      </c>
    </row>
    <row r="90" s="12" customFormat="1" ht="22.8" customHeight="1">
      <c r="A90" s="12"/>
      <c r="B90" s="197"/>
      <c r="C90" s="198"/>
      <c r="D90" s="199" t="s">
        <v>70</v>
      </c>
      <c r="E90" s="211" t="s">
        <v>78</v>
      </c>
      <c r="F90" s="211" t="s">
        <v>132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SUM(P91:P130)</f>
        <v>0</v>
      </c>
      <c r="Q90" s="205"/>
      <c r="R90" s="206">
        <f>SUM(R91:R130)</f>
        <v>11.987500000000001</v>
      </c>
      <c r="S90" s="205"/>
      <c r="T90" s="207">
        <f>SUM(T91:T130)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78</v>
      </c>
      <c r="AT90" s="209" t="s">
        <v>70</v>
      </c>
      <c r="AU90" s="209" t="s">
        <v>78</v>
      </c>
      <c r="AY90" s="208" t="s">
        <v>131</v>
      </c>
      <c r="BK90" s="210">
        <f>SUM(BK91:BK130)</f>
        <v>0</v>
      </c>
    </row>
    <row r="91" s="2" customFormat="1" ht="16.5" customHeight="1">
      <c r="A91" s="39"/>
      <c r="B91" s="40"/>
      <c r="C91" s="213" t="s">
        <v>78</v>
      </c>
      <c r="D91" s="213" t="s">
        <v>133</v>
      </c>
      <c r="E91" s="214" t="s">
        <v>371</v>
      </c>
      <c r="F91" s="215" t="s">
        <v>372</v>
      </c>
      <c r="G91" s="216" t="s">
        <v>159</v>
      </c>
      <c r="H91" s="217">
        <v>1.482</v>
      </c>
      <c r="I91" s="218"/>
      <c r="J91" s="219">
        <f>ROUND(I91*H91,2)</f>
        <v>0</v>
      </c>
      <c r="K91" s="215" t="s">
        <v>137</v>
      </c>
      <c r="L91" s="45"/>
      <c r="M91" s="220" t="s">
        <v>19</v>
      </c>
      <c r="N91" s="221" t="s">
        <v>42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138</v>
      </c>
      <c r="AT91" s="224" t="s">
        <v>133</v>
      </c>
      <c r="AU91" s="224" t="s">
        <v>80</v>
      </c>
      <c r="AY91" s="18" t="s">
        <v>131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78</v>
      </c>
      <c r="BK91" s="225">
        <f>ROUND(I91*H91,2)</f>
        <v>0</v>
      </c>
      <c r="BL91" s="18" t="s">
        <v>138</v>
      </c>
      <c r="BM91" s="224" t="s">
        <v>373</v>
      </c>
    </row>
    <row r="92" s="2" customFormat="1">
      <c r="A92" s="39"/>
      <c r="B92" s="40"/>
      <c r="C92" s="41"/>
      <c r="D92" s="226" t="s">
        <v>140</v>
      </c>
      <c r="E92" s="41"/>
      <c r="F92" s="227" t="s">
        <v>374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140</v>
      </c>
      <c r="AU92" s="18" t="s">
        <v>80</v>
      </c>
    </row>
    <row r="93" s="2" customFormat="1">
      <c r="A93" s="39"/>
      <c r="B93" s="40"/>
      <c r="C93" s="41"/>
      <c r="D93" s="231" t="s">
        <v>142</v>
      </c>
      <c r="E93" s="41"/>
      <c r="F93" s="232" t="s">
        <v>425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142</v>
      </c>
      <c r="AU93" s="18" t="s">
        <v>80</v>
      </c>
    </row>
    <row r="94" s="13" customFormat="1">
      <c r="A94" s="13"/>
      <c r="B94" s="233"/>
      <c r="C94" s="234"/>
      <c r="D94" s="231" t="s">
        <v>150</v>
      </c>
      <c r="E94" s="235" t="s">
        <v>19</v>
      </c>
      <c r="F94" s="236" t="s">
        <v>426</v>
      </c>
      <c r="G94" s="234"/>
      <c r="H94" s="237">
        <v>1.482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150</v>
      </c>
      <c r="AU94" s="243" t="s">
        <v>80</v>
      </c>
      <c r="AV94" s="13" t="s">
        <v>80</v>
      </c>
      <c r="AW94" s="13" t="s">
        <v>33</v>
      </c>
      <c r="AX94" s="13" t="s">
        <v>78</v>
      </c>
      <c r="AY94" s="243" t="s">
        <v>131</v>
      </c>
    </row>
    <row r="95" s="2" customFormat="1" ht="16.5" customHeight="1">
      <c r="A95" s="39"/>
      <c r="B95" s="40"/>
      <c r="C95" s="213" t="s">
        <v>80</v>
      </c>
      <c r="D95" s="213" t="s">
        <v>133</v>
      </c>
      <c r="E95" s="214" t="s">
        <v>377</v>
      </c>
      <c r="F95" s="215" t="s">
        <v>378</v>
      </c>
      <c r="G95" s="216" t="s">
        <v>146</v>
      </c>
      <c r="H95" s="217">
        <v>40</v>
      </c>
      <c r="I95" s="218"/>
      <c r="J95" s="219">
        <f>ROUND(I95*H95,2)</f>
        <v>0</v>
      </c>
      <c r="K95" s="215" t="s">
        <v>137</v>
      </c>
      <c r="L95" s="45"/>
      <c r="M95" s="220" t="s">
        <v>19</v>
      </c>
      <c r="N95" s="221" t="s">
        <v>42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138</v>
      </c>
      <c r="AT95" s="224" t="s">
        <v>133</v>
      </c>
      <c r="AU95" s="224" t="s">
        <v>80</v>
      </c>
      <c r="AY95" s="18" t="s">
        <v>131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78</v>
      </c>
      <c r="BK95" s="225">
        <f>ROUND(I95*H95,2)</f>
        <v>0</v>
      </c>
      <c r="BL95" s="18" t="s">
        <v>138</v>
      </c>
      <c r="BM95" s="224" t="s">
        <v>379</v>
      </c>
    </row>
    <row r="96" s="2" customFormat="1">
      <c r="A96" s="39"/>
      <c r="B96" s="40"/>
      <c r="C96" s="41"/>
      <c r="D96" s="226" t="s">
        <v>140</v>
      </c>
      <c r="E96" s="41"/>
      <c r="F96" s="227" t="s">
        <v>380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140</v>
      </c>
      <c r="AU96" s="18" t="s">
        <v>80</v>
      </c>
    </row>
    <row r="97" s="2" customFormat="1">
      <c r="A97" s="39"/>
      <c r="B97" s="40"/>
      <c r="C97" s="41"/>
      <c r="D97" s="231" t="s">
        <v>142</v>
      </c>
      <c r="E97" s="41"/>
      <c r="F97" s="232" t="s">
        <v>381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142</v>
      </c>
      <c r="AU97" s="18" t="s">
        <v>80</v>
      </c>
    </row>
    <row r="98" s="13" customFormat="1">
      <c r="A98" s="13"/>
      <c r="B98" s="233"/>
      <c r="C98" s="234"/>
      <c r="D98" s="231" t="s">
        <v>150</v>
      </c>
      <c r="E98" s="235" t="s">
        <v>19</v>
      </c>
      <c r="F98" s="236" t="s">
        <v>382</v>
      </c>
      <c r="G98" s="234"/>
      <c r="H98" s="237">
        <v>40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150</v>
      </c>
      <c r="AU98" s="243" t="s">
        <v>80</v>
      </c>
      <c r="AV98" s="13" t="s">
        <v>80</v>
      </c>
      <c r="AW98" s="13" t="s">
        <v>33</v>
      </c>
      <c r="AX98" s="13" t="s">
        <v>78</v>
      </c>
      <c r="AY98" s="243" t="s">
        <v>131</v>
      </c>
    </row>
    <row r="99" s="2" customFormat="1" ht="16.5" customHeight="1">
      <c r="A99" s="39"/>
      <c r="B99" s="40"/>
      <c r="C99" s="213" t="s">
        <v>152</v>
      </c>
      <c r="D99" s="213" t="s">
        <v>133</v>
      </c>
      <c r="E99" s="214" t="s">
        <v>383</v>
      </c>
      <c r="F99" s="215" t="s">
        <v>384</v>
      </c>
      <c r="G99" s="216" t="s">
        <v>146</v>
      </c>
      <c r="H99" s="217">
        <v>514</v>
      </c>
      <c r="I99" s="218"/>
      <c r="J99" s="219">
        <f>ROUND(I99*H99,2)</f>
        <v>0</v>
      </c>
      <c r="K99" s="215" t="s">
        <v>137</v>
      </c>
      <c r="L99" s="45"/>
      <c r="M99" s="220" t="s">
        <v>19</v>
      </c>
      <c r="N99" s="221" t="s">
        <v>42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138</v>
      </c>
      <c r="AT99" s="224" t="s">
        <v>133</v>
      </c>
      <c r="AU99" s="224" t="s">
        <v>80</v>
      </c>
      <c r="AY99" s="18" t="s">
        <v>131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78</v>
      </c>
      <c r="BK99" s="225">
        <f>ROUND(I99*H99,2)</f>
        <v>0</v>
      </c>
      <c r="BL99" s="18" t="s">
        <v>138</v>
      </c>
      <c r="BM99" s="224" t="s">
        <v>385</v>
      </c>
    </row>
    <row r="100" s="2" customFormat="1">
      <c r="A100" s="39"/>
      <c r="B100" s="40"/>
      <c r="C100" s="41"/>
      <c r="D100" s="226" t="s">
        <v>140</v>
      </c>
      <c r="E100" s="41"/>
      <c r="F100" s="227" t="s">
        <v>386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140</v>
      </c>
      <c r="AU100" s="18" t="s">
        <v>80</v>
      </c>
    </row>
    <row r="101" s="2" customFormat="1">
      <c r="A101" s="39"/>
      <c r="B101" s="40"/>
      <c r="C101" s="41"/>
      <c r="D101" s="231" t="s">
        <v>142</v>
      </c>
      <c r="E101" s="41"/>
      <c r="F101" s="232" t="s">
        <v>387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142</v>
      </c>
      <c r="AU101" s="18" t="s">
        <v>80</v>
      </c>
    </row>
    <row r="102" s="13" customFormat="1">
      <c r="A102" s="13"/>
      <c r="B102" s="233"/>
      <c r="C102" s="234"/>
      <c r="D102" s="231" t="s">
        <v>150</v>
      </c>
      <c r="E102" s="235" t="s">
        <v>19</v>
      </c>
      <c r="F102" s="236" t="s">
        <v>388</v>
      </c>
      <c r="G102" s="234"/>
      <c r="H102" s="237">
        <v>514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150</v>
      </c>
      <c r="AU102" s="243" t="s">
        <v>80</v>
      </c>
      <c r="AV102" s="13" t="s">
        <v>80</v>
      </c>
      <c r="AW102" s="13" t="s">
        <v>33</v>
      </c>
      <c r="AX102" s="13" t="s">
        <v>78</v>
      </c>
      <c r="AY102" s="243" t="s">
        <v>131</v>
      </c>
    </row>
    <row r="103" s="2" customFormat="1" ht="16.5" customHeight="1">
      <c r="A103" s="39"/>
      <c r="B103" s="40"/>
      <c r="C103" s="213" t="s">
        <v>138</v>
      </c>
      <c r="D103" s="213" t="s">
        <v>133</v>
      </c>
      <c r="E103" s="214" t="s">
        <v>389</v>
      </c>
      <c r="F103" s="215" t="s">
        <v>390</v>
      </c>
      <c r="G103" s="216" t="s">
        <v>352</v>
      </c>
      <c r="H103" s="217">
        <v>277.60000000000002</v>
      </c>
      <c r="I103" s="218"/>
      <c r="J103" s="219">
        <f>ROUND(I103*H103,2)</f>
        <v>0</v>
      </c>
      <c r="K103" s="215" t="s">
        <v>137</v>
      </c>
      <c r="L103" s="45"/>
      <c r="M103" s="220" t="s">
        <v>19</v>
      </c>
      <c r="N103" s="221" t="s">
        <v>42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138</v>
      </c>
      <c r="AT103" s="224" t="s">
        <v>133</v>
      </c>
      <c r="AU103" s="224" t="s">
        <v>80</v>
      </c>
      <c r="AY103" s="18" t="s">
        <v>131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78</v>
      </c>
      <c r="BK103" s="225">
        <f>ROUND(I103*H103,2)</f>
        <v>0</v>
      </c>
      <c r="BL103" s="18" t="s">
        <v>138</v>
      </c>
      <c r="BM103" s="224" t="s">
        <v>391</v>
      </c>
    </row>
    <row r="104" s="2" customFormat="1">
      <c r="A104" s="39"/>
      <c r="B104" s="40"/>
      <c r="C104" s="41"/>
      <c r="D104" s="226" t="s">
        <v>140</v>
      </c>
      <c r="E104" s="41"/>
      <c r="F104" s="227" t="s">
        <v>392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140</v>
      </c>
      <c r="AU104" s="18" t="s">
        <v>80</v>
      </c>
    </row>
    <row r="105" s="13" customFormat="1">
      <c r="A105" s="13"/>
      <c r="B105" s="233"/>
      <c r="C105" s="234"/>
      <c r="D105" s="231" t="s">
        <v>150</v>
      </c>
      <c r="E105" s="235" t="s">
        <v>19</v>
      </c>
      <c r="F105" s="236" t="s">
        <v>393</v>
      </c>
      <c r="G105" s="234"/>
      <c r="H105" s="237">
        <v>181.19999999999999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150</v>
      </c>
      <c r="AU105" s="243" t="s">
        <v>80</v>
      </c>
      <c r="AV105" s="13" t="s">
        <v>80</v>
      </c>
      <c r="AW105" s="13" t="s">
        <v>33</v>
      </c>
      <c r="AX105" s="13" t="s">
        <v>71</v>
      </c>
      <c r="AY105" s="243" t="s">
        <v>131</v>
      </c>
    </row>
    <row r="106" s="13" customFormat="1">
      <c r="A106" s="13"/>
      <c r="B106" s="233"/>
      <c r="C106" s="234"/>
      <c r="D106" s="231" t="s">
        <v>150</v>
      </c>
      <c r="E106" s="235" t="s">
        <v>19</v>
      </c>
      <c r="F106" s="236" t="s">
        <v>394</v>
      </c>
      <c r="G106" s="234"/>
      <c r="H106" s="237">
        <v>91.400000000000006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150</v>
      </c>
      <c r="AU106" s="243" t="s">
        <v>80</v>
      </c>
      <c r="AV106" s="13" t="s">
        <v>80</v>
      </c>
      <c r="AW106" s="13" t="s">
        <v>33</v>
      </c>
      <c r="AX106" s="13" t="s">
        <v>71</v>
      </c>
      <c r="AY106" s="243" t="s">
        <v>131</v>
      </c>
    </row>
    <row r="107" s="13" customFormat="1">
      <c r="A107" s="13"/>
      <c r="B107" s="233"/>
      <c r="C107" s="234"/>
      <c r="D107" s="231" t="s">
        <v>150</v>
      </c>
      <c r="E107" s="235" t="s">
        <v>19</v>
      </c>
      <c r="F107" s="236" t="s">
        <v>395</v>
      </c>
      <c r="G107" s="234"/>
      <c r="H107" s="237">
        <v>5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150</v>
      </c>
      <c r="AU107" s="243" t="s">
        <v>80</v>
      </c>
      <c r="AV107" s="13" t="s">
        <v>80</v>
      </c>
      <c r="AW107" s="13" t="s">
        <v>33</v>
      </c>
      <c r="AX107" s="13" t="s">
        <v>71</v>
      </c>
      <c r="AY107" s="243" t="s">
        <v>131</v>
      </c>
    </row>
    <row r="108" s="14" customFormat="1">
      <c r="A108" s="14"/>
      <c r="B108" s="254"/>
      <c r="C108" s="255"/>
      <c r="D108" s="231" t="s">
        <v>150</v>
      </c>
      <c r="E108" s="256" t="s">
        <v>19</v>
      </c>
      <c r="F108" s="257" t="s">
        <v>247</v>
      </c>
      <c r="G108" s="255"/>
      <c r="H108" s="258">
        <v>277.60000000000002</v>
      </c>
      <c r="I108" s="259"/>
      <c r="J108" s="255"/>
      <c r="K108" s="255"/>
      <c r="L108" s="260"/>
      <c r="M108" s="261"/>
      <c r="N108" s="262"/>
      <c r="O108" s="262"/>
      <c r="P108" s="262"/>
      <c r="Q108" s="262"/>
      <c r="R108" s="262"/>
      <c r="S108" s="262"/>
      <c r="T108" s="26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4" t="s">
        <v>150</v>
      </c>
      <c r="AU108" s="264" t="s">
        <v>80</v>
      </c>
      <c r="AV108" s="14" t="s">
        <v>138</v>
      </c>
      <c r="AW108" s="14" t="s">
        <v>33</v>
      </c>
      <c r="AX108" s="14" t="s">
        <v>78</v>
      </c>
      <c r="AY108" s="264" t="s">
        <v>131</v>
      </c>
    </row>
    <row r="109" s="2" customFormat="1" ht="16.5" customHeight="1">
      <c r="A109" s="39"/>
      <c r="B109" s="40"/>
      <c r="C109" s="213" t="s">
        <v>163</v>
      </c>
      <c r="D109" s="213" t="s">
        <v>133</v>
      </c>
      <c r="E109" s="214" t="s">
        <v>396</v>
      </c>
      <c r="F109" s="215" t="s">
        <v>397</v>
      </c>
      <c r="G109" s="216" t="s">
        <v>352</v>
      </c>
      <c r="H109" s="217">
        <v>277.60000000000002</v>
      </c>
      <c r="I109" s="218"/>
      <c r="J109" s="219">
        <f>ROUND(I109*H109,2)</f>
        <v>0</v>
      </c>
      <c r="K109" s="215" t="s">
        <v>137</v>
      </c>
      <c r="L109" s="45"/>
      <c r="M109" s="220" t="s">
        <v>19</v>
      </c>
      <c r="N109" s="221" t="s">
        <v>42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138</v>
      </c>
      <c r="AT109" s="224" t="s">
        <v>133</v>
      </c>
      <c r="AU109" s="224" t="s">
        <v>80</v>
      </c>
      <c r="AY109" s="18" t="s">
        <v>131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78</v>
      </c>
      <c r="BK109" s="225">
        <f>ROUND(I109*H109,2)</f>
        <v>0</v>
      </c>
      <c r="BL109" s="18" t="s">
        <v>138</v>
      </c>
      <c r="BM109" s="224" t="s">
        <v>398</v>
      </c>
    </row>
    <row r="110" s="2" customFormat="1">
      <c r="A110" s="39"/>
      <c r="B110" s="40"/>
      <c r="C110" s="41"/>
      <c r="D110" s="226" t="s">
        <v>140</v>
      </c>
      <c r="E110" s="41"/>
      <c r="F110" s="227" t="s">
        <v>399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80</v>
      </c>
    </row>
    <row r="111" s="2" customFormat="1" ht="16.5" customHeight="1">
      <c r="A111" s="39"/>
      <c r="B111" s="40"/>
      <c r="C111" s="213" t="s">
        <v>170</v>
      </c>
      <c r="D111" s="213" t="s">
        <v>133</v>
      </c>
      <c r="E111" s="214" t="s">
        <v>400</v>
      </c>
      <c r="F111" s="215" t="s">
        <v>401</v>
      </c>
      <c r="G111" s="216" t="s">
        <v>352</v>
      </c>
      <c r="H111" s="217">
        <v>2776</v>
      </c>
      <c r="I111" s="218"/>
      <c r="J111" s="219">
        <f>ROUND(I111*H111,2)</f>
        <v>0</v>
      </c>
      <c r="K111" s="215" t="s">
        <v>137</v>
      </c>
      <c r="L111" s="45"/>
      <c r="M111" s="220" t="s">
        <v>19</v>
      </c>
      <c r="N111" s="221" t="s">
        <v>42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138</v>
      </c>
      <c r="AT111" s="224" t="s">
        <v>133</v>
      </c>
      <c r="AU111" s="224" t="s">
        <v>80</v>
      </c>
      <c r="AY111" s="18" t="s">
        <v>131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78</v>
      </c>
      <c r="BK111" s="225">
        <f>ROUND(I111*H111,2)</f>
        <v>0</v>
      </c>
      <c r="BL111" s="18" t="s">
        <v>138</v>
      </c>
      <c r="BM111" s="224" t="s">
        <v>402</v>
      </c>
    </row>
    <row r="112" s="2" customFormat="1">
      <c r="A112" s="39"/>
      <c r="B112" s="40"/>
      <c r="C112" s="41"/>
      <c r="D112" s="226" t="s">
        <v>140</v>
      </c>
      <c r="E112" s="41"/>
      <c r="F112" s="227" t="s">
        <v>403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140</v>
      </c>
      <c r="AU112" s="18" t="s">
        <v>80</v>
      </c>
    </row>
    <row r="113" s="13" customFormat="1">
      <c r="A113" s="13"/>
      <c r="B113" s="233"/>
      <c r="C113" s="234"/>
      <c r="D113" s="231" t="s">
        <v>150</v>
      </c>
      <c r="E113" s="235" t="s">
        <v>19</v>
      </c>
      <c r="F113" s="236" t="s">
        <v>404</v>
      </c>
      <c r="G113" s="234"/>
      <c r="H113" s="237">
        <v>2776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150</v>
      </c>
      <c r="AU113" s="243" t="s">
        <v>80</v>
      </c>
      <c r="AV113" s="13" t="s">
        <v>80</v>
      </c>
      <c r="AW113" s="13" t="s">
        <v>33</v>
      </c>
      <c r="AX113" s="13" t="s">
        <v>78</v>
      </c>
      <c r="AY113" s="243" t="s">
        <v>131</v>
      </c>
    </row>
    <row r="114" s="2" customFormat="1" ht="21.75" customHeight="1">
      <c r="A114" s="39"/>
      <c r="B114" s="40"/>
      <c r="C114" s="213" t="s">
        <v>176</v>
      </c>
      <c r="D114" s="213" t="s">
        <v>133</v>
      </c>
      <c r="E114" s="214" t="s">
        <v>405</v>
      </c>
      <c r="F114" s="215" t="s">
        <v>406</v>
      </c>
      <c r="G114" s="216" t="s">
        <v>146</v>
      </c>
      <c r="H114" s="217">
        <v>13290</v>
      </c>
      <c r="I114" s="218"/>
      <c r="J114" s="219">
        <f>ROUND(I114*H114,2)</f>
        <v>0</v>
      </c>
      <c r="K114" s="215" t="s">
        <v>137</v>
      </c>
      <c r="L114" s="45"/>
      <c r="M114" s="220" t="s">
        <v>19</v>
      </c>
      <c r="N114" s="221" t="s">
        <v>42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138</v>
      </c>
      <c r="AT114" s="224" t="s">
        <v>133</v>
      </c>
      <c r="AU114" s="224" t="s">
        <v>80</v>
      </c>
      <c r="AY114" s="18" t="s">
        <v>131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78</v>
      </c>
      <c r="BK114" s="225">
        <f>ROUND(I114*H114,2)</f>
        <v>0</v>
      </c>
      <c r="BL114" s="18" t="s">
        <v>138</v>
      </c>
      <c r="BM114" s="224" t="s">
        <v>407</v>
      </c>
    </row>
    <row r="115" s="2" customFormat="1">
      <c r="A115" s="39"/>
      <c r="B115" s="40"/>
      <c r="C115" s="41"/>
      <c r="D115" s="226" t="s">
        <v>140</v>
      </c>
      <c r="E115" s="41"/>
      <c r="F115" s="227" t="s">
        <v>408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140</v>
      </c>
      <c r="AU115" s="18" t="s">
        <v>80</v>
      </c>
    </row>
    <row r="116" s="13" customFormat="1">
      <c r="A116" s="13"/>
      <c r="B116" s="233"/>
      <c r="C116" s="234"/>
      <c r="D116" s="231" t="s">
        <v>150</v>
      </c>
      <c r="E116" s="235" t="s">
        <v>19</v>
      </c>
      <c r="F116" s="236" t="s">
        <v>440</v>
      </c>
      <c r="G116" s="234"/>
      <c r="H116" s="237">
        <v>7458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150</v>
      </c>
      <c r="AU116" s="243" t="s">
        <v>80</v>
      </c>
      <c r="AV116" s="13" t="s">
        <v>80</v>
      </c>
      <c r="AW116" s="13" t="s">
        <v>33</v>
      </c>
      <c r="AX116" s="13" t="s">
        <v>71</v>
      </c>
      <c r="AY116" s="243" t="s">
        <v>131</v>
      </c>
    </row>
    <row r="117" s="13" customFormat="1">
      <c r="A117" s="13"/>
      <c r="B117" s="233"/>
      <c r="C117" s="234"/>
      <c r="D117" s="231" t="s">
        <v>150</v>
      </c>
      <c r="E117" s="235" t="s">
        <v>19</v>
      </c>
      <c r="F117" s="236" t="s">
        <v>428</v>
      </c>
      <c r="G117" s="234"/>
      <c r="H117" s="237">
        <v>5832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150</v>
      </c>
      <c r="AU117" s="243" t="s">
        <v>80</v>
      </c>
      <c r="AV117" s="13" t="s">
        <v>80</v>
      </c>
      <c r="AW117" s="13" t="s">
        <v>33</v>
      </c>
      <c r="AX117" s="13" t="s">
        <v>71</v>
      </c>
      <c r="AY117" s="243" t="s">
        <v>131</v>
      </c>
    </row>
    <row r="118" s="14" customFormat="1">
      <c r="A118" s="14"/>
      <c r="B118" s="254"/>
      <c r="C118" s="255"/>
      <c r="D118" s="231" t="s">
        <v>150</v>
      </c>
      <c r="E118" s="256" t="s">
        <v>19</v>
      </c>
      <c r="F118" s="257" t="s">
        <v>247</v>
      </c>
      <c r="G118" s="255"/>
      <c r="H118" s="258">
        <v>13290</v>
      </c>
      <c r="I118" s="259"/>
      <c r="J118" s="255"/>
      <c r="K118" s="255"/>
      <c r="L118" s="260"/>
      <c r="M118" s="261"/>
      <c r="N118" s="262"/>
      <c r="O118" s="262"/>
      <c r="P118" s="262"/>
      <c r="Q118" s="262"/>
      <c r="R118" s="262"/>
      <c r="S118" s="262"/>
      <c r="T118" s="26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4" t="s">
        <v>150</v>
      </c>
      <c r="AU118" s="264" t="s">
        <v>80</v>
      </c>
      <c r="AV118" s="14" t="s">
        <v>138</v>
      </c>
      <c r="AW118" s="14" t="s">
        <v>33</v>
      </c>
      <c r="AX118" s="14" t="s">
        <v>78</v>
      </c>
      <c r="AY118" s="264" t="s">
        <v>131</v>
      </c>
    </row>
    <row r="119" s="2" customFormat="1" ht="16.5" customHeight="1">
      <c r="A119" s="39"/>
      <c r="B119" s="40"/>
      <c r="C119" s="213" t="s">
        <v>183</v>
      </c>
      <c r="D119" s="213" t="s">
        <v>133</v>
      </c>
      <c r="E119" s="214" t="s">
        <v>411</v>
      </c>
      <c r="F119" s="215" t="s">
        <v>412</v>
      </c>
      <c r="G119" s="216" t="s">
        <v>146</v>
      </c>
      <c r="H119" s="217">
        <v>959</v>
      </c>
      <c r="I119" s="218"/>
      <c r="J119" s="219">
        <f>ROUND(I119*H119,2)</f>
        <v>0</v>
      </c>
      <c r="K119" s="215" t="s">
        <v>137</v>
      </c>
      <c r="L119" s="45"/>
      <c r="M119" s="220" t="s">
        <v>19</v>
      </c>
      <c r="N119" s="221" t="s">
        <v>42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138</v>
      </c>
      <c r="AT119" s="224" t="s">
        <v>133</v>
      </c>
      <c r="AU119" s="224" t="s">
        <v>80</v>
      </c>
      <c r="AY119" s="18" t="s">
        <v>131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78</v>
      </c>
      <c r="BK119" s="225">
        <f>ROUND(I119*H119,2)</f>
        <v>0</v>
      </c>
      <c r="BL119" s="18" t="s">
        <v>138</v>
      </c>
      <c r="BM119" s="224" t="s">
        <v>413</v>
      </c>
    </row>
    <row r="120" s="2" customFormat="1">
      <c r="A120" s="39"/>
      <c r="B120" s="40"/>
      <c r="C120" s="41"/>
      <c r="D120" s="226" t="s">
        <v>140</v>
      </c>
      <c r="E120" s="41"/>
      <c r="F120" s="227" t="s">
        <v>414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140</v>
      </c>
      <c r="AU120" s="18" t="s">
        <v>80</v>
      </c>
    </row>
    <row r="121" s="2" customFormat="1">
      <c r="A121" s="39"/>
      <c r="B121" s="40"/>
      <c r="C121" s="41"/>
      <c r="D121" s="231" t="s">
        <v>142</v>
      </c>
      <c r="E121" s="41"/>
      <c r="F121" s="232" t="s">
        <v>415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142</v>
      </c>
      <c r="AU121" s="18" t="s">
        <v>80</v>
      </c>
    </row>
    <row r="122" s="13" customFormat="1">
      <c r="A122" s="13"/>
      <c r="B122" s="233"/>
      <c r="C122" s="234"/>
      <c r="D122" s="231" t="s">
        <v>150</v>
      </c>
      <c r="E122" s="235" t="s">
        <v>19</v>
      </c>
      <c r="F122" s="236" t="s">
        <v>348</v>
      </c>
      <c r="G122" s="234"/>
      <c r="H122" s="237">
        <v>959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150</v>
      </c>
      <c r="AU122" s="243" t="s">
        <v>80</v>
      </c>
      <c r="AV122" s="13" t="s">
        <v>80</v>
      </c>
      <c r="AW122" s="13" t="s">
        <v>33</v>
      </c>
      <c r="AX122" s="13" t="s">
        <v>78</v>
      </c>
      <c r="AY122" s="243" t="s">
        <v>131</v>
      </c>
    </row>
    <row r="123" s="2" customFormat="1" ht="16.5" customHeight="1">
      <c r="A123" s="39"/>
      <c r="B123" s="40"/>
      <c r="C123" s="244" t="s">
        <v>191</v>
      </c>
      <c r="D123" s="244" t="s">
        <v>184</v>
      </c>
      <c r="E123" s="245" t="s">
        <v>350</v>
      </c>
      <c r="F123" s="246" t="s">
        <v>351</v>
      </c>
      <c r="G123" s="247" t="s">
        <v>352</v>
      </c>
      <c r="H123" s="248">
        <v>47.950000000000003</v>
      </c>
      <c r="I123" s="249"/>
      <c r="J123" s="250">
        <f>ROUND(I123*H123,2)</f>
        <v>0</v>
      </c>
      <c r="K123" s="246" t="s">
        <v>19</v>
      </c>
      <c r="L123" s="251"/>
      <c r="M123" s="252" t="s">
        <v>19</v>
      </c>
      <c r="N123" s="253" t="s">
        <v>42</v>
      </c>
      <c r="O123" s="85"/>
      <c r="P123" s="222">
        <f>O123*H123</f>
        <v>0</v>
      </c>
      <c r="Q123" s="222">
        <v>0.25</v>
      </c>
      <c r="R123" s="222">
        <f>Q123*H123</f>
        <v>11.987500000000001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183</v>
      </c>
      <c r="AT123" s="224" t="s">
        <v>184</v>
      </c>
      <c r="AU123" s="224" t="s">
        <v>80</v>
      </c>
      <c r="AY123" s="18" t="s">
        <v>131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78</v>
      </c>
      <c r="BK123" s="225">
        <f>ROUND(I123*H123,2)</f>
        <v>0</v>
      </c>
      <c r="BL123" s="18" t="s">
        <v>138</v>
      </c>
      <c r="BM123" s="224" t="s">
        <v>416</v>
      </c>
    </row>
    <row r="124" s="2" customFormat="1">
      <c r="A124" s="39"/>
      <c r="B124" s="40"/>
      <c r="C124" s="41"/>
      <c r="D124" s="231" t="s">
        <v>142</v>
      </c>
      <c r="E124" s="41"/>
      <c r="F124" s="232" t="s">
        <v>417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142</v>
      </c>
      <c r="AU124" s="18" t="s">
        <v>80</v>
      </c>
    </row>
    <row r="125" s="13" customFormat="1">
      <c r="A125" s="13"/>
      <c r="B125" s="233"/>
      <c r="C125" s="234"/>
      <c r="D125" s="231" t="s">
        <v>150</v>
      </c>
      <c r="E125" s="235" t="s">
        <v>19</v>
      </c>
      <c r="F125" s="236" t="s">
        <v>418</v>
      </c>
      <c r="G125" s="234"/>
      <c r="H125" s="237">
        <v>47.950000000000003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150</v>
      </c>
      <c r="AU125" s="243" t="s">
        <v>80</v>
      </c>
      <c r="AV125" s="13" t="s">
        <v>80</v>
      </c>
      <c r="AW125" s="13" t="s">
        <v>33</v>
      </c>
      <c r="AX125" s="13" t="s">
        <v>78</v>
      </c>
      <c r="AY125" s="243" t="s">
        <v>131</v>
      </c>
    </row>
    <row r="126" s="2" customFormat="1" ht="21.75" customHeight="1">
      <c r="A126" s="39"/>
      <c r="B126" s="40"/>
      <c r="C126" s="213" t="s">
        <v>196</v>
      </c>
      <c r="D126" s="213" t="s">
        <v>133</v>
      </c>
      <c r="E126" s="214" t="s">
        <v>419</v>
      </c>
      <c r="F126" s="215" t="s">
        <v>420</v>
      </c>
      <c r="G126" s="216" t="s">
        <v>136</v>
      </c>
      <c r="H126" s="217">
        <v>7</v>
      </c>
      <c r="I126" s="218"/>
      <c r="J126" s="219">
        <f>ROUND(I126*H126,2)</f>
        <v>0</v>
      </c>
      <c r="K126" s="215" t="s">
        <v>137</v>
      </c>
      <c r="L126" s="45"/>
      <c r="M126" s="220" t="s">
        <v>19</v>
      </c>
      <c r="N126" s="221" t="s">
        <v>42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138</v>
      </c>
      <c r="AT126" s="224" t="s">
        <v>133</v>
      </c>
      <c r="AU126" s="224" t="s">
        <v>80</v>
      </c>
      <c r="AY126" s="18" t="s">
        <v>131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78</v>
      </c>
      <c r="BK126" s="225">
        <f>ROUND(I126*H126,2)</f>
        <v>0</v>
      </c>
      <c r="BL126" s="18" t="s">
        <v>138</v>
      </c>
      <c r="BM126" s="224" t="s">
        <v>421</v>
      </c>
    </row>
    <row r="127" s="2" customFormat="1">
      <c r="A127" s="39"/>
      <c r="B127" s="40"/>
      <c r="C127" s="41"/>
      <c r="D127" s="226" t="s">
        <v>140</v>
      </c>
      <c r="E127" s="41"/>
      <c r="F127" s="227" t="s">
        <v>422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140</v>
      </c>
      <c r="AU127" s="18" t="s">
        <v>80</v>
      </c>
    </row>
    <row r="128" s="2" customFormat="1" ht="21.75" customHeight="1">
      <c r="A128" s="39"/>
      <c r="B128" s="40"/>
      <c r="C128" s="213" t="s">
        <v>202</v>
      </c>
      <c r="D128" s="213" t="s">
        <v>133</v>
      </c>
      <c r="E128" s="214" t="s">
        <v>429</v>
      </c>
      <c r="F128" s="215" t="s">
        <v>430</v>
      </c>
      <c r="G128" s="216" t="s">
        <v>136</v>
      </c>
      <c r="H128" s="217">
        <v>20</v>
      </c>
      <c r="I128" s="218"/>
      <c r="J128" s="219">
        <f>ROUND(I128*H128,2)</f>
        <v>0</v>
      </c>
      <c r="K128" s="215" t="s">
        <v>137</v>
      </c>
      <c r="L128" s="45"/>
      <c r="M128" s="220" t="s">
        <v>19</v>
      </c>
      <c r="N128" s="221" t="s">
        <v>42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138</v>
      </c>
      <c r="AT128" s="224" t="s">
        <v>133</v>
      </c>
      <c r="AU128" s="224" t="s">
        <v>80</v>
      </c>
      <c r="AY128" s="18" t="s">
        <v>131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78</v>
      </c>
      <c r="BK128" s="225">
        <f>ROUND(I128*H128,2)</f>
        <v>0</v>
      </c>
      <c r="BL128" s="18" t="s">
        <v>138</v>
      </c>
      <c r="BM128" s="224" t="s">
        <v>431</v>
      </c>
    </row>
    <row r="129" s="2" customFormat="1">
      <c r="A129" s="39"/>
      <c r="B129" s="40"/>
      <c r="C129" s="41"/>
      <c r="D129" s="226" t="s">
        <v>140</v>
      </c>
      <c r="E129" s="41"/>
      <c r="F129" s="227" t="s">
        <v>432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140</v>
      </c>
      <c r="AU129" s="18" t="s">
        <v>80</v>
      </c>
    </row>
    <row r="130" s="13" customFormat="1">
      <c r="A130" s="13"/>
      <c r="B130" s="233"/>
      <c r="C130" s="234"/>
      <c r="D130" s="231" t="s">
        <v>150</v>
      </c>
      <c r="E130" s="235" t="s">
        <v>19</v>
      </c>
      <c r="F130" s="236" t="s">
        <v>433</v>
      </c>
      <c r="G130" s="234"/>
      <c r="H130" s="237">
        <v>20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150</v>
      </c>
      <c r="AU130" s="243" t="s">
        <v>80</v>
      </c>
      <c r="AV130" s="13" t="s">
        <v>80</v>
      </c>
      <c r="AW130" s="13" t="s">
        <v>33</v>
      </c>
      <c r="AX130" s="13" t="s">
        <v>78</v>
      </c>
      <c r="AY130" s="243" t="s">
        <v>131</v>
      </c>
    </row>
    <row r="131" s="12" customFormat="1" ht="22.8" customHeight="1">
      <c r="A131" s="12"/>
      <c r="B131" s="197"/>
      <c r="C131" s="198"/>
      <c r="D131" s="199" t="s">
        <v>70</v>
      </c>
      <c r="E131" s="211" t="s">
        <v>362</v>
      </c>
      <c r="F131" s="211" t="s">
        <v>363</v>
      </c>
      <c r="G131" s="198"/>
      <c r="H131" s="198"/>
      <c r="I131" s="201"/>
      <c r="J131" s="212">
        <f>BK131</f>
        <v>0</v>
      </c>
      <c r="K131" s="198"/>
      <c r="L131" s="203"/>
      <c r="M131" s="204"/>
      <c r="N131" s="205"/>
      <c r="O131" s="205"/>
      <c r="P131" s="206">
        <f>SUM(P132:P133)</f>
        <v>0</v>
      </c>
      <c r="Q131" s="205"/>
      <c r="R131" s="206">
        <f>SUM(R132:R133)</f>
        <v>0</v>
      </c>
      <c r="S131" s="205"/>
      <c r="T131" s="207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8" t="s">
        <v>78</v>
      </c>
      <c r="AT131" s="209" t="s">
        <v>70</v>
      </c>
      <c r="AU131" s="209" t="s">
        <v>78</v>
      </c>
      <c r="AY131" s="208" t="s">
        <v>131</v>
      </c>
      <c r="BK131" s="210">
        <f>SUM(BK132:BK133)</f>
        <v>0</v>
      </c>
    </row>
    <row r="132" s="2" customFormat="1" ht="16.5" customHeight="1">
      <c r="A132" s="39"/>
      <c r="B132" s="40"/>
      <c r="C132" s="213" t="s">
        <v>208</v>
      </c>
      <c r="D132" s="213" t="s">
        <v>133</v>
      </c>
      <c r="E132" s="214" t="s">
        <v>365</v>
      </c>
      <c r="F132" s="215" t="s">
        <v>366</v>
      </c>
      <c r="G132" s="216" t="s">
        <v>367</v>
      </c>
      <c r="H132" s="217">
        <v>11.988</v>
      </c>
      <c r="I132" s="218"/>
      <c r="J132" s="219">
        <f>ROUND(I132*H132,2)</f>
        <v>0</v>
      </c>
      <c r="K132" s="215" t="s">
        <v>137</v>
      </c>
      <c r="L132" s="45"/>
      <c r="M132" s="220" t="s">
        <v>19</v>
      </c>
      <c r="N132" s="221" t="s">
        <v>42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138</v>
      </c>
      <c r="AT132" s="224" t="s">
        <v>133</v>
      </c>
      <c r="AU132" s="224" t="s">
        <v>80</v>
      </c>
      <c r="AY132" s="18" t="s">
        <v>131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78</v>
      </c>
      <c r="BK132" s="225">
        <f>ROUND(I132*H132,2)</f>
        <v>0</v>
      </c>
      <c r="BL132" s="18" t="s">
        <v>138</v>
      </c>
      <c r="BM132" s="224" t="s">
        <v>423</v>
      </c>
    </row>
    <row r="133" s="2" customFormat="1">
      <c r="A133" s="39"/>
      <c r="B133" s="40"/>
      <c r="C133" s="41"/>
      <c r="D133" s="226" t="s">
        <v>140</v>
      </c>
      <c r="E133" s="41"/>
      <c r="F133" s="227" t="s">
        <v>369</v>
      </c>
      <c r="G133" s="41"/>
      <c r="H133" s="41"/>
      <c r="I133" s="228"/>
      <c r="J133" s="41"/>
      <c r="K133" s="41"/>
      <c r="L133" s="45"/>
      <c r="M133" s="275"/>
      <c r="N133" s="276"/>
      <c r="O133" s="277"/>
      <c r="P133" s="277"/>
      <c r="Q133" s="277"/>
      <c r="R133" s="277"/>
      <c r="S133" s="277"/>
      <c r="T133" s="278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140</v>
      </c>
      <c r="AU133" s="18" t="s">
        <v>80</v>
      </c>
    </row>
    <row r="134" s="2" customFormat="1" ht="6.96" customHeight="1">
      <c r="A134" s="39"/>
      <c r="B134" s="60"/>
      <c r="C134" s="61"/>
      <c r="D134" s="61"/>
      <c r="E134" s="61"/>
      <c r="F134" s="61"/>
      <c r="G134" s="61"/>
      <c r="H134" s="61"/>
      <c r="I134" s="61"/>
      <c r="J134" s="61"/>
      <c r="K134" s="61"/>
      <c r="L134" s="45"/>
      <c r="M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</sheetData>
  <sheetProtection sheet="1" autoFilter="0" formatColumns="0" formatRows="0" objects="1" scenarios="1" spinCount="100000" saltValue="o0POwhH9pi0DS+pQgn+tHTZ7aqDxNcxdPBdhRO/0Hx0zaUcV1EVPVHcoofcPk3ij07zT+M2z/7DyBcy5WTPUog==" hashValue="VGB8g4X9JlXt+08Ebq3HFcK9k7cRBctCHkUV5QezUcRWyo6PbfhZ2XZli6satOgfeYaH43ggBMZaGod3t974UA==" algorithmName="SHA-512" password="CC35"/>
  <autoFilter ref="C87:K13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3_02/184851617"/>
    <hyperlink ref="F96" r:id="rId2" display="https://podminky.urs.cz/item/CS_URS_2023_02/185804213"/>
    <hyperlink ref="F100" r:id="rId3" display="https://podminky.urs.cz/item/CS_URS_2023_02/185804214"/>
    <hyperlink ref="F104" r:id="rId4" display="https://podminky.urs.cz/item/CS_URS_2023_02/185804312"/>
    <hyperlink ref="F110" r:id="rId5" display="https://podminky.urs.cz/item/CS_URS_2023_02/185851121"/>
    <hyperlink ref="F112" r:id="rId6" display="https://podminky.urs.cz/item/CS_URS_2023_02/185851129"/>
    <hyperlink ref="F115" r:id="rId7" display="https://podminky.urs.cz/item/CS_URS_2023_02/111151231"/>
    <hyperlink ref="F120" r:id="rId8" display="https://podminky.urs.cz/item/CS_URS_2023_02/184911421"/>
    <hyperlink ref="F127" r:id="rId9" display="https://podminky.urs.cz/item/CS_URS_2023_02/184852234"/>
    <hyperlink ref="F129" r:id="rId10" display="https://podminky.urs.cz/item/CS_URS_2023_02/184852321"/>
    <hyperlink ref="F133" r:id="rId11" display="https://podminky.urs.cz/item/CS_URS_2023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104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Nebužely - výsadba LBK 72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105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441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20. 4. 2023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32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37</v>
      </c>
      <c r="E30" s="39"/>
      <c r="F30" s="39"/>
      <c r="G30" s="39"/>
      <c r="H30" s="39"/>
      <c r="I30" s="39"/>
      <c r="J30" s="154">
        <f>ROUND(J83,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39</v>
      </c>
      <c r="G32" s="39"/>
      <c r="H32" s="39"/>
      <c r="I32" s="155" t="s">
        <v>38</v>
      </c>
      <c r="J32" s="155" t="s">
        <v>40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41</v>
      </c>
      <c r="E33" s="143" t="s">
        <v>42</v>
      </c>
      <c r="F33" s="157">
        <f>ROUND((SUM(BE83:BE109)),  2)</f>
        <v>0</v>
      </c>
      <c r="G33" s="39"/>
      <c r="H33" s="39"/>
      <c r="I33" s="158">
        <v>0.20999999999999999</v>
      </c>
      <c r="J33" s="157">
        <f>ROUND(((SUM(BE83:BE109))*I33),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43</v>
      </c>
      <c r="F34" s="157">
        <f>ROUND((SUM(BF83:BF109)),  2)</f>
        <v>0</v>
      </c>
      <c r="G34" s="39"/>
      <c r="H34" s="39"/>
      <c r="I34" s="158">
        <v>0.14999999999999999</v>
      </c>
      <c r="J34" s="157">
        <f>ROUND(((SUM(BF83:BF109))*I34),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57">
        <f>ROUND((SUM(BG83:BG109)),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57">
        <f>ROUND((SUM(BH83:BH109)),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ROUND((SUM(BI83:BI109)),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47</v>
      </c>
      <c r="E39" s="161"/>
      <c r="F39" s="161"/>
      <c r="G39" s="162" t="s">
        <v>48</v>
      </c>
      <c r="H39" s="163" t="s">
        <v>49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Nebužely - výsadba LBK 72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105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SO-02 - Biotechnické objekty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20. 4. 2023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ČR SPÚ, pobočka Mělník</v>
      </c>
      <c r="G54" s="41"/>
      <c r="H54" s="41"/>
      <c r="I54" s="33" t="s">
        <v>31</v>
      </c>
      <c r="J54" s="37" t="str">
        <f>E21</f>
        <v>ATELIER FONTES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ATELIER FONTES s.r.o.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110</v>
      </c>
      <c r="D57" s="172"/>
      <c r="E57" s="172"/>
      <c r="F57" s="172"/>
      <c r="G57" s="172"/>
      <c r="H57" s="172"/>
      <c r="I57" s="172"/>
      <c r="J57" s="173" t="s">
        <v>111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69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s="9" customFormat="1" ht="24.96" customHeight="1">
      <c r="A60" s="9"/>
      <c r="B60" s="175"/>
      <c r="C60" s="176"/>
      <c r="D60" s="177" t="s">
        <v>113</v>
      </c>
      <c r="E60" s="178"/>
      <c r="F60" s="178"/>
      <c r="G60" s="178"/>
      <c r="H60" s="178"/>
      <c r="I60" s="178"/>
      <c r="J60" s="179">
        <f>J84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114</v>
      </c>
      <c r="E61" s="183"/>
      <c r="F61" s="183"/>
      <c r="G61" s="183"/>
      <c r="H61" s="183"/>
      <c r="I61" s="183"/>
      <c r="J61" s="184">
        <f>J85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442</v>
      </c>
      <c r="E62" s="183"/>
      <c r="F62" s="183"/>
      <c r="G62" s="183"/>
      <c r="H62" s="183"/>
      <c r="I62" s="183"/>
      <c r="J62" s="184">
        <f>J90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115</v>
      </c>
      <c r="E63" s="183"/>
      <c r="F63" s="183"/>
      <c r="G63" s="183"/>
      <c r="H63" s="183"/>
      <c r="I63" s="183"/>
      <c r="J63" s="184">
        <f>J107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116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70" t="str">
        <f>E7</f>
        <v>Nebužely - výsadba LBK 72</v>
      </c>
      <c r="F73" s="33"/>
      <c r="G73" s="33"/>
      <c r="H73" s="33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105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SO-02 - Biotechnické objekty</v>
      </c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33" t="s">
        <v>23</v>
      </c>
      <c r="J77" s="73" t="str">
        <f>IF(J12="","",J12)</f>
        <v>20. 4. 2023</v>
      </c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25</v>
      </c>
      <c r="D79" s="41"/>
      <c r="E79" s="41"/>
      <c r="F79" s="28" t="str">
        <f>E15</f>
        <v>ČR SPÚ, pobočka Mělník</v>
      </c>
      <c r="G79" s="41"/>
      <c r="H79" s="41"/>
      <c r="I79" s="33" t="s">
        <v>31</v>
      </c>
      <c r="J79" s="37" t="str">
        <f>E21</f>
        <v>ATELIER FONTES s.r.o.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ATELIER FONTES s.r.o.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86"/>
      <c r="B82" s="187"/>
      <c r="C82" s="188" t="s">
        <v>117</v>
      </c>
      <c r="D82" s="189" t="s">
        <v>56</v>
      </c>
      <c r="E82" s="189" t="s">
        <v>52</v>
      </c>
      <c r="F82" s="189" t="s">
        <v>53</v>
      </c>
      <c r="G82" s="189" t="s">
        <v>118</v>
      </c>
      <c r="H82" s="189" t="s">
        <v>119</v>
      </c>
      <c r="I82" s="189" t="s">
        <v>120</v>
      </c>
      <c r="J82" s="189" t="s">
        <v>111</v>
      </c>
      <c r="K82" s="190" t="s">
        <v>121</v>
      </c>
      <c r="L82" s="191"/>
      <c r="M82" s="93" t="s">
        <v>19</v>
      </c>
      <c r="N82" s="94" t="s">
        <v>41</v>
      </c>
      <c r="O82" s="94" t="s">
        <v>122</v>
      </c>
      <c r="P82" s="94" t="s">
        <v>123</v>
      </c>
      <c r="Q82" s="94" t="s">
        <v>124</v>
      </c>
      <c r="R82" s="94" t="s">
        <v>125</v>
      </c>
      <c r="S82" s="94" t="s">
        <v>126</v>
      </c>
      <c r="T82" s="95" t="s">
        <v>127</v>
      </c>
      <c r="U82" s="186"/>
      <c r="V82" s="186"/>
      <c r="W82" s="186"/>
      <c r="X82" s="186"/>
      <c r="Y82" s="186"/>
      <c r="Z82" s="186"/>
      <c r="AA82" s="186"/>
      <c r="AB82" s="186"/>
      <c r="AC82" s="186"/>
      <c r="AD82" s="186"/>
      <c r="AE82" s="186"/>
    </row>
    <row r="83" s="2" customFormat="1" ht="22.8" customHeight="1">
      <c r="A83" s="39"/>
      <c r="B83" s="40"/>
      <c r="C83" s="100" t="s">
        <v>128</v>
      </c>
      <c r="D83" s="41"/>
      <c r="E83" s="41"/>
      <c r="F83" s="41"/>
      <c r="G83" s="41"/>
      <c r="H83" s="41"/>
      <c r="I83" s="41"/>
      <c r="J83" s="192">
        <f>BK83</f>
        <v>0</v>
      </c>
      <c r="K83" s="41"/>
      <c r="L83" s="45"/>
      <c r="M83" s="96"/>
      <c r="N83" s="193"/>
      <c r="O83" s="97"/>
      <c r="P83" s="194">
        <f>P84</f>
        <v>0</v>
      </c>
      <c r="Q83" s="97"/>
      <c r="R83" s="194">
        <f>R84</f>
        <v>5.8499999999999996</v>
      </c>
      <c r="S83" s="97"/>
      <c r="T83" s="195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70</v>
      </c>
      <c r="AU83" s="18" t="s">
        <v>112</v>
      </c>
      <c r="BK83" s="196">
        <f>BK84</f>
        <v>0</v>
      </c>
    </row>
    <row r="84" s="12" customFormat="1" ht="25.92" customHeight="1">
      <c r="A84" s="12"/>
      <c r="B84" s="197"/>
      <c r="C84" s="198"/>
      <c r="D84" s="199" t="s">
        <v>70</v>
      </c>
      <c r="E84" s="200" t="s">
        <v>129</v>
      </c>
      <c r="F84" s="200" t="s">
        <v>130</v>
      </c>
      <c r="G84" s="198"/>
      <c r="H84" s="198"/>
      <c r="I84" s="201"/>
      <c r="J84" s="202">
        <f>BK84</f>
        <v>0</v>
      </c>
      <c r="K84" s="198"/>
      <c r="L84" s="203"/>
      <c r="M84" s="204"/>
      <c r="N84" s="205"/>
      <c r="O84" s="205"/>
      <c r="P84" s="206">
        <f>P85+P90+P107</f>
        <v>0</v>
      </c>
      <c r="Q84" s="205"/>
      <c r="R84" s="206">
        <f>R85+R90+R107</f>
        <v>5.8499999999999996</v>
      </c>
      <c r="S84" s="205"/>
      <c r="T84" s="207">
        <f>T85+T90+T107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8" t="s">
        <v>78</v>
      </c>
      <c r="AT84" s="209" t="s">
        <v>70</v>
      </c>
      <c r="AU84" s="209" t="s">
        <v>71</v>
      </c>
      <c r="AY84" s="208" t="s">
        <v>131</v>
      </c>
      <c r="BK84" s="210">
        <f>BK85+BK90+BK107</f>
        <v>0</v>
      </c>
    </row>
    <row r="85" s="12" customFormat="1" ht="22.8" customHeight="1">
      <c r="A85" s="12"/>
      <c r="B85" s="197"/>
      <c r="C85" s="198"/>
      <c r="D85" s="199" t="s">
        <v>70</v>
      </c>
      <c r="E85" s="211" t="s">
        <v>78</v>
      </c>
      <c r="F85" s="211" t="s">
        <v>132</v>
      </c>
      <c r="G85" s="198"/>
      <c r="H85" s="198"/>
      <c r="I85" s="201"/>
      <c r="J85" s="212">
        <f>BK85</f>
        <v>0</v>
      </c>
      <c r="K85" s="198"/>
      <c r="L85" s="203"/>
      <c r="M85" s="204"/>
      <c r="N85" s="205"/>
      <c r="O85" s="205"/>
      <c r="P85" s="206">
        <f>SUM(P86:P89)</f>
        <v>0</v>
      </c>
      <c r="Q85" s="205"/>
      <c r="R85" s="206">
        <f>SUM(R86:R89)</f>
        <v>5.8499999999999996</v>
      </c>
      <c r="S85" s="205"/>
      <c r="T85" s="207">
        <f>SUM(T86:T89)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8" t="s">
        <v>78</v>
      </c>
      <c r="AT85" s="209" t="s">
        <v>70</v>
      </c>
      <c r="AU85" s="209" t="s">
        <v>78</v>
      </c>
      <c r="AY85" s="208" t="s">
        <v>131</v>
      </c>
      <c r="BK85" s="210">
        <f>SUM(BK86:BK89)</f>
        <v>0</v>
      </c>
    </row>
    <row r="86" s="2" customFormat="1" ht="16.5" customHeight="1">
      <c r="A86" s="39"/>
      <c r="B86" s="40"/>
      <c r="C86" s="213" t="s">
        <v>78</v>
      </c>
      <c r="D86" s="213" t="s">
        <v>133</v>
      </c>
      <c r="E86" s="214" t="s">
        <v>443</v>
      </c>
      <c r="F86" s="215" t="s">
        <v>444</v>
      </c>
      <c r="G86" s="216" t="s">
        <v>445</v>
      </c>
      <c r="H86" s="217">
        <v>3</v>
      </c>
      <c r="I86" s="218"/>
      <c r="J86" s="219">
        <f>ROUND(I86*H86,2)</f>
        <v>0</v>
      </c>
      <c r="K86" s="215" t="s">
        <v>19</v>
      </c>
      <c r="L86" s="45"/>
      <c r="M86" s="220" t="s">
        <v>19</v>
      </c>
      <c r="N86" s="221" t="s">
        <v>42</v>
      </c>
      <c r="O86" s="85"/>
      <c r="P86" s="222">
        <f>O86*H86</f>
        <v>0</v>
      </c>
      <c r="Q86" s="222">
        <v>1.95</v>
      </c>
      <c r="R86" s="222">
        <f>Q86*H86</f>
        <v>5.8499999999999996</v>
      </c>
      <c r="S86" s="222">
        <v>0</v>
      </c>
      <c r="T86" s="223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24" t="s">
        <v>138</v>
      </c>
      <c r="AT86" s="224" t="s">
        <v>133</v>
      </c>
      <c r="AU86" s="224" t="s">
        <v>80</v>
      </c>
      <c r="AY86" s="18" t="s">
        <v>131</v>
      </c>
      <c r="BE86" s="225">
        <f>IF(N86="základní",J86,0)</f>
        <v>0</v>
      </c>
      <c r="BF86" s="225">
        <f>IF(N86="snížená",J86,0)</f>
        <v>0</v>
      </c>
      <c r="BG86" s="225">
        <f>IF(N86="zákl. přenesená",J86,0)</f>
        <v>0</v>
      </c>
      <c r="BH86" s="225">
        <f>IF(N86="sníž. přenesená",J86,0)</f>
        <v>0</v>
      </c>
      <c r="BI86" s="225">
        <f>IF(N86="nulová",J86,0)</f>
        <v>0</v>
      </c>
      <c r="BJ86" s="18" t="s">
        <v>78</v>
      </c>
      <c r="BK86" s="225">
        <f>ROUND(I86*H86,2)</f>
        <v>0</v>
      </c>
      <c r="BL86" s="18" t="s">
        <v>138</v>
      </c>
      <c r="BM86" s="224" t="s">
        <v>446</v>
      </c>
    </row>
    <row r="87" s="2" customFormat="1">
      <c r="A87" s="39"/>
      <c r="B87" s="40"/>
      <c r="C87" s="41"/>
      <c r="D87" s="231" t="s">
        <v>142</v>
      </c>
      <c r="E87" s="41"/>
      <c r="F87" s="232" t="s">
        <v>447</v>
      </c>
      <c r="G87" s="41"/>
      <c r="H87" s="41"/>
      <c r="I87" s="228"/>
      <c r="J87" s="41"/>
      <c r="K87" s="41"/>
      <c r="L87" s="45"/>
      <c r="M87" s="229"/>
      <c r="N87" s="230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142</v>
      </c>
      <c r="AU87" s="18" t="s">
        <v>80</v>
      </c>
    </row>
    <row r="88" s="2" customFormat="1" ht="16.5" customHeight="1">
      <c r="A88" s="39"/>
      <c r="B88" s="40"/>
      <c r="C88" s="213" t="s">
        <v>80</v>
      </c>
      <c r="D88" s="213" t="s">
        <v>133</v>
      </c>
      <c r="E88" s="214" t="s">
        <v>448</v>
      </c>
      <c r="F88" s="215" t="s">
        <v>449</v>
      </c>
      <c r="G88" s="216" t="s">
        <v>136</v>
      </c>
      <c r="H88" s="217">
        <v>10</v>
      </c>
      <c r="I88" s="218"/>
      <c r="J88" s="219">
        <f>ROUND(I88*H88,2)</f>
        <v>0</v>
      </c>
      <c r="K88" s="215" t="s">
        <v>19</v>
      </c>
      <c r="L88" s="45"/>
      <c r="M88" s="220" t="s">
        <v>19</v>
      </c>
      <c r="N88" s="221" t="s">
        <v>42</v>
      </c>
      <c r="O88" s="85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4" t="s">
        <v>138</v>
      </c>
      <c r="AT88" s="224" t="s">
        <v>133</v>
      </c>
      <c r="AU88" s="224" t="s">
        <v>80</v>
      </c>
      <c r="AY88" s="18" t="s">
        <v>131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8" t="s">
        <v>78</v>
      </c>
      <c r="BK88" s="225">
        <f>ROUND(I88*H88,2)</f>
        <v>0</v>
      </c>
      <c r="BL88" s="18" t="s">
        <v>138</v>
      </c>
      <c r="BM88" s="224" t="s">
        <v>450</v>
      </c>
    </row>
    <row r="89" s="2" customFormat="1">
      <c r="A89" s="39"/>
      <c r="B89" s="40"/>
      <c r="C89" s="41"/>
      <c r="D89" s="231" t="s">
        <v>142</v>
      </c>
      <c r="E89" s="41"/>
      <c r="F89" s="232" t="s">
        <v>451</v>
      </c>
      <c r="G89" s="41"/>
      <c r="H89" s="41"/>
      <c r="I89" s="228"/>
      <c r="J89" s="41"/>
      <c r="K89" s="41"/>
      <c r="L89" s="45"/>
      <c r="M89" s="229"/>
      <c r="N89" s="23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142</v>
      </c>
      <c r="AU89" s="18" t="s">
        <v>80</v>
      </c>
    </row>
    <row r="90" s="12" customFormat="1" ht="22.8" customHeight="1">
      <c r="A90" s="12"/>
      <c r="B90" s="197"/>
      <c r="C90" s="198"/>
      <c r="D90" s="199" t="s">
        <v>70</v>
      </c>
      <c r="E90" s="211" t="s">
        <v>452</v>
      </c>
      <c r="F90" s="211" t="s">
        <v>453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SUM(P91:P106)</f>
        <v>0</v>
      </c>
      <c r="Q90" s="205"/>
      <c r="R90" s="206">
        <f>SUM(R91:R106)</f>
        <v>0</v>
      </c>
      <c r="S90" s="205"/>
      <c r="T90" s="207">
        <f>SUM(T91:T106)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78</v>
      </c>
      <c r="AT90" s="209" t="s">
        <v>70</v>
      </c>
      <c r="AU90" s="209" t="s">
        <v>78</v>
      </c>
      <c r="AY90" s="208" t="s">
        <v>131</v>
      </c>
      <c r="BK90" s="210">
        <f>SUM(BK91:BK106)</f>
        <v>0</v>
      </c>
    </row>
    <row r="91" s="2" customFormat="1" ht="33" customHeight="1">
      <c r="A91" s="39"/>
      <c r="B91" s="40"/>
      <c r="C91" s="213" t="s">
        <v>152</v>
      </c>
      <c r="D91" s="213" t="s">
        <v>133</v>
      </c>
      <c r="E91" s="214" t="s">
        <v>454</v>
      </c>
      <c r="F91" s="215" t="s">
        <v>455</v>
      </c>
      <c r="G91" s="216" t="s">
        <v>352</v>
      </c>
      <c r="H91" s="217">
        <v>80</v>
      </c>
      <c r="I91" s="218"/>
      <c r="J91" s="219">
        <f>ROUND(I91*H91,2)</f>
        <v>0</v>
      </c>
      <c r="K91" s="215" t="s">
        <v>137</v>
      </c>
      <c r="L91" s="45"/>
      <c r="M91" s="220" t="s">
        <v>19</v>
      </c>
      <c r="N91" s="221" t="s">
        <v>42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138</v>
      </c>
      <c r="AT91" s="224" t="s">
        <v>133</v>
      </c>
      <c r="AU91" s="224" t="s">
        <v>80</v>
      </c>
      <c r="AY91" s="18" t="s">
        <v>131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78</v>
      </c>
      <c r="BK91" s="225">
        <f>ROUND(I91*H91,2)</f>
        <v>0</v>
      </c>
      <c r="BL91" s="18" t="s">
        <v>138</v>
      </c>
      <c r="BM91" s="224" t="s">
        <v>456</v>
      </c>
    </row>
    <row r="92" s="2" customFormat="1">
      <c r="A92" s="39"/>
      <c r="B92" s="40"/>
      <c r="C92" s="41"/>
      <c r="D92" s="226" t="s">
        <v>140</v>
      </c>
      <c r="E92" s="41"/>
      <c r="F92" s="227" t="s">
        <v>457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140</v>
      </c>
      <c r="AU92" s="18" t="s">
        <v>80</v>
      </c>
    </row>
    <row r="93" s="2" customFormat="1">
      <c r="A93" s="39"/>
      <c r="B93" s="40"/>
      <c r="C93" s="41"/>
      <c r="D93" s="231" t="s">
        <v>142</v>
      </c>
      <c r="E93" s="41"/>
      <c r="F93" s="232" t="s">
        <v>458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142</v>
      </c>
      <c r="AU93" s="18" t="s">
        <v>80</v>
      </c>
    </row>
    <row r="94" s="13" customFormat="1">
      <c r="A94" s="13"/>
      <c r="B94" s="233"/>
      <c r="C94" s="234"/>
      <c r="D94" s="231" t="s">
        <v>150</v>
      </c>
      <c r="E94" s="235" t="s">
        <v>19</v>
      </c>
      <c r="F94" s="236" t="s">
        <v>459</v>
      </c>
      <c r="G94" s="234"/>
      <c r="H94" s="237">
        <v>80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150</v>
      </c>
      <c r="AU94" s="243" t="s">
        <v>80</v>
      </c>
      <c r="AV94" s="13" t="s">
        <v>80</v>
      </c>
      <c r="AW94" s="13" t="s">
        <v>33</v>
      </c>
      <c r="AX94" s="13" t="s">
        <v>78</v>
      </c>
      <c r="AY94" s="243" t="s">
        <v>131</v>
      </c>
    </row>
    <row r="95" s="2" customFormat="1" ht="24.15" customHeight="1">
      <c r="A95" s="39"/>
      <c r="B95" s="40"/>
      <c r="C95" s="213" t="s">
        <v>138</v>
      </c>
      <c r="D95" s="213" t="s">
        <v>133</v>
      </c>
      <c r="E95" s="214" t="s">
        <v>460</v>
      </c>
      <c r="F95" s="215" t="s">
        <v>461</v>
      </c>
      <c r="G95" s="216" t="s">
        <v>352</v>
      </c>
      <c r="H95" s="217">
        <v>80</v>
      </c>
      <c r="I95" s="218"/>
      <c r="J95" s="219">
        <f>ROUND(I95*H95,2)</f>
        <v>0</v>
      </c>
      <c r="K95" s="215" t="s">
        <v>137</v>
      </c>
      <c r="L95" s="45"/>
      <c r="M95" s="220" t="s">
        <v>19</v>
      </c>
      <c r="N95" s="221" t="s">
        <v>42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138</v>
      </c>
      <c r="AT95" s="224" t="s">
        <v>133</v>
      </c>
      <c r="AU95" s="224" t="s">
        <v>80</v>
      </c>
      <c r="AY95" s="18" t="s">
        <v>131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78</v>
      </c>
      <c r="BK95" s="225">
        <f>ROUND(I95*H95,2)</f>
        <v>0</v>
      </c>
      <c r="BL95" s="18" t="s">
        <v>138</v>
      </c>
      <c r="BM95" s="224" t="s">
        <v>462</v>
      </c>
    </row>
    <row r="96" s="2" customFormat="1">
      <c r="A96" s="39"/>
      <c r="B96" s="40"/>
      <c r="C96" s="41"/>
      <c r="D96" s="226" t="s">
        <v>140</v>
      </c>
      <c r="E96" s="41"/>
      <c r="F96" s="227" t="s">
        <v>463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140</v>
      </c>
      <c r="AU96" s="18" t="s">
        <v>80</v>
      </c>
    </row>
    <row r="97" s="2" customFormat="1">
      <c r="A97" s="39"/>
      <c r="B97" s="40"/>
      <c r="C97" s="41"/>
      <c r="D97" s="231" t="s">
        <v>142</v>
      </c>
      <c r="E97" s="41"/>
      <c r="F97" s="232" t="s">
        <v>458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142</v>
      </c>
      <c r="AU97" s="18" t="s">
        <v>80</v>
      </c>
    </row>
    <row r="98" s="13" customFormat="1">
      <c r="A98" s="13"/>
      <c r="B98" s="233"/>
      <c r="C98" s="234"/>
      <c r="D98" s="231" t="s">
        <v>150</v>
      </c>
      <c r="E98" s="235" t="s">
        <v>19</v>
      </c>
      <c r="F98" s="236" t="s">
        <v>459</v>
      </c>
      <c r="G98" s="234"/>
      <c r="H98" s="237">
        <v>80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150</v>
      </c>
      <c r="AU98" s="243" t="s">
        <v>80</v>
      </c>
      <c r="AV98" s="13" t="s">
        <v>80</v>
      </c>
      <c r="AW98" s="13" t="s">
        <v>33</v>
      </c>
      <c r="AX98" s="13" t="s">
        <v>78</v>
      </c>
      <c r="AY98" s="243" t="s">
        <v>131</v>
      </c>
    </row>
    <row r="99" s="2" customFormat="1" ht="24.15" customHeight="1">
      <c r="A99" s="39"/>
      <c r="B99" s="40"/>
      <c r="C99" s="213" t="s">
        <v>163</v>
      </c>
      <c r="D99" s="213" t="s">
        <v>133</v>
      </c>
      <c r="E99" s="214" t="s">
        <v>464</v>
      </c>
      <c r="F99" s="215" t="s">
        <v>465</v>
      </c>
      <c r="G99" s="216" t="s">
        <v>352</v>
      </c>
      <c r="H99" s="217">
        <v>80</v>
      </c>
      <c r="I99" s="218"/>
      <c r="J99" s="219">
        <f>ROUND(I99*H99,2)</f>
        <v>0</v>
      </c>
      <c r="K99" s="215" t="s">
        <v>137</v>
      </c>
      <c r="L99" s="45"/>
      <c r="M99" s="220" t="s">
        <v>19</v>
      </c>
      <c r="N99" s="221" t="s">
        <v>42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138</v>
      </c>
      <c r="AT99" s="224" t="s">
        <v>133</v>
      </c>
      <c r="AU99" s="224" t="s">
        <v>80</v>
      </c>
      <c r="AY99" s="18" t="s">
        <v>131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78</v>
      </c>
      <c r="BK99" s="225">
        <f>ROUND(I99*H99,2)</f>
        <v>0</v>
      </c>
      <c r="BL99" s="18" t="s">
        <v>138</v>
      </c>
      <c r="BM99" s="224" t="s">
        <v>466</v>
      </c>
    </row>
    <row r="100" s="2" customFormat="1">
      <c r="A100" s="39"/>
      <c r="B100" s="40"/>
      <c r="C100" s="41"/>
      <c r="D100" s="226" t="s">
        <v>140</v>
      </c>
      <c r="E100" s="41"/>
      <c r="F100" s="227" t="s">
        <v>467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140</v>
      </c>
      <c r="AU100" s="18" t="s">
        <v>80</v>
      </c>
    </row>
    <row r="101" s="2" customFormat="1">
      <c r="A101" s="39"/>
      <c r="B101" s="40"/>
      <c r="C101" s="41"/>
      <c r="D101" s="231" t="s">
        <v>142</v>
      </c>
      <c r="E101" s="41"/>
      <c r="F101" s="232" t="s">
        <v>468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142</v>
      </c>
      <c r="AU101" s="18" t="s">
        <v>80</v>
      </c>
    </row>
    <row r="102" s="13" customFormat="1">
      <c r="A102" s="13"/>
      <c r="B102" s="233"/>
      <c r="C102" s="234"/>
      <c r="D102" s="231" t="s">
        <v>150</v>
      </c>
      <c r="E102" s="235" t="s">
        <v>19</v>
      </c>
      <c r="F102" s="236" t="s">
        <v>459</v>
      </c>
      <c r="G102" s="234"/>
      <c r="H102" s="237">
        <v>80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150</v>
      </c>
      <c r="AU102" s="243" t="s">
        <v>80</v>
      </c>
      <c r="AV102" s="13" t="s">
        <v>80</v>
      </c>
      <c r="AW102" s="13" t="s">
        <v>33</v>
      </c>
      <c r="AX102" s="13" t="s">
        <v>78</v>
      </c>
      <c r="AY102" s="243" t="s">
        <v>131</v>
      </c>
    </row>
    <row r="103" s="2" customFormat="1" ht="24.15" customHeight="1">
      <c r="A103" s="39"/>
      <c r="B103" s="40"/>
      <c r="C103" s="213" t="s">
        <v>170</v>
      </c>
      <c r="D103" s="213" t="s">
        <v>133</v>
      </c>
      <c r="E103" s="214" t="s">
        <v>469</v>
      </c>
      <c r="F103" s="215" t="s">
        <v>470</v>
      </c>
      <c r="G103" s="216" t="s">
        <v>146</v>
      </c>
      <c r="H103" s="217">
        <v>150</v>
      </c>
      <c r="I103" s="218"/>
      <c r="J103" s="219">
        <f>ROUND(I103*H103,2)</f>
        <v>0</v>
      </c>
      <c r="K103" s="215" t="s">
        <v>137</v>
      </c>
      <c r="L103" s="45"/>
      <c r="M103" s="220" t="s">
        <v>19</v>
      </c>
      <c r="N103" s="221" t="s">
        <v>42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138</v>
      </c>
      <c r="AT103" s="224" t="s">
        <v>133</v>
      </c>
      <c r="AU103" s="224" t="s">
        <v>80</v>
      </c>
      <c r="AY103" s="18" t="s">
        <v>131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78</v>
      </c>
      <c r="BK103" s="225">
        <f>ROUND(I103*H103,2)</f>
        <v>0</v>
      </c>
      <c r="BL103" s="18" t="s">
        <v>138</v>
      </c>
      <c r="BM103" s="224" t="s">
        <v>471</v>
      </c>
    </row>
    <row r="104" s="2" customFormat="1">
      <c r="A104" s="39"/>
      <c r="B104" s="40"/>
      <c r="C104" s="41"/>
      <c r="D104" s="226" t="s">
        <v>140</v>
      </c>
      <c r="E104" s="41"/>
      <c r="F104" s="227" t="s">
        <v>472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140</v>
      </c>
      <c r="AU104" s="18" t="s">
        <v>80</v>
      </c>
    </row>
    <row r="105" s="2" customFormat="1">
      <c r="A105" s="39"/>
      <c r="B105" s="40"/>
      <c r="C105" s="41"/>
      <c r="D105" s="231" t="s">
        <v>142</v>
      </c>
      <c r="E105" s="41"/>
      <c r="F105" s="232" t="s">
        <v>458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142</v>
      </c>
      <c r="AU105" s="18" t="s">
        <v>80</v>
      </c>
    </row>
    <row r="106" s="13" customFormat="1">
      <c r="A106" s="13"/>
      <c r="B106" s="233"/>
      <c r="C106" s="234"/>
      <c r="D106" s="231" t="s">
        <v>150</v>
      </c>
      <c r="E106" s="235" t="s">
        <v>19</v>
      </c>
      <c r="F106" s="236" t="s">
        <v>473</v>
      </c>
      <c r="G106" s="234"/>
      <c r="H106" s="237">
        <v>150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150</v>
      </c>
      <c r="AU106" s="243" t="s">
        <v>80</v>
      </c>
      <c r="AV106" s="13" t="s">
        <v>80</v>
      </c>
      <c r="AW106" s="13" t="s">
        <v>33</v>
      </c>
      <c r="AX106" s="13" t="s">
        <v>78</v>
      </c>
      <c r="AY106" s="243" t="s">
        <v>131</v>
      </c>
    </row>
    <row r="107" s="12" customFormat="1" ht="22.8" customHeight="1">
      <c r="A107" s="12"/>
      <c r="B107" s="197"/>
      <c r="C107" s="198"/>
      <c r="D107" s="199" t="s">
        <v>70</v>
      </c>
      <c r="E107" s="211" t="s">
        <v>362</v>
      </c>
      <c r="F107" s="211" t="s">
        <v>363</v>
      </c>
      <c r="G107" s="198"/>
      <c r="H107" s="198"/>
      <c r="I107" s="201"/>
      <c r="J107" s="212">
        <f>BK107</f>
        <v>0</v>
      </c>
      <c r="K107" s="198"/>
      <c r="L107" s="203"/>
      <c r="M107" s="204"/>
      <c r="N107" s="205"/>
      <c r="O107" s="205"/>
      <c r="P107" s="206">
        <f>SUM(P108:P109)</f>
        <v>0</v>
      </c>
      <c r="Q107" s="205"/>
      <c r="R107" s="206">
        <f>SUM(R108:R109)</f>
        <v>0</v>
      </c>
      <c r="S107" s="205"/>
      <c r="T107" s="207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8" t="s">
        <v>78</v>
      </c>
      <c r="AT107" s="209" t="s">
        <v>70</v>
      </c>
      <c r="AU107" s="209" t="s">
        <v>78</v>
      </c>
      <c r="AY107" s="208" t="s">
        <v>131</v>
      </c>
      <c r="BK107" s="210">
        <f>SUM(BK108:BK109)</f>
        <v>0</v>
      </c>
    </row>
    <row r="108" s="2" customFormat="1" ht="16.5" customHeight="1">
      <c r="A108" s="39"/>
      <c r="B108" s="40"/>
      <c r="C108" s="213" t="s">
        <v>176</v>
      </c>
      <c r="D108" s="213" t="s">
        <v>133</v>
      </c>
      <c r="E108" s="214" t="s">
        <v>365</v>
      </c>
      <c r="F108" s="215" t="s">
        <v>366</v>
      </c>
      <c r="G108" s="216" t="s">
        <v>367</v>
      </c>
      <c r="H108" s="217">
        <v>5.8499999999999996</v>
      </c>
      <c r="I108" s="218"/>
      <c r="J108" s="219">
        <f>ROUND(I108*H108,2)</f>
        <v>0</v>
      </c>
      <c r="K108" s="215" t="s">
        <v>137</v>
      </c>
      <c r="L108" s="45"/>
      <c r="M108" s="220" t="s">
        <v>19</v>
      </c>
      <c r="N108" s="221" t="s">
        <v>42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138</v>
      </c>
      <c r="AT108" s="224" t="s">
        <v>133</v>
      </c>
      <c r="AU108" s="224" t="s">
        <v>80</v>
      </c>
      <c r="AY108" s="18" t="s">
        <v>131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78</v>
      </c>
      <c r="BK108" s="225">
        <f>ROUND(I108*H108,2)</f>
        <v>0</v>
      </c>
      <c r="BL108" s="18" t="s">
        <v>138</v>
      </c>
      <c r="BM108" s="224" t="s">
        <v>474</v>
      </c>
    </row>
    <row r="109" s="2" customFormat="1">
      <c r="A109" s="39"/>
      <c r="B109" s="40"/>
      <c r="C109" s="41"/>
      <c r="D109" s="226" t="s">
        <v>140</v>
      </c>
      <c r="E109" s="41"/>
      <c r="F109" s="227" t="s">
        <v>369</v>
      </c>
      <c r="G109" s="41"/>
      <c r="H109" s="41"/>
      <c r="I109" s="228"/>
      <c r="J109" s="41"/>
      <c r="K109" s="41"/>
      <c r="L109" s="45"/>
      <c r="M109" s="275"/>
      <c r="N109" s="276"/>
      <c r="O109" s="277"/>
      <c r="P109" s="277"/>
      <c r="Q109" s="277"/>
      <c r="R109" s="277"/>
      <c r="S109" s="277"/>
      <c r="T109" s="278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140</v>
      </c>
      <c r="AU109" s="18" t="s">
        <v>80</v>
      </c>
    </row>
    <row r="110" s="2" customFormat="1" ht="6.96" customHeight="1">
      <c r="A110" s="39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45"/>
      <c r="M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</sheetData>
  <sheetProtection sheet="1" autoFilter="0" formatColumns="0" formatRows="0" objects="1" scenarios="1" spinCount="100000" saltValue="oukkQHQ35CpwNU5wLkETmPOKkTHEJT6ymDVvNRZwaY3+m5PPwtkBs1jAbJWr7HdMNZxWD7ZGEPap3NjuS2MNew==" hashValue="Y7OEnC/0VH6Uz4QUJR5X3r/ISWSVa95AMROohL2IVIO5H8+rCkK+l8sWnOxrO5lYjb2N56QAMmzLbuK9JZ+AFw==" algorithmName="SHA-512" password="CC35"/>
  <autoFilter ref="C82:K10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92" r:id="rId1" display="https://podminky.urs.cz/item/CS_URS_2023_02/162251101"/>
    <hyperlink ref="F96" r:id="rId2" display="https://podminky.urs.cz/item/CS_URS_2023_02/131151103"/>
    <hyperlink ref="F100" r:id="rId3" display="https://podminky.urs.cz/item/CS_URS_2023_02/171151103"/>
    <hyperlink ref="F104" r:id="rId4" display="https://podminky.urs.cz/item/CS_URS_2023_02/182211121"/>
    <hyperlink ref="F109" r:id="rId5" display="https://podminky.urs.cz/item/CS_URS_2023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104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Nebužely - výsadba LBK 72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105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475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20. 4. 2023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32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37</v>
      </c>
      <c r="E30" s="39"/>
      <c r="F30" s="39"/>
      <c r="G30" s="39"/>
      <c r="H30" s="39"/>
      <c r="I30" s="39"/>
      <c r="J30" s="154">
        <f>ROUND(J82,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39</v>
      </c>
      <c r="G32" s="39"/>
      <c r="H32" s="39"/>
      <c r="I32" s="155" t="s">
        <v>38</v>
      </c>
      <c r="J32" s="155" t="s">
        <v>40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41</v>
      </c>
      <c r="E33" s="143" t="s">
        <v>42</v>
      </c>
      <c r="F33" s="157">
        <f>ROUND((SUM(BE82:BE94)),  2)</f>
        <v>0</v>
      </c>
      <c r="G33" s="39"/>
      <c r="H33" s="39"/>
      <c r="I33" s="158">
        <v>0.20999999999999999</v>
      </c>
      <c r="J33" s="157">
        <f>ROUND(((SUM(BE82:BE94))*I33),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43</v>
      </c>
      <c r="F34" s="157">
        <f>ROUND((SUM(BF82:BF94)),  2)</f>
        <v>0</v>
      </c>
      <c r="G34" s="39"/>
      <c r="H34" s="39"/>
      <c r="I34" s="158">
        <v>0.14999999999999999</v>
      </c>
      <c r="J34" s="157">
        <f>ROUND(((SUM(BF82:BF94))*I34),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57">
        <f>ROUND((SUM(BG82:BG94)),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57">
        <f>ROUND((SUM(BH82:BH94)),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ROUND((SUM(BI82:BI94)),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47</v>
      </c>
      <c r="E39" s="161"/>
      <c r="F39" s="161"/>
      <c r="G39" s="162" t="s">
        <v>48</v>
      </c>
      <c r="H39" s="163" t="s">
        <v>49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Nebužely - výsadba LBK 72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105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SO-03 - Odpočinkové místo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20. 4. 2023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ČR SPÚ, pobočka Mělník</v>
      </c>
      <c r="G54" s="41"/>
      <c r="H54" s="41"/>
      <c r="I54" s="33" t="s">
        <v>31</v>
      </c>
      <c r="J54" s="37" t="str">
        <f>E21</f>
        <v>ATELIER FONTES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ATELIER FONTES s.r.o.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110</v>
      </c>
      <c r="D57" s="172"/>
      <c r="E57" s="172"/>
      <c r="F57" s="172"/>
      <c r="G57" s="172"/>
      <c r="H57" s="172"/>
      <c r="I57" s="172"/>
      <c r="J57" s="173" t="s">
        <v>111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69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s="9" customFormat="1" ht="24.96" customHeight="1">
      <c r="A60" s="9"/>
      <c r="B60" s="175"/>
      <c r="C60" s="176"/>
      <c r="D60" s="177" t="s">
        <v>113</v>
      </c>
      <c r="E60" s="178"/>
      <c r="F60" s="178"/>
      <c r="G60" s="178"/>
      <c r="H60" s="178"/>
      <c r="I60" s="178"/>
      <c r="J60" s="179">
        <f>J83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114</v>
      </c>
      <c r="E61" s="183"/>
      <c r="F61" s="183"/>
      <c r="G61" s="183"/>
      <c r="H61" s="183"/>
      <c r="I61" s="183"/>
      <c r="J61" s="184">
        <f>J84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476</v>
      </c>
      <c r="E62" s="183"/>
      <c r="F62" s="183"/>
      <c r="G62" s="183"/>
      <c r="H62" s="183"/>
      <c r="I62" s="183"/>
      <c r="J62" s="184">
        <f>J91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116</v>
      </c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70" t="str">
        <f>E7</f>
        <v>Nebužely - výsadba LBK 72</v>
      </c>
      <c r="F72" s="33"/>
      <c r="G72" s="33"/>
      <c r="H72" s="33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105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SO-03 - Odpočinkové místo</v>
      </c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33" t="s">
        <v>23</v>
      </c>
      <c r="J76" s="73" t="str">
        <f>IF(J12="","",J12)</f>
        <v>20. 4. 2023</v>
      </c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25</v>
      </c>
      <c r="D78" s="41"/>
      <c r="E78" s="41"/>
      <c r="F78" s="28" t="str">
        <f>E15</f>
        <v>ČR SPÚ, pobočka Mělník</v>
      </c>
      <c r="G78" s="41"/>
      <c r="H78" s="41"/>
      <c r="I78" s="33" t="s">
        <v>31</v>
      </c>
      <c r="J78" s="37" t="str">
        <f>E21</f>
        <v>ATELIER FONTES s.r.o.</v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>ATELIER FONTES s.r.o.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86"/>
      <c r="B81" s="187"/>
      <c r="C81" s="188" t="s">
        <v>117</v>
      </c>
      <c r="D81" s="189" t="s">
        <v>56</v>
      </c>
      <c r="E81" s="189" t="s">
        <v>52</v>
      </c>
      <c r="F81" s="189" t="s">
        <v>53</v>
      </c>
      <c r="G81" s="189" t="s">
        <v>118</v>
      </c>
      <c r="H81" s="189" t="s">
        <v>119</v>
      </c>
      <c r="I81" s="189" t="s">
        <v>120</v>
      </c>
      <c r="J81" s="189" t="s">
        <v>111</v>
      </c>
      <c r="K81" s="190" t="s">
        <v>121</v>
      </c>
      <c r="L81" s="191"/>
      <c r="M81" s="93" t="s">
        <v>19</v>
      </c>
      <c r="N81" s="94" t="s">
        <v>41</v>
      </c>
      <c r="O81" s="94" t="s">
        <v>122</v>
      </c>
      <c r="P81" s="94" t="s">
        <v>123</v>
      </c>
      <c r="Q81" s="94" t="s">
        <v>124</v>
      </c>
      <c r="R81" s="94" t="s">
        <v>125</v>
      </c>
      <c r="S81" s="94" t="s">
        <v>126</v>
      </c>
      <c r="T81" s="95" t="s">
        <v>127</v>
      </c>
      <c r="U81" s="186"/>
      <c r="V81" s="186"/>
      <c r="W81" s="186"/>
      <c r="X81" s="186"/>
      <c r="Y81" s="186"/>
      <c r="Z81" s="186"/>
      <c r="AA81" s="186"/>
      <c r="AB81" s="186"/>
      <c r="AC81" s="186"/>
      <c r="AD81" s="186"/>
      <c r="AE81" s="186"/>
    </row>
    <row r="82" s="2" customFormat="1" ht="22.8" customHeight="1">
      <c r="A82" s="39"/>
      <c r="B82" s="40"/>
      <c r="C82" s="100" t="s">
        <v>128</v>
      </c>
      <c r="D82" s="41"/>
      <c r="E82" s="41"/>
      <c r="F82" s="41"/>
      <c r="G82" s="41"/>
      <c r="H82" s="41"/>
      <c r="I82" s="41"/>
      <c r="J82" s="192">
        <f>BK82</f>
        <v>0</v>
      </c>
      <c r="K82" s="41"/>
      <c r="L82" s="45"/>
      <c r="M82" s="96"/>
      <c r="N82" s="193"/>
      <c r="O82" s="97"/>
      <c r="P82" s="194">
        <f>P83</f>
        <v>0</v>
      </c>
      <c r="Q82" s="97"/>
      <c r="R82" s="194">
        <f>R83</f>
        <v>0</v>
      </c>
      <c r="S82" s="97"/>
      <c r="T82" s="195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70</v>
      </c>
      <c r="AU82" s="18" t="s">
        <v>112</v>
      </c>
      <c r="BK82" s="196">
        <f>BK83</f>
        <v>0</v>
      </c>
    </row>
    <row r="83" s="12" customFormat="1" ht="25.92" customHeight="1">
      <c r="A83" s="12"/>
      <c r="B83" s="197"/>
      <c r="C83" s="198"/>
      <c r="D83" s="199" t="s">
        <v>70</v>
      </c>
      <c r="E83" s="200" t="s">
        <v>129</v>
      </c>
      <c r="F83" s="200" t="s">
        <v>130</v>
      </c>
      <c r="G83" s="198"/>
      <c r="H83" s="198"/>
      <c r="I83" s="201"/>
      <c r="J83" s="202">
        <f>BK83</f>
        <v>0</v>
      </c>
      <c r="K83" s="198"/>
      <c r="L83" s="203"/>
      <c r="M83" s="204"/>
      <c r="N83" s="205"/>
      <c r="O83" s="205"/>
      <c r="P83" s="206">
        <f>P84+P91</f>
        <v>0</v>
      </c>
      <c r="Q83" s="205"/>
      <c r="R83" s="206">
        <f>R84+R91</f>
        <v>0</v>
      </c>
      <c r="S83" s="205"/>
      <c r="T83" s="207">
        <f>T84+T91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8" t="s">
        <v>78</v>
      </c>
      <c r="AT83" s="209" t="s">
        <v>70</v>
      </c>
      <c r="AU83" s="209" t="s">
        <v>71</v>
      </c>
      <c r="AY83" s="208" t="s">
        <v>131</v>
      </c>
      <c r="BK83" s="210">
        <f>BK84+BK91</f>
        <v>0</v>
      </c>
    </row>
    <row r="84" s="12" customFormat="1" ht="22.8" customHeight="1">
      <c r="A84" s="12"/>
      <c r="B84" s="197"/>
      <c r="C84" s="198"/>
      <c r="D84" s="199" t="s">
        <v>70</v>
      </c>
      <c r="E84" s="211" t="s">
        <v>78</v>
      </c>
      <c r="F84" s="211" t="s">
        <v>132</v>
      </c>
      <c r="G84" s="198"/>
      <c r="H84" s="198"/>
      <c r="I84" s="201"/>
      <c r="J84" s="212">
        <f>BK84</f>
        <v>0</v>
      </c>
      <c r="K84" s="198"/>
      <c r="L84" s="203"/>
      <c r="M84" s="204"/>
      <c r="N84" s="205"/>
      <c r="O84" s="205"/>
      <c r="P84" s="206">
        <f>SUM(P85:P90)</f>
        <v>0</v>
      </c>
      <c r="Q84" s="205"/>
      <c r="R84" s="206">
        <f>SUM(R85:R90)</f>
        <v>0</v>
      </c>
      <c r="S84" s="205"/>
      <c r="T84" s="207">
        <f>SUM(T85:T90)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8" t="s">
        <v>78</v>
      </c>
      <c r="AT84" s="209" t="s">
        <v>70</v>
      </c>
      <c r="AU84" s="209" t="s">
        <v>78</v>
      </c>
      <c r="AY84" s="208" t="s">
        <v>131</v>
      </c>
      <c r="BK84" s="210">
        <f>SUM(BK85:BK90)</f>
        <v>0</v>
      </c>
    </row>
    <row r="85" s="2" customFormat="1" ht="16.5" customHeight="1">
      <c r="A85" s="39"/>
      <c r="B85" s="40"/>
      <c r="C85" s="213" t="s">
        <v>78</v>
      </c>
      <c r="D85" s="213" t="s">
        <v>133</v>
      </c>
      <c r="E85" s="214" t="s">
        <v>477</v>
      </c>
      <c r="F85" s="215" t="s">
        <v>478</v>
      </c>
      <c r="G85" s="216" t="s">
        <v>146</v>
      </c>
      <c r="H85" s="217">
        <v>30</v>
      </c>
      <c r="I85" s="218"/>
      <c r="J85" s="219">
        <f>ROUND(I85*H85,2)</f>
        <v>0</v>
      </c>
      <c r="K85" s="215" t="s">
        <v>137</v>
      </c>
      <c r="L85" s="45"/>
      <c r="M85" s="220" t="s">
        <v>19</v>
      </c>
      <c r="N85" s="221" t="s">
        <v>42</v>
      </c>
      <c r="O85" s="85"/>
      <c r="P85" s="222">
        <f>O85*H85</f>
        <v>0</v>
      </c>
      <c r="Q85" s="222">
        <v>0</v>
      </c>
      <c r="R85" s="222">
        <f>Q85*H85</f>
        <v>0</v>
      </c>
      <c r="S85" s="222">
        <v>0</v>
      </c>
      <c r="T85" s="223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24" t="s">
        <v>138</v>
      </c>
      <c r="AT85" s="224" t="s">
        <v>133</v>
      </c>
      <c r="AU85" s="224" t="s">
        <v>80</v>
      </c>
      <c r="AY85" s="18" t="s">
        <v>131</v>
      </c>
      <c r="BE85" s="225">
        <f>IF(N85="základní",J85,0)</f>
        <v>0</v>
      </c>
      <c r="BF85" s="225">
        <f>IF(N85="snížená",J85,0)</f>
        <v>0</v>
      </c>
      <c r="BG85" s="225">
        <f>IF(N85="zákl. přenesená",J85,0)</f>
        <v>0</v>
      </c>
      <c r="BH85" s="225">
        <f>IF(N85="sníž. přenesená",J85,0)</f>
        <v>0</v>
      </c>
      <c r="BI85" s="225">
        <f>IF(N85="nulová",J85,0)</f>
        <v>0</v>
      </c>
      <c r="BJ85" s="18" t="s">
        <v>78</v>
      </c>
      <c r="BK85" s="225">
        <f>ROUND(I85*H85,2)</f>
        <v>0</v>
      </c>
      <c r="BL85" s="18" t="s">
        <v>138</v>
      </c>
      <c r="BM85" s="224" t="s">
        <v>479</v>
      </c>
    </row>
    <row r="86" s="2" customFormat="1">
      <c r="A86" s="39"/>
      <c r="B86" s="40"/>
      <c r="C86" s="41"/>
      <c r="D86" s="226" t="s">
        <v>140</v>
      </c>
      <c r="E86" s="41"/>
      <c r="F86" s="227" t="s">
        <v>480</v>
      </c>
      <c r="G86" s="41"/>
      <c r="H86" s="41"/>
      <c r="I86" s="228"/>
      <c r="J86" s="41"/>
      <c r="K86" s="41"/>
      <c r="L86" s="45"/>
      <c r="M86" s="229"/>
      <c r="N86" s="230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140</v>
      </c>
      <c r="AU86" s="18" t="s">
        <v>80</v>
      </c>
    </row>
    <row r="87" s="2" customFormat="1">
      <c r="A87" s="39"/>
      <c r="B87" s="40"/>
      <c r="C87" s="41"/>
      <c r="D87" s="231" t="s">
        <v>142</v>
      </c>
      <c r="E87" s="41"/>
      <c r="F87" s="232" t="s">
        <v>481</v>
      </c>
      <c r="G87" s="41"/>
      <c r="H87" s="41"/>
      <c r="I87" s="228"/>
      <c r="J87" s="41"/>
      <c r="K87" s="41"/>
      <c r="L87" s="45"/>
      <c r="M87" s="229"/>
      <c r="N87" s="230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142</v>
      </c>
      <c r="AU87" s="18" t="s">
        <v>80</v>
      </c>
    </row>
    <row r="88" s="2" customFormat="1" ht="21.75" customHeight="1">
      <c r="A88" s="39"/>
      <c r="B88" s="40"/>
      <c r="C88" s="213" t="s">
        <v>80</v>
      </c>
      <c r="D88" s="213" t="s">
        <v>133</v>
      </c>
      <c r="E88" s="214" t="s">
        <v>482</v>
      </c>
      <c r="F88" s="215" t="s">
        <v>483</v>
      </c>
      <c r="G88" s="216" t="s">
        <v>146</v>
      </c>
      <c r="H88" s="217">
        <v>30</v>
      </c>
      <c r="I88" s="218"/>
      <c r="J88" s="219">
        <f>ROUND(I88*H88,2)</f>
        <v>0</v>
      </c>
      <c r="K88" s="215" t="s">
        <v>137</v>
      </c>
      <c r="L88" s="45"/>
      <c r="M88" s="220" t="s">
        <v>19</v>
      </c>
      <c r="N88" s="221" t="s">
        <v>42</v>
      </c>
      <c r="O88" s="85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4" t="s">
        <v>138</v>
      </c>
      <c r="AT88" s="224" t="s">
        <v>133</v>
      </c>
      <c r="AU88" s="224" t="s">
        <v>80</v>
      </c>
      <c r="AY88" s="18" t="s">
        <v>131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8" t="s">
        <v>78</v>
      </c>
      <c r="BK88" s="225">
        <f>ROUND(I88*H88,2)</f>
        <v>0</v>
      </c>
      <c r="BL88" s="18" t="s">
        <v>138</v>
      </c>
      <c r="BM88" s="224" t="s">
        <v>484</v>
      </c>
    </row>
    <row r="89" s="2" customFormat="1">
      <c r="A89" s="39"/>
      <c r="B89" s="40"/>
      <c r="C89" s="41"/>
      <c r="D89" s="226" t="s">
        <v>140</v>
      </c>
      <c r="E89" s="41"/>
      <c r="F89" s="227" t="s">
        <v>485</v>
      </c>
      <c r="G89" s="41"/>
      <c r="H89" s="41"/>
      <c r="I89" s="228"/>
      <c r="J89" s="41"/>
      <c r="K89" s="41"/>
      <c r="L89" s="45"/>
      <c r="M89" s="229"/>
      <c r="N89" s="23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140</v>
      </c>
      <c r="AU89" s="18" t="s">
        <v>80</v>
      </c>
    </row>
    <row r="90" s="2" customFormat="1">
      <c r="A90" s="39"/>
      <c r="B90" s="40"/>
      <c r="C90" s="41"/>
      <c r="D90" s="231" t="s">
        <v>142</v>
      </c>
      <c r="E90" s="41"/>
      <c r="F90" s="232" t="s">
        <v>481</v>
      </c>
      <c r="G90" s="41"/>
      <c r="H90" s="41"/>
      <c r="I90" s="228"/>
      <c r="J90" s="41"/>
      <c r="K90" s="41"/>
      <c r="L90" s="45"/>
      <c r="M90" s="229"/>
      <c r="N90" s="23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142</v>
      </c>
      <c r="AU90" s="18" t="s">
        <v>80</v>
      </c>
    </row>
    <row r="91" s="12" customFormat="1" ht="22.8" customHeight="1">
      <c r="A91" s="12"/>
      <c r="B91" s="197"/>
      <c r="C91" s="198"/>
      <c r="D91" s="199" t="s">
        <v>70</v>
      </c>
      <c r="E91" s="211" t="s">
        <v>191</v>
      </c>
      <c r="F91" s="211" t="s">
        <v>486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SUM(P92:P94)</f>
        <v>0</v>
      </c>
      <c r="Q91" s="205"/>
      <c r="R91" s="206">
        <f>SUM(R92:R94)</f>
        <v>0</v>
      </c>
      <c r="S91" s="205"/>
      <c r="T91" s="207">
        <f>SUM(T92:T94)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78</v>
      </c>
      <c r="AT91" s="209" t="s">
        <v>70</v>
      </c>
      <c r="AU91" s="209" t="s">
        <v>78</v>
      </c>
      <c r="AY91" s="208" t="s">
        <v>131</v>
      </c>
      <c r="BK91" s="210">
        <f>SUM(BK92:BK94)</f>
        <v>0</v>
      </c>
    </row>
    <row r="92" s="2" customFormat="1" ht="16.5" customHeight="1">
      <c r="A92" s="39"/>
      <c r="B92" s="40"/>
      <c r="C92" s="213" t="s">
        <v>152</v>
      </c>
      <c r="D92" s="213" t="s">
        <v>133</v>
      </c>
      <c r="E92" s="214" t="s">
        <v>487</v>
      </c>
      <c r="F92" s="215" t="s">
        <v>488</v>
      </c>
      <c r="G92" s="216" t="s">
        <v>136</v>
      </c>
      <c r="H92" s="217">
        <v>2</v>
      </c>
      <c r="I92" s="218"/>
      <c r="J92" s="219">
        <f>ROUND(I92*H92,2)</f>
        <v>0</v>
      </c>
      <c r="K92" s="215" t="s">
        <v>137</v>
      </c>
      <c r="L92" s="45"/>
      <c r="M92" s="220" t="s">
        <v>19</v>
      </c>
      <c r="N92" s="221" t="s">
        <v>42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138</v>
      </c>
      <c r="AT92" s="224" t="s">
        <v>133</v>
      </c>
      <c r="AU92" s="224" t="s">
        <v>80</v>
      </c>
      <c r="AY92" s="18" t="s">
        <v>131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78</v>
      </c>
      <c r="BK92" s="225">
        <f>ROUND(I92*H92,2)</f>
        <v>0</v>
      </c>
      <c r="BL92" s="18" t="s">
        <v>138</v>
      </c>
      <c r="BM92" s="224" t="s">
        <v>489</v>
      </c>
    </row>
    <row r="93" s="2" customFormat="1">
      <c r="A93" s="39"/>
      <c r="B93" s="40"/>
      <c r="C93" s="41"/>
      <c r="D93" s="226" t="s">
        <v>140</v>
      </c>
      <c r="E93" s="41"/>
      <c r="F93" s="227" t="s">
        <v>490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140</v>
      </c>
      <c r="AU93" s="18" t="s">
        <v>80</v>
      </c>
    </row>
    <row r="94" s="2" customFormat="1" ht="16.5" customHeight="1">
      <c r="A94" s="39"/>
      <c r="B94" s="40"/>
      <c r="C94" s="244" t="s">
        <v>138</v>
      </c>
      <c r="D94" s="244" t="s">
        <v>184</v>
      </c>
      <c r="E94" s="245" t="s">
        <v>491</v>
      </c>
      <c r="F94" s="246" t="s">
        <v>492</v>
      </c>
      <c r="G94" s="247" t="s">
        <v>136</v>
      </c>
      <c r="H94" s="248">
        <v>2</v>
      </c>
      <c r="I94" s="249"/>
      <c r="J94" s="250">
        <f>ROUND(I94*H94,2)</f>
        <v>0</v>
      </c>
      <c r="K94" s="246" t="s">
        <v>19</v>
      </c>
      <c r="L94" s="251"/>
      <c r="M94" s="279" t="s">
        <v>19</v>
      </c>
      <c r="N94" s="280" t="s">
        <v>42</v>
      </c>
      <c r="O94" s="277"/>
      <c r="P94" s="281">
        <f>O94*H94</f>
        <v>0</v>
      </c>
      <c r="Q94" s="281">
        <v>0</v>
      </c>
      <c r="R94" s="281">
        <f>Q94*H94</f>
        <v>0</v>
      </c>
      <c r="S94" s="281">
        <v>0</v>
      </c>
      <c r="T94" s="282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183</v>
      </c>
      <c r="AT94" s="224" t="s">
        <v>184</v>
      </c>
      <c r="AU94" s="224" t="s">
        <v>80</v>
      </c>
      <c r="AY94" s="18" t="s">
        <v>131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78</v>
      </c>
      <c r="BK94" s="225">
        <f>ROUND(I94*H94,2)</f>
        <v>0</v>
      </c>
      <c r="BL94" s="18" t="s">
        <v>138</v>
      </c>
      <c r="BM94" s="224" t="s">
        <v>493</v>
      </c>
    </row>
    <row r="95" s="2" customFormat="1" ht="6.96" customHeight="1">
      <c r="A95" s="39"/>
      <c r="B95" s="60"/>
      <c r="C95" s="61"/>
      <c r="D95" s="61"/>
      <c r="E95" s="61"/>
      <c r="F95" s="61"/>
      <c r="G95" s="61"/>
      <c r="H95" s="61"/>
      <c r="I95" s="61"/>
      <c r="J95" s="61"/>
      <c r="K95" s="61"/>
      <c r="L95" s="45"/>
      <c r="M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</sheetData>
  <sheetProtection sheet="1" autoFilter="0" formatColumns="0" formatRows="0" objects="1" scenarios="1" spinCount="100000" saltValue="4z+w50PhDOHu+19yp6zHl3IkRGXxxNWxYO+Peovzt0OClPqMZds5TqP8L+x3MbsccZ6aIKN09Bjq7UAmpsMe5Q==" hashValue="vPt+fXMSuzWE3Gz2uwn4QMFuuAv3wTtF7vUKTviuRccTR/JtHnRxgyWu2hAOgE1D7ysN2FcVR/DpnT3yoUnj/w==" algorithmName="SHA-512" password="CC35"/>
  <autoFilter ref="C81:K9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2/111151131"/>
    <hyperlink ref="F89" r:id="rId2" display="https://podminky.urs.cz/item/CS_URS_2023_02/181951111"/>
    <hyperlink ref="F93" r:id="rId3" display="https://podminky.urs.cz/item/CS_URS_2023_02/936124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104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Nebužely - výsadba LBK 72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105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494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20. 4. 2023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32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35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37</v>
      </c>
      <c r="E30" s="39"/>
      <c r="F30" s="39"/>
      <c r="G30" s="39"/>
      <c r="H30" s="39"/>
      <c r="I30" s="39"/>
      <c r="J30" s="154">
        <f>ROUND(J82,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39</v>
      </c>
      <c r="G32" s="39"/>
      <c r="H32" s="39"/>
      <c r="I32" s="155" t="s">
        <v>38</v>
      </c>
      <c r="J32" s="155" t="s">
        <v>40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41</v>
      </c>
      <c r="E33" s="143" t="s">
        <v>42</v>
      </c>
      <c r="F33" s="157">
        <f>ROUND((SUM(BE82:BE100)),  2)</f>
        <v>0</v>
      </c>
      <c r="G33" s="39"/>
      <c r="H33" s="39"/>
      <c r="I33" s="158">
        <v>0.20999999999999999</v>
      </c>
      <c r="J33" s="157">
        <f>ROUND(((SUM(BE82:BE100))*I33),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43</v>
      </c>
      <c r="F34" s="157">
        <f>ROUND((SUM(BF82:BF100)),  2)</f>
        <v>0</v>
      </c>
      <c r="G34" s="39"/>
      <c r="H34" s="39"/>
      <c r="I34" s="158">
        <v>0.14999999999999999</v>
      </c>
      <c r="J34" s="157">
        <f>ROUND(((SUM(BF82:BF100))*I34),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44</v>
      </c>
      <c r="F35" s="157">
        <f>ROUND((SUM(BG82:BG100)),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57">
        <f>ROUND((SUM(BH82:BH100)),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ROUND((SUM(BI82:BI100)),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47</v>
      </c>
      <c r="E39" s="161"/>
      <c r="F39" s="161"/>
      <c r="G39" s="162" t="s">
        <v>48</v>
      </c>
      <c r="H39" s="163" t="s">
        <v>49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109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Nebužely - výsadba LBK 72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105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20. 4. 2023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ČR SPÚ, pobočka Mělník</v>
      </c>
      <c r="G54" s="41"/>
      <c r="H54" s="41"/>
      <c r="I54" s="33" t="s">
        <v>31</v>
      </c>
      <c r="J54" s="37" t="str">
        <f>E21</f>
        <v>ATELIER FONTES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ATELIER FONTES s.r.o.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110</v>
      </c>
      <c r="D57" s="172"/>
      <c r="E57" s="172"/>
      <c r="F57" s="172"/>
      <c r="G57" s="172"/>
      <c r="H57" s="172"/>
      <c r="I57" s="172"/>
      <c r="J57" s="173" t="s">
        <v>111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69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112</v>
      </c>
    </row>
    <row r="60" s="9" customFormat="1" ht="24.96" customHeight="1">
      <c r="A60" s="9"/>
      <c r="B60" s="175"/>
      <c r="C60" s="176"/>
      <c r="D60" s="177" t="s">
        <v>494</v>
      </c>
      <c r="E60" s="178"/>
      <c r="F60" s="178"/>
      <c r="G60" s="178"/>
      <c r="H60" s="178"/>
      <c r="I60" s="178"/>
      <c r="J60" s="179">
        <f>J83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495</v>
      </c>
      <c r="E61" s="183"/>
      <c r="F61" s="183"/>
      <c r="G61" s="183"/>
      <c r="H61" s="183"/>
      <c r="I61" s="183"/>
      <c r="J61" s="184">
        <f>J88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496</v>
      </c>
      <c r="E62" s="183"/>
      <c r="F62" s="183"/>
      <c r="G62" s="183"/>
      <c r="H62" s="183"/>
      <c r="I62" s="183"/>
      <c r="J62" s="184">
        <f>J98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116</v>
      </c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70" t="str">
        <f>E7</f>
        <v>Nebužely - výsadba LBK 72</v>
      </c>
      <c r="F72" s="33"/>
      <c r="G72" s="33"/>
      <c r="H72" s="33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105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VRN - Vedlejší rozpočtové náklady</v>
      </c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33" t="s">
        <v>23</v>
      </c>
      <c r="J76" s="73" t="str">
        <f>IF(J12="","",J12)</f>
        <v>20. 4. 2023</v>
      </c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25</v>
      </c>
      <c r="D78" s="41"/>
      <c r="E78" s="41"/>
      <c r="F78" s="28" t="str">
        <f>E15</f>
        <v>ČR SPÚ, pobočka Mělník</v>
      </c>
      <c r="G78" s="41"/>
      <c r="H78" s="41"/>
      <c r="I78" s="33" t="s">
        <v>31</v>
      </c>
      <c r="J78" s="37" t="str">
        <f>E21</f>
        <v>ATELIER FONTES s.r.o.</v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>ATELIER FONTES s.r.o.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86"/>
      <c r="B81" s="187"/>
      <c r="C81" s="188" t="s">
        <v>117</v>
      </c>
      <c r="D81" s="189" t="s">
        <v>56</v>
      </c>
      <c r="E81" s="189" t="s">
        <v>52</v>
      </c>
      <c r="F81" s="189" t="s">
        <v>53</v>
      </c>
      <c r="G81" s="189" t="s">
        <v>118</v>
      </c>
      <c r="H81" s="189" t="s">
        <v>119</v>
      </c>
      <c r="I81" s="189" t="s">
        <v>120</v>
      </c>
      <c r="J81" s="189" t="s">
        <v>111</v>
      </c>
      <c r="K81" s="190" t="s">
        <v>121</v>
      </c>
      <c r="L81" s="191"/>
      <c r="M81" s="93" t="s">
        <v>19</v>
      </c>
      <c r="N81" s="94" t="s">
        <v>41</v>
      </c>
      <c r="O81" s="94" t="s">
        <v>122</v>
      </c>
      <c r="P81" s="94" t="s">
        <v>123</v>
      </c>
      <c r="Q81" s="94" t="s">
        <v>124</v>
      </c>
      <c r="R81" s="94" t="s">
        <v>125</v>
      </c>
      <c r="S81" s="94" t="s">
        <v>126</v>
      </c>
      <c r="T81" s="95" t="s">
        <v>127</v>
      </c>
      <c r="U81" s="186"/>
      <c r="V81" s="186"/>
      <c r="W81" s="186"/>
      <c r="X81" s="186"/>
      <c r="Y81" s="186"/>
      <c r="Z81" s="186"/>
      <c r="AA81" s="186"/>
      <c r="AB81" s="186"/>
      <c r="AC81" s="186"/>
      <c r="AD81" s="186"/>
      <c r="AE81" s="186"/>
    </row>
    <row r="82" s="2" customFormat="1" ht="22.8" customHeight="1">
      <c r="A82" s="39"/>
      <c r="B82" s="40"/>
      <c r="C82" s="100" t="s">
        <v>128</v>
      </c>
      <c r="D82" s="41"/>
      <c r="E82" s="41"/>
      <c r="F82" s="41"/>
      <c r="G82" s="41"/>
      <c r="H82" s="41"/>
      <c r="I82" s="41"/>
      <c r="J82" s="192">
        <f>BK82</f>
        <v>0</v>
      </c>
      <c r="K82" s="41"/>
      <c r="L82" s="45"/>
      <c r="M82" s="96"/>
      <c r="N82" s="193"/>
      <c r="O82" s="97"/>
      <c r="P82" s="194">
        <f>P83</f>
        <v>0</v>
      </c>
      <c r="Q82" s="97"/>
      <c r="R82" s="194">
        <f>R83</f>
        <v>0</v>
      </c>
      <c r="S82" s="97"/>
      <c r="T82" s="195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70</v>
      </c>
      <c r="AU82" s="18" t="s">
        <v>112</v>
      </c>
      <c r="BK82" s="196">
        <f>BK83</f>
        <v>0</v>
      </c>
    </row>
    <row r="83" s="12" customFormat="1" ht="25.92" customHeight="1">
      <c r="A83" s="12"/>
      <c r="B83" s="197"/>
      <c r="C83" s="198"/>
      <c r="D83" s="199" t="s">
        <v>70</v>
      </c>
      <c r="E83" s="200" t="s">
        <v>101</v>
      </c>
      <c r="F83" s="200" t="s">
        <v>102</v>
      </c>
      <c r="G83" s="198"/>
      <c r="H83" s="198"/>
      <c r="I83" s="201"/>
      <c r="J83" s="202">
        <f>BK83</f>
        <v>0</v>
      </c>
      <c r="K83" s="198"/>
      <c r="L83" s="203"/>
      <c r="M83" s="204"/>
      <c r="N83" s="205"/>
      <c r="O83" s="205"/>
      <c r="P83" s="206">
        <f>P84+SUM(P85:P88)+P98</f>
        <v>0</v>
      </c>
      <c r="Q83" s="205"/>
      <c r="R83" s="206">
        <f>R84+SUM(R85:R88)+R98</f>
        <v>0</v>
      </c>
      <c r="S83" s="205"/>
      <c r="T83" s="207">
        <f>T84+SUM(T85:T88)+T98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8" t="s">
        <v>163</v>
      </c>
      <c r="AT83" s="209" t="s">
        <v>70</v>
      </c>
      <c r="AU83" s="209" t="s">
        <v>71</v>
      </c>
      <c r="AY83" s="208" t="s">
        <v>131</v>
      </c>
      <c r="BK83" s="210">
        <f>BK84+SUM(BK85:BK88)+BK98</f>
        <v>0</v>
      </c>
    </row>
    <row r="84" s="2" customFormat="1" ht="16.5" customHeight="1">
      <c r="A84" s="39"/>
      <c r="B84" s="40"/>
      <c r="C84" s="213" t="s">
        <v>78</v>
      </c>
      <c r="D84" s="213" t="s">
        <v>133</v>
      </c>
      <c r="E84" s="214" t="s">
        <v>497</v>
      </c>
      <c r="F84" s="215" t="s">
        <v>498</v>
      </c>
      <c r="G84" s="216" t="s">
        <v>499</v>
      </c>
      <c r="H84" s="217">
        <v>1</v>
      </c>
      <c r="I84" s="218"/>
      <c r="J84" s="219">
        <f>ROUND(I84*H84,2)</f>
        <v>0</v>
      </c>
      <c r="K84" s="215" t="s">
        <v>19</v>
      </c>
      <c r="L84" s="45"/>
      <c r="M84" s="220" t="s">
        <v>19</v>
      </c>
      <c r="N84" s="221" t="s">
        <v>42</v>
      </c>
      <c r="O84" s="85"/>
      <c r="P84" s="222">
        <f>O84*H84</f>
        <v>0</v>
      </c>
      <c r="Q84" s="222">
        <v>0</v>
      </c>
      <c r="R84" s="222">
        <f>Q84*H84</f>
        <v>0</v>
      </c>
      <c r="S84" s="222">
        <v>0</v>
      </c>
      <c r="T84" s="223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24" t="s">
        <v>500</v>
      </c>
      <c r="AT84" s="224" t="s">
        <v>133</v>
      </c>
      <c r="AU84" s="224" t="s">
        <v>78</v>
      </c>
      <c r="AY84" s="18" t="s">
        <v>131</v>
      </c>
      <c r="BE84" s="225">
        <f>IF(N84="základní",J84,0)</f>
        <v>0</v>
      </c>
      <c r="BF84" s="225">
        <f>IF(N84="snížená",J84,0)</f>
        <v>0</v>
      </c>
      <c r="BG84" s="225">
        <f>IF(N84="zákl. přenesená",J84,0)</f>
        <v>0</v>
      </c>
      <c r="BH84" s="225">
        <f>IF(N84="sníž. přenesená",J84,0)</f>
        <v>0</v>
      </c>
      <c r="BI84" s="225">
        <f>IF(N84="nulová",J84,0)</f>
        <v>0</v>
      </c>
      <c r="BJ84" s="18" t="s">
        <v>78</v>
      </c>
      <c r="BK84" s="225">
        <f>ROUND(I84*H84,2)</f>
        <v>0</v>
      </c>
      <c r="BL84" s="18" t="s">
        <v>500</v>
      </c>
      <c r="BM84" s="224" t="s">
        <v>501</v>
      </c>
    </row>
    <row r="85" s="2" customFormat="1" ht="16.5" customHeight="1">
      <c r="A85" s="39"/>
      <c r="B85" s="40"/>
      <c r="C85" s="213" t="s">
        <v>80</v>
      </c>
      <c r="D85" s="213" t="s">
        <v>133</v>
      </c>
      <c r="E85" s="214" t="s">
        <v>502</v>
      </c>
      <c r="F85" s="215" t="s">
        <v>503</v>
      </c>
      <c r="G85" s="216" t="s">
        <v>136</v>
      </c>
      <c r="H85" s="217">
        <v>2</v>
      </c>
      <c r="I85" s="218"/>
      <c r="J85" s="219">
        <f>ROUND(I85*H85,2)</f>
        <v>0</v>
      </c>
      <c r="K85" s="215" t="s">
        <v>504</v>
      </c>
      <c r="L85" s="45"/>
      <c r="M85" s="220" t="s">
        <v>19</v>
      </c>
      <c r="N85" s="221" t="s">
        <v>42</v>
      </c>
      <c r="O85" s="85"/>
      <c r="P85" s="222">
        <f>O85*H85</f>
        <v>0</v>
      </c>
      <c r="Q85" s="222">
        <v>0</v>
      </c>
      <c r="R85" s="222">
        <f>Q85*H85</f>
        <v>0</v>
      </c>
      <c r="S85" s="222">
        <v>0</v>
      </c>
      <c r="T85" s="223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24" t="s">
        <v>500</v>
      </c>
      <c r="AT85" s="224" t="s">
        <v>133</v>
      </c>
      <c r="AU85" s="224" t="s">
        <v>78</v>
      </c>
      <c r="AY85" s="18" t="s">
        <v>131</v>
      </c>
      <c r="BE85" s="225">
        <f>IF(N85="základní",J85,0)</f>
        <v>0</v>
      </c>
      <c r="BF85" s="225">
        <f>IF(N85="snížená",J85,0)</f>
        <v>0</v>
      </c>
      <c r="BG85" s="225">
        <f>IF(N85="zákl. přenesená",J85,0)</f>
        <v>0</v>
      </c>
      <c r="BH85" s="225">
        <f>IF(N85="sníž. přenesená",J85,0)</f>
        <v>0</v>
      </c>
      <c r="BI85" s="225">
        <f>IF(N85="nulová",J85,0)</f>
        <v>0</v>
      </c>
      <c r="BJ85" s="18" t="s">
        <v>78</v>
      </c>
      <c r="BK85" s="225">
        <f>ROUND(I85*H85,2)</f>
        <v>0</v>
      </c>
      <c r="BL85" s="18" t="s">
        <v>500</v>
      </c>
      <c r="BM85" s="224" t="s">
        <v>505</v>
      </c>
    </row>
    <row r="86" s="2" customFormat="1">
      <c r="A86" s="39"/>
      <c r="B86" s="40"/>
      <c r="C86" s="41"/>
      <c r="D86" s="226" t="s">
        <v>140</v>
      </c>
      <c r="E86" s="41"/>
      <c r="F86" s="227" t="s">
        <v>506</v>
      </c>
      <c r="G86" s="41"/>
      <c r="H86" s="41"/>
      <c r="I86" s="228"/>
      <c r="J86" s="41"/>
      <c r="K86" s="41"/>
      <c r="L86" s="45"/>
      <c r="M86" s="229"/>
      <c r="N86" s="230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140</v>
      </c>
      <c r="AU86" s="18" t="s">
        <v>78</v>
      </c>
    </row>
    <row r="87" s="2" customFormat="1">
      <c r="A87" s="39"/>
      <c r="B87" s="40"/>
      <c r="C87" s="41"/>
      <c r="D87" s="231" t="s">
        <v>142</v>
      </c>
      <c r="E87" s="41"/>
      <c r="F87" s="232" t="s">
        <v>507</v>
      </c>
      <c r="G87" s="41"/>
      <c r="H87" s="41"/>
      <c r="I87" s="228"/>
      <c r="J87" s="41"/>
      <c r="K87" s="41"/>
      <c r="L87" s="45"/>
      <c r="M87" s="229"/>
      <c r="N87" s="230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142</v>
      </c>
      <c r="AU87" s="18" t="s">
        <v>78</v>
      </c>
    </row>
    <row r="88" s="12" customFormat="1" ht="22.8" customHeight="1">
      <c r="A88" s="12"/>
      <c r="B88" s="197"/>
      <c r="C88" s="198"/>
      <c r="D88" s="199" t="s">
        <v>70</v>
      </c>
      <c r="E88" s="211" t="s">
        <v>508</v>
      </c>
      <c r="F88" s="211" t="s">
        <v>509</v>
      </c>
      <c r="G88" s="198"/>
      <c r="H88" s="198"/>
      <c r="I88" s="201"/>
      <c r="J88" s="212">
        <f>BK88</f>
        <v>0</v>
      </c>
      <c r="K88" s="198"/>
      <c r="L88" s="203"/>
      <c r="M88" s="204"/>
      <c r="N88" s="205"/>
      <c r="O88" s="205"/>
      <c r="P88" s="206">
        <f>SUM(P89:P97)</f>
        <v>0</v>
      </c>
      <c r="Q88" s="205"/>
      <c r="R88" s="206">
        <f>SUM(R89:R97)</f>
        <v>0</v>
      </c>
      <c r="S88" s="205"/>
      <c r="T88" s="207">
        <f>SUM(T89:T97)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163</v>
      </c>
      <c r="AT88" s="209" t="s">
        <v>70</v>
      </c>
      <c r="AU88" s="209" t="s">
        <v>78</v>
      </c>
      <c r="AY88" s="208" t="s">
        <v>131</v>
      </c>
      <c r="BK88" s="210">
        <f>SUM(BK89:BK97)</f>
        <v>0</v>
      </c>
    </row>
    <row r="89" s="2" customFormat="1" ht="16.5" customHeight="1">
      <c r="A89" s="39"/>
      <c r="B89" s="40"/>
      <c r="C89" s="213" t="s">
        <v>152</v>
      </c>
      <c r="D89" s="213" t="s">
        <v>133</v>
      </c>
      <c r="E89" s="214" t="s">
        <v>510</v>
      </c>
      <c r="F89" s="215" t="s">
        <v>511</v>
      </c>
      <c r="G89" s="216" t="s">
        <v>512</v>
      </c>
      <c r="H89" s="217">
        <v>144</v>
      </c>
      <c r="I89" s="218"/>
      <c r="J89" s="219">
        <f>ROUND(I89*H89,2)</f>
        <v>0</v>
      </c>
      <c r="K89" s="215" t="s">
        <v>504</v>
      </c>
      <c r="L89" s="45"/>
      <c r="M89" s="220" t="s">
        <v>19</v>
      </c>
      <c r="N89" s="221" t="s">
        <v>42</v>
      </c>
      <c r="O89" s="85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4" t="s">
        <v>500</v>
      </c>
      <c r="AT89" s="224" t="s">
        <v>133</v>
      </c>
      <c r="AU89" s="224" t="s">
        <v>80</v>
      </c>
      <c r="AY89" s="18" t="s">
        <v>131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8" t="s">
        <v>78</v>
      </c>
      <c r="BK89" s="225">
        <f>ROUND(I89*H89,2)</f>
        <v>0</v>
      </c>
      <c r="BL89" s="18" t="s">
        <v>500</v>
      </c>
      <c r="BM89" s="224" t="s">
        <v>513</v>
      </c>
    </row>
    <row r="90" s="2" customFormat="1">
      <c r="A90" s="39"/>
      <c r="B90" s="40"/>
      <c r="C90" s="41"/>
      <c r="D90" s="226" t="s">
        <v>140</v>
      </c>
      <c r="E90" s="41"/>
      <c r="F90" s="227" t="s">
        <v>514</v>
      </c>
      <c r="G90" s="41"/>
      <c r="H90" s="41"/>
      <c r="I90" s="228"/>
      <c r="J90" s="41"/>
      <c r="K90" s="41"/>
      <c r="L90" s="45"/>
      <c r="M90" s="229"/>
      <c r="N90" s="23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140</v>
      </c>
      <c r="AU90" s="18" t="s">
        <v>80</v>
      </c>
    </row>
    <row r="91" s="13" customFormat="1">
      <c r="A91" s="13"/>
      <c r="B91" s="233"/>
      <c r="C91" s="234"/>
      <c r="D91" s="231" t="s">
        <v>150</v>
      </c>
      <c r="E91" s="235" t="s">
        <v>19</v>
      </c>
      <c r="F91" s="236" t="s">
        <v>515</v>
      </c>
      <c r="G91" s="234"/>
      <c r="H91" s="237">
        <v>107</v>
      </c>
      <c r="I91" s="238"/>
      <c r="J91" s="234"/>
      <c r="K91" s="234"/>
      <c r="L91" s="239"/>
      <c r="M91" s="240"/>
      <c r="N91" s="241"/>
      <c r="O91" s="241"/>
      <c r="P91" s="241"/>
      <c r="Q91" s="241"/>
      <c r="R91" s="241"/>
      <c r="S91" s="241"/>
      <c r="T91" s="24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3" t="s">
        <v>150</v>
      </c>
      <c r="AU91" s="243" t="s">
        <v>80</v>
      </c>
      <c r="AV91" s="13" t="s">
        <v>80</v>
      </c>
      <c r="AW91" s="13" t="s">
        <v>33</v>
      </c>
      <c r="AX91" s="13" t="s">
        <v>71</v>
      </c>
      <c r="AY91" s="243" t="s">
        <v>131</v>
      </c>
    </row>
    <row r="92" s="13" customFormat="1">
      <c r="A92" s="13"/>
      <c r="B92" s="233"/>
      <c r="C92" s="234"/>
      <c r="D92" s="231" t="s">
        <v>150</v>
      </c>
      <c r="E92" s="235" t="s">
        <v>19</v>
      </c>
      <c r="F92" s="236" t="s">
        <v>516</v>
      </c>
      <c r="G92" s="234"/>
      <c r="H92" s="237">
        <v>25</v>
      </c>
      <c r="I92" s="238"/>
      <c r="J92" s="234"/>
      <c r="K92" s="234"/>
      <c r="L92" s="239"/>
      <c r="M92" s="240"/>
      <c r="N92" s="241"/>
      <c r="O92" s="241"/>
      <c r="P92" s="241"/>
      <c r="Q92" s="241"/>
      <c r="R92" s="241"/>
      <c r="S92" s="241"/>
      <c r="T92" s="24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3" t="s">
        <v>150</v>
      </c>
      <c r="AU92" s="243" t="s">
        <v>80</v>
      </c>
      <c r="AV92" s="13" t="s">
        <v>80</v>
      </c>
      <c r="AW92" s="13" t="s">
        <v>33</v>
      </c>
      <c r="AX92" s="13" t="s">
        <v>71</v>
      </c>
      <c r="AY92" s="243" t="s">
        <v>131</v>
      </c>
    </row>
    <row r="93" s="13" customFormat="1">
      <c r="A93" s="13"/>
      <c r="B93" s="233"/>
      <c r="C93" s="234"/>
      <c r="D93" s="231" t="s">
        <v>150</v>
      </c>
      <c r="E93" s="235" t="s">
        <v>19</v>
      </c>
      <c r="F93" s="236" t="s">
        <v>517</v>
      </c>
      <c r="G93" s="234"/>
      <c r="H93" s="237">
        <v>12</v>
      </c>
      <c r="I93" s="238"/>
      <c r="J93" s="234"/>
      <c r="K93" s="234"/>
      <c r="L93" s="239"/>
      <c r="M93" s="240"/>
      <c r="N93" s="241"/>
      <c r="O93" s="241"/>
      <c r="P93" s="241"/>
      <c r="Q93" s="241"/>
      <c r="R93" s="241"/>
      <c r="S93" s="241"/>
      <c r="T93" s="24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3" t="s">
        <v>150</v>
      </c>
      <c r="AU93" s="243" t="s">
        <v>80</v>
      </c>
      <c r="AV93" s="13" t="s">
        <v>80</v>
      </c>
      <c r="AW93" s="13" t="s">
        <v>33</v>
      </c>
      <c r="AX93" s="13" t="s">
        <v>71</v>
      </c>
      <c r="AY93" s="243" t="s">
        <v>131</v>
      </c>
    </row>
    <row r="94" s="14" customFormat="1">
      <c r="A94" s="14"/>
      <c r="B94" s="254"/>
      <c r="C94" s="255"/>
      <c r="D94" s="231" t="s">
        <v>150</v>
      </c>
      <c r="E94" s="256" t="s">
        <v>19</v>
      </c>
      <c r="F94" s="257" t="s">
        <v>247</v>
      </c>
      <c r="G94" s="255"/>
      <c r="H94" s="258">
        <v>144</v>
      </c>
      <c r="I94" s="259"/>
      <c r="J94" s="255"/>
      <c r="K94" s="255"/>
      <c r="L94" s="260"/>
      <c r="M94" s="261"/>
      <c r="N94" s="262"/>
      <c r="O94" s="262"/>
      <c r="P94" s="262"/>
      <c r="Q94" s="262"/>
      <c r="R94" s="262"/>
      <c r="S94" s="262"/>
      <c r="T94" s="26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64" t="s">
        <v>150</v>
      </c>
      <c r="AU94" s="264" t="s">
        <v>80</v>
      </c>
      <c r="AV94" s="14" t="s">
        <v>138</v>
      </c>
      <c r="AW94" s="14" t="s">
        <v>33</v>
      </c>
      <c r="AX94" s="14" t="s">
        <v>78</v>
      </c>
      <c r="AY94" s="264" t="s">
        <v>131</v>
      </c>
    </row>
    <row r="95" s="2" customFormat="1" ht="16.5" customHeight="1">
      <c r="A95" s="39"/>
      <c r="B95" s="40"/>
      <c r="C95" s="213" t="s">
        <v>138</v>
      </c>
      <c r="D95" s="213" t="s">
        <v>133</v>
      </c>
      <c r="E95" s="214" t="s">
        <v>518</v>
      </c>
      <c r="F95" s="215" t="s">
        <v>519</v>
      </c>
      <c r="G95" s="216" t="s">
        <v>499</v>
      </c>
      <c r="H95" s="217">
        <v>1</v>
      </c>
      <c r="I95" s="218"/>
      <c r="J95" s="219">
        <f>ROUND(I95*H95,2)</f>
        <v>0</v>
      </c>
      <c r="K95" s="215" t="s">
        <v>504</v>
      </c>
      <c r="L95" s="45"/>
      <c r="M95" s="220" t="s">
        <v>19</v>
      </c>
      <c r="N95" s="221" t="s">
        <v>42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500</v>
      </c>
      <c r="AT95" s="224" t="s">
        <v>133</v>
      </c>
      <c r="AU95" s="224" t="s">
        <v>80</v>
      </c>
      <c r="AY95" s="18" t="s">
        <v>131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78</v>
      </c>
      <c r="BK95" s="225">
        <f>ROUND(I95*H95,2)</f>
        <v>0</v>
      </c>
      <c r="BL95" s="18" t="s">
        <v>500</v>
      </c>
      <c r="BM95" s="224" t="s">
        <v>520</v>
      </c>
    </row>
    <row r="96" s="2" customFormat="1">
      <c r="A96" s="39"/>
      <c r="B96" s="40"/>
      <c r="C96" s="41"/>
      <c r="D96" s="226" t="s">
        <v>140</v>
      </c>
      <c r="E96" s="41"/>
      <c r="F96" s="227" t="s">
        <v>521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140</v>
      </c>
      <c r="AU96" s="18" t="s">
        <v>80</v>
      </c>
    </row>
    <row r="97" s="2" customFormat="1">
      <c r="A97" s="39"/>
      <c r="B97" s="40"/>
      <c r="C97" s="41"/>
      <c r="D97" s="231" t="s">
        <v>142</v>
      </c>
      <c r="E97" s="41"/>
      <c r="F97" s="232" t="s">
        <v>522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142</v>
      </c>
      <c r="AU97" s="18" t="s">
        <v>80</v>
      </c>
    </row>
    <row r="98" s="12" customFormat="1" ht="22.8" customHeight="1">
      <c r="A98" s="12"/>
      <c r="B98" s="197"/>
      <c r="C98" s="198"/>
      <c r="D98" s="199" t="s">
        <v>70</v>
      </c>
      <c r="E98" s="211" t="s">
        <v>523</v>
      </c>
      <c r="F98" s="211" t="s">
        <v>524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SUM(P99:P100)</f>
        <v>0</v>
      </c>
      <c r="Q98" s="205"/>
      <c r="R98" s="206">
        <f>SUM(R99:R100)</f>
        <v>0</v>
      </c>
      <c r="S98" s="205"/>
      <c r="T98" s="207">
        <f>SUM(T99:T100)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163</v>
      </c>
      <c r="AT98" s="209" t="s">
        <v>70</v>
      </c>
      <c r="AU98" s="209" t="s">
        <v>78</v>
      </c>
      <c r="AY98" s="208" t="s">
        <v>131</v>
      </c>
      <c r="BK98" s="210">
        <f>SUM(BK99:BK100)</f>
        <v>0</v>
      </c>
    </row>
    <row r="99" s="2" customFormat="1" ht="16.5" customHeight="1">
      <c r="A99" s="39"/>
      <c r="B99" s="40"/>
      <c r="C99" s="213" t="s">
        <v>163</v>
      </c>
      <c r="D99" s="213" t="s">
        <v>133</v>
      </c>
      <c r="E99" s="214" t="s">
        <v>525</v>
      </c>
      <c r="F99" s="215" t="s">
        <v>524</v>
      </c>
      <c r="G99" s="216" t="s">
        <v>499</v>
      </c>
      <c r="H99" s="217">
        <v>1</v>
      </c>
      <c r="I99" s="218"/>
      <c r="J99" s="219">
        <f>ROUND(I99*H99,2)</f>
        <v>0</v>
      </c>
      <c r="K99" s="215" t="s">
        <v>504</v>
      </c>
      <c r="L99" s="45"/>
      <c r="M99" s="220" t="s">
        <v>19</v>
      </c>
      <c r="N99" s="221" t="s">
        <v>42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500</v>
      </c>
      <c r="AT99" s="224" t="s">
        <v>133</v>
      </c>
      <c r="AU99" s="224" t="s">
        <v>80</v>
      </c>
      <c r="AY99" s="18" t="s">
        <v>131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78</v>
      </c>
      <c r="BK99" s="225">
        <f>ROUND(I99*H99,2)</f>
        <v>0</v>
      </c>
      <c r="BL99" s="18" t="s">
        <v>500</v>
      </c>
      <c r="BM99" s="224" t="s">
        <v>526</v>
      </c>
    </row>
    <row r="100" s="2" customFormat="1">
      <c r="A100" s="39"/>
      <c r="B100" s="40"/>
      <c r="C100" s="41"/>
      <c r="D100" s="226" t="s">
        <v>140</v>
      </c>
      <c r="E100" s="41"/>
      <c r="F100" s="227" t="s">
        <v>527</v>
      </c>
      <c r="G100" s="41"/>
      <c r="H100" s="41"/>
      <c r="I100" s="228"/>
      <c r="J100" s="41"/>
      <c r="K100" s="41"/>
      <c r="L100" s="45"/>
      <c r="M100" s="275"/>
      <c r="N100" s="276"/>
      <c r="O100" s="277"/>
      <c r="P100" s="277"/>
      <c r="Q100" s="277"/>
      <c r="R100" s="277"/>
      <c r="S100" s="277"/>
      <c r="T100" s="278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140</v>
      </c>
      <c r="AU100" s="18" t="s">
        <v>80</v>
      </c>
    </row>
    <row r="101" s="2" customFormat="1" ht="6.96" customHeight="1">
      <c r="A101" s="39"/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45"/>
      <c r="M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</sheetData>
  <sheetProtection sheet="1" autoFilter="0" formatColumns="0" formatRows="0" objects="1" scenarios="1" spinCount="100000" saltValue="qcJjG4pnnQzU3CFa4gZSJ4oFhe+al+xLxYQvsNqf7kao2A7XUexRlarVC5TK8xeWJHkBF2e9qFnUQ7ASzb416w==" hashValue="ymWUogyEMcimnlbJdz7LfQlxnGuqNCMW6rB+MgoGyYWtZVR4leLzVcEE2+j0VNkV4SJmyfmNfm+h+f5l6NkvGw==" algorithmName="SHA-512" password="CC35"/>
  <autoFilter ref="C81:K10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1/034503000"/>
    <hyperlink ref="F90" r:id="rId2" display="https://podminky.urs.cz/item/CS_URS_2023_01/012103000"/>
    <hyperlink ref="F96" r:id="rId3" display="https://podminky.urs.cz/item/CS_URS_2023_01/013254000"/>
    <hyperlink ref="F100" r:id="rId4" display="https://podminky.urs.cz/item/CS_URS_2023_01/03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6" customFormat="1" ht="45" customHeight="1">
      <c r="B3" s="287"/>
      <c r="C3" s="288" t="s">
        <v>528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529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530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531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532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533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534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535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536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537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538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77</v>
      </c>
      <c r="F18" s="294" t="s">
        <v>539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540</v>
      </c>
      <c r="F19" s="294" t="s">
        <v>541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542</v>
      </c>
      <c r="F20" s="294" t="s">
        <v>543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544</v>
      </c>
      <c r="F21" s="294" t="s">
        <v>545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546</v>
      </c>
      <c r="F22" s="294" t="s">
        <v>547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84</v>
      </c>
      <c r="F23" s="294" t="s">
        <v>548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549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550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551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552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553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554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555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556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557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117</v>
      </c>
      <c r="F36" s="294"/>
      <c r="G36" s="294" t="s">
        <v>558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559</v>
      </c>
      <c r="F37" s="294"/>
      <c r="G37" s="294" t="s">
        <v>560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52</v>
      </c>
      <c r="F38" s="294"/>
      <c r="G38" s="294" t="s">
        <v>561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53</v>
      </c>
      <c r="F39" s="294"/>
      <c r="G39" s="294" t="s">
        <v>562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118</v>
      </c>
      <c r="F40" s="294"/>
      <c r="G40" s="294" t="s">
        <v>563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119</v>
      </c>
      <c r="F41" s="294"/>
      <c r="G41" s="294" t="s">
        <v>564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565</v>
      </c>
      <c r="F42" s="294"/>
      <c r="G42" s="294" t="s">
        <v>566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567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568</v>
      </c>
      <c r="F44" s="294"/>
      <c r="G44" s="294" t="s">
        <v>569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121</v>
      </c>
      <c r="F45" s="294"/>
      <c r="G45" s="294" t="s">
        <v>570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571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572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573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574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575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576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577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578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579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580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581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582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583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584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585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586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587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588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589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590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591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592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593</v>
      </c>
      <c r="D76" s="312"/>
      <c r="E76" s="312"/>
      <c r="F76" s="312" t="s">
        <v>594</v>
      </c>
      <c r="G76" s="313"/>
      <c r="H76" s="312" t="s">
        <v>53</v>
      </c>
      <c r="I76" s="312" t="s">
        <v>56</v>
      </c>
      <c r="J76" s="312" t="s">
        <v>595</v>
      </c>
      <c r="K76" s="311"/>
    </row>
    <row r="77" s="1" customFormat="1" ht="17.25" customHeight="1">
      <c r="B77" s="309"/>
      <c r="C77" s="314" t="s">
        <v>596</v>
      </c>
      <c r="D77" s="314"/>
      <c r="E77" s="314"/>
      <c r="F77" s="315" t="s">
        <v>597</v>
      </c>
      <c r="G77" s="316"/>
      <c r="H77" s="314"/>
      <c r="I77" s="314"/>
      <c r="J77" s="314" t="s">
        <v>598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52</v>
      </c>
      <c r="D79" s="319"/>
      <c r="E79" s="319"/>
      <c r="F79" s="320" t="s">
        <v>599</v>
      </c>
      <c r="G79" s="321"/>
      <c r="H79" s="297" t="s">
        <v>600</v>
      </c>
      <c r="I79" s="297" t="s">
        <v>601</v>
      </c>
      <c r="J79" s="297">
        <v>20</v>
      </c>
      <c r="K79" s="311"/>
    </row>
    <row r="80" s="1" customFormat="1" ht="15" customHeight="1">
      <c r="B80" s="309"/>
      <c r="C80" s="297" t="s">
        <v>602</v>
      </c>
      <c r="D80" s="297"/>
      <c r="E80" s="297"/>
      <c r="F80" s="320" t="s">
        <v>599</v>
      </c>
      <c r="G80" s="321"/>
      <c r="H80" s="297" t="s">
        <v>603</v>
      </c>
      <c r="I80" s="297" t="s">
        <v>601</v>
      </c>
      <c r="J80" s="297">
        <v>120</v>
      </c>
      <c r="K80" s="311"/>
    </row>
    <row r="81" s="1" customFormat="1" ht="15" customHeight="1">
      <c r="B81" s="322"/>
      <c r="C81" s="297" t="s">
        <v>604</v>
      </c>
      <c r="D81" s="297"/>
      <c r="E81" s="297"/>
      <c r="F81" s="320" t="s">
        <v>605</v>
      </c>
      <c r="G81" s="321"/>
      <c r="H81" s="297" t="s">
        <v>606</v>
      </c>
      <c r="I81" s="297" t="s">
        <v>601</v>
      </c>
      <c r="J81" s="297">
        <v>50</v>
      </c>
      <c r="K81" s="311"/>
    </row>
    <row r="82" s="1" customFormat="1" ht="15" customHeight="1">
      <c r="B82" s="322"/>
      <c r="C82" s="297" t="s">
        <v>607</v>
      </c>
      <c r="D82" s="297"/>
      <c r="E82" s="297"/>
      <c r="F82" s="320" t="s">
        <v>599</v>
      </c>
      <c r="G82" s="321"/>
      <c r="H82" s="297" t="s">
        <v>608</v>
      </c>
      <c r="I82" s="297" t="s">
        <v>609</v>
      </c>
      <c r="J82" s="297"/>
      <c r="K82" s="311"/>
    </row>
    <row r="83" s="1" customFormat="1" ht="15" customHeight="1">
      <c r="B83" s="322"/>
      <c r="C83" s="323" t="s">
        <v>610</v>
      </c>
      <c r="D83" s="323"/>
      <c r="E83" s="323"/>
      <c r="F83" s="324" t="s">
        <v>605</v>
      </c>
      <c r="G83" s="323"/>
      <c r="H83" s="323" t="s">
        <v>611</v>
      </c>
      <c r="I83" s="323" t="s">
        <v>601</v>
      </c>
      <c r="J83" s="323">
        <v>15</v>
      </c>
      <c r="K83" s="311"/>
    </row>
    <row r="84" s="1" customFormat="1" ht="15" customHeight="1">
      <c r="B84" s="322"/>
      <c r="C84" s="323" t="s">
        <v>612</v>
      </c>
      <c r="D84" s="323"/>
      <c r="E84" s="323"/>
      <c r="F84" s="324" t="s">
        <v>605</v>
      </c>
      <c r="G84" s="323"/>
      <c r="H84" s="323" t="s">
        <v>613</v>
      </c>
      <c r="I84" s="323" t="s">
        <v>601</v>
      </c>
      <c r="J84" s="323">
        <v>15</v>
      </c>
      <c r="K84" s="311"/>
    </row>
    <row r="85" s="1" customFormat="1" ht="15" customHeight="1">
      <c r="B85" s="322"/>
      <c r="C85" s="323" t="s">
        <v>614</v>
      </c>
      <c r="D85" s="323"/>
      <c r="E85" s="323"/>
      <c r="F85" s="324" t="s">
        <v>605</v>
      </c>
      <c r="G85" s="323"/>
      <c r="H85" s="323" t="s">
        <v>615</v>
      </c>
      <c r="I85" s="323" t="s">
        <v>601</v>
      </c>
      <c r="J85" s="323">
        <v>20</v>
      </c>
      <c r="K85" s="311"/>
    </row>
    <row r="86" s="1" customFormat="1" ht="15" customHeight="1">
      <c r="B86" s="322"/>
      <c r="C86" s="323" t="s">
        <v>616</v>
      </c>
      <c r="D86" s="323"/>
      <c r="E86" s="323"/>
      <c r="F86" s="324" t="s">
        <v>605</v>
      </c>
      <c r="G86" s="323"/>
      <c r="H86" s="323" t="s">
        <v>617</v>
      </c>
      <c r="I86" s="323" t="s">
        <v>601</v>
      </c>
      <c r="J86" s="323">
        <v>20</v>
      </c>
      <c r="K86" s="311"/>
    </row>
    <row r="87" s="1" customFormat="1" ht="15" customHeight="1">
      <c r="B87" s="322"/>
      <c r="C87" s="297" t="s">
        <v>618</v>
      </c>
      <c r="D87" s="297"/>
      <c r="E87" s="297"/>
      <c r="F87" s="320" t="s">
        <v>605</v>
      </c>
      <c r="G87" s="321"/>
      <c r="H87" s="297" t="s">
        <v>619</v>
      </c>
      <c r="I87" s="297" t="s">
        <v>601</v>
      </c>
      <c r="J87" s="297">
        <v>50</v>
      </c>
      <c r="K87" s="311"/>
    </row>
    <row r="88" s="1" customFormat="1" ht="15" customHeight="1">
      <c r="B88" s="322"/>
      <c r="C88" s="297" t="s">
        <v>620</v>
      </c>
      <c r="D88" s="297"/>
      <c r="E88" s="297"/>
      <c r="F88" s="320" t="s">
        <v>605</v>
      </c>
      <c r="G88" s="321"/>
      <c r="H88" s="297" t="s">
        <v>621</v>
      </c>
      <c r="I88" s="297" t="s">
        <v>601</v>
      </c>
      <c r="J88" s="297">
        <v>20</v>
      </c>
      <c r="K88" s="311"/>
    </row>
    <row r="89" s="1" customFormat="1" ht="15" customHeight="1">
      <c r="B89" s="322"/>
      <c r="C89" s="297" t="s">
        <v>622</v>
      </c>
      <c r="D89" s="297"/>
      <c r="E89" s="297"/>
      <c r="F89" s="320" t="s">
        <v>605</v>
      </c>
      <c r="G89" s="321"/>
      <c r="H89" s="297" t="s">
        <v>623</v>
      </c>
      <c r="I89" s="297" t="s">
        <v>601</v>
      </c>
      <c r="J89" s="297">
        <v>20</v>
      </c>
      <c r="K89" s="311"/>
    </row>
    <row r="90" s="1" customFormat="1" ht="15" customHeight="1">
      <c r="B90" s="322"/>
      <c r="C90" s="297" t="s">
        <v>624</v>
      </c>
      <c r="D90" s="297"/>
      <c r="E90" s="297"/>
      <c r="F90" s="320" t="s">
        <v>605</v>
      </c>
      <c r="G90" s="321"/>
      <c r="H90" s="297" t="s">
        <v>625</v>
      </c>
      <c r="I90" s="297" t="s">
        <v>601</v>
      </c>
      <c r="J90" s="297">
        <v>50</v>
      </c>
      <c r="K90" s="311"/>
    </row>
    <row r="91" s="1" customFormat="1" ht="15" customHeight="1">
      <c r="B91" s="322"/>
      <c r="C91" s="297" t="s">
        <v>626</v>
      </c>
      <c r="D91" s="297"/>
      <c r="E91" s="297"/>
      <c r="F91" s="320" t="s">
        <v>605</v>
      </c>
      <c r="G91" s="321"/>
      <c r="H91" s="297" t="s">
        <v>626</v>
      </c>
      <c r="I91" s="297" t="s">
        <v>601</v>
      </c>
      <c r="J91" s="297">
        <v>50</v>
      </c>
      <c r="K91" s="311"/>
    </row>
    <row r="92" s="1" customFormat="1" ht="15" customHeight="1">
      <c r="B92" s="322"/>
      <c r="C92" s="297" t="s">
        <v>627</v>
      </c>
      <c r="D92" s="297"/>
      <c r="E92" s="297"/>
      <c r="F92" s="320" t="s">
        <v>605</v>
      </c>
      <c r="G92" s="321"/>
      <c r="H92" s="297" t="s">
        <v>628</v>
      </c>
      <c r="I92" s="297" t="s">
        <v>601</v>
      </c>
      <c r="J92" s="297">
        <v>255</v>
      </c>
      <c r="K92" s="311"/>
    </row>
    <row r="93" s="1" customFormat="1" ht="15" customHeight="1">
      <c r="B93" s="322"/>
      <c r="C93" s="297" t="s">
        <v>629</v>
      </c>
      <c r="D93" s="297"/>
      <c r="E93" s="297"/>
      <c r="F93" s="320" t="s">
        <v>599</v>
      </c>
      <c r="G93" s="321"/>
      <c r="H93" s="297" t="s">
        <v>630</v>
      </c>
      <c r="I93" s="297" t="s">
        <v>631</v>
      </c>
      <c r="J93" s="297"/>
      <c r="K93" s="311"/>
    </row>
    <row r="94" s="1" customFormat="1" ht="15" customHeight="1">
      <c r="B94" s="322"/>
      <c r="C94" s="297" t="s">
        <v>632</v>
      </c>
      <c r="D94" s="297"/>
      <c r="E94" s="297"/>
      <c r="F94" s="320" t="s">
        <v>599</v>
      </c>
      <c r="G94" s="321"/>
      <c r="H94" s="297" t="s">
        <v>633</v>
      </c>
      <c r="I94" s="297" t="s">
        <v>634</v>
      </c>
      <c r="J94" s="297"/>
      <c r="K94" s="311"/>
    </row>
    <row r="95" s="1" customFormat="1" ht="15" customHeight="1">
      <c r="B95" s="322"/>
      <c r="C95" s="297" t="s">
        <v>635</v>
      </c>
      <c r="D95" s="297"/>
      <c r="E95" s="297"/>
      <c r="F95" s="320" t="s">
        <v>599</v>
      </c>
      <c r="G95" s="321"/>
      <c r="H95" s="297" t="s">
        <v>635</v>
      </c>
      <c r="I95" s="297" t="s">
        <v>634</v>
      </c>
      <c r="J95" s="297"/>
      <c r="K95" s="311"/>
    </row>
    <row r="96" s="1" customFormat="1" ht="15" customHeight="1">
      <c r="B96" s="322"/>
      <c r="C96" s="297" t="s">
        <v>37</v>
      </c>
      <c r="D96" s="297"/>
      <c r="E96" s="297"/>
      <c r="F96" s="320" t="s">
        <v>599</v>
      </c>
      <c r="G96" s="321"/>
      <c r="H96" s="297" t="s">
        <v>636</v>
      </c>
      <c r="I96" s="297" t="s">
        <v>634</v>
      </c>
      <c r="J96" s="297"/>
      <c r="K96" s="311"/>
    </row>
    <row r="97" s="1" customFormat="1" ht="15" customHeight="1">
      <c r="B97" s="322"/>
      <c r="C97" s="297" t="s">
        <v>47</v>
      </c>
      <c r="D97" s="297"/>
      <c r="E97" s="297"/>
      <c r="F97" s="320" t="s">
        <v>599</v>
      </c>
      <c r="G97" s="321"/>
      <c r="H97" s="297" t="s">
        <v>637</v>
      </c>
      <c r="I97" s="297" t="s">
        <v>634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638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593</v>
      </c>
      <c r="D103" s="312"/>
      <c r="E103" s="312"/>
      <c r="F103" s="312" t="s">
        <v>594</v>
      </c>
      <c r="G103" s="313"/>
      <c r="H103" s="312" t="s">
        <v>53</v>
      </c>
      <c r="I103" s="312" t="s">
        <v>56</v>
      </c>
      <c r="J103" s="312" t="s">
        <v>595</v>
      </c>
      <c r="K103" s="311"/>
    </row>
    <row r="104" s="1" customFormat="1" ht="17.25" customHeight="1">
      <c r="B104" s="309"/>
      <c r="C104" s="314" t="s">
        <v>596</v>
      </c>
      <c r="D104" s="314"/>
      <c r="E104" s="314"/>
      <c r="F104" s="315" t="s">
        <v>597</v>
      </c>
      <c r="G104" s="316"/>
      <c r="H104" s="314"/>
      <c r="I104" s="314"/>
      <c r="J104" s="314" t="s">
        <v>598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52</v>
      </c>
      <c r="D106" s="319"/>
      <c r="E106" s="319"/>
      <c r="F106" s="320" t="s">
        <v>599</v>
      </c>
      <c r="G106" s="297"/>
      <c r="H106" s="297" t="s">
        <v>639</v>
      </c>
      <c r="I106" s="297" t="s">
        <v>601</v>
      </c>
      <c r="J106" s="297">
        <v>20</v>
      </c>
      <c r="K106" s="311"/>
    </row>
    <row r="107" s="1" customFormat="1" ht="15" customHeight="1">
      <c r="B107" s="309"/>
      <c r="C107" s="297" t="s">
        <v>602</v>
      </c>
      <c r="D107" s="297"/>
      <c r="E107" s="297"/>
      <c r="F107" s="320" t="s">
        <v>599</v>
      </c>
      <c r="G107" s="297"/>
      <c r="H107" s="297" t="s">
        <v>639</v>
      </c>
      <c r="I107" s="297" t="s">
        <v>601</v>
      </c>
      <c r="J107" s="297">
        <v>120</v>
      </c>
      <c r="K107" s="311"/>
    </row>
    <row r="108" s="1" customFormat="1" ht="15" customHeight="1">
      <c r="B108" s="322"/>
      <c r="C108" s="297" t="s">
        <v>604</v>
      </c>
      <c r="D108" s="297"/>
      <c r="E108" s="297"/>
      <c r="F108" s="320" t="s">
        <v>605</v>
      </c>
      <c r="G108" s="297"/>
      <c r="H108" s="297" t="s">
        <v>639</v>
      </c>
      <c r="I108" s="297" t="s">
        <v>601</v>
      </c>
      <c r="J108" s="297">
        <v>50</v>
      </c>
      <c r="K108" s="311"/>
    </row>
    <row r="109" s="1" customFormat="1" ht="15" customHeight="1">
      <c r="B109" s="322"/>
      <c r="C109" s="297" t="s">
        <v>607</v>
      </c>
      <c r="D109" s="297"/>
      <c r="E109" s="297"/>
      <c r="F109" s="320" t="s">
        <v>599</v>
      </c>
      <c r="G109" s="297"/>
      <c r="H109" s="297" t="s">
        <v>639</v>
      </c>
      <c r="I109" s="297" t="s">
        <v>609</v>
      </c>
      <c r="J109" s="297"/>
      <c r="K109" s="311"/>
    </row>
    <row r="110" s="1" customFormat="1" ht="15" customHeight="1">
      <c r="B110" s="322"/>
      <c r="C110" s="297" t="s">
        <v>618</v>
      </c>
      <c r="D110" s="297"/>
      <c r="E110" s="297"/>
      <c r="F110" s="320" t="s">
        <v>605</v>
      </c>
      <c r="G110" s="297"/>
      <c r="H110" s="297" t="s">
        <v>639</v>
      </c>
      <c r="I110" s="297" t="s">
        <v>601</v>
      </c>
      <c r="J110" s="297">
        <v>50</v>
      </c>
      <c r="K110" s="311"/>
    </row>
    <row r="111" s="1" customFormat="1" ht="15" customHeight="1">
      <c r="B111" s="322"/>
      <c r="C111" s="297" t="s">
        <v>626</v>
      </c>
      <c r="D111" s="297"/>
      <c r="E111" s="297"/>
      <c r="F111" s="320" t="s">
        <v>605</v>
      </c>
      <c r="G111" s="297"/>
      <c r="H111" s="297" t="s">
        <v>639</v>
      </c>
      <c r="I111" s="297" t="s">
        <v>601</v>
      </c>
      <c r="J111" s="297">
        <v>50</v>
      </c>
      <c r="K111" s="311"/>
    </row>
    <row r="112" s="1" customFormat="1" ht="15" customHeight="1">
      <c r="B112" s="322"/>
      <c r="C112" s="297" t="s">
        <v>624</v>
      </c>
      <c r="D112" s="297"/>
      <c r="E112" s="297"/>
      <c r="F112" s="320" t="s">
        <v>605</v>
      </c>
      <c r="G112" s="297"/>
      <c r="H112" s="297" t="s">
        <v>639</v>
      </c>
      <c r="I112" s="297" t="s">
        <v>601</v>
      </c>
      <c r="J112" s="297">
        <v>50</v>
      </c>
      <c r="K112" s="311"/>
    </row>
    <row r="113" s="1" customFormat="1" ht="15" customHeight="1">
      <c r="B113" s="322"/>
      <c r="C113" s="297" t="s">
        <v>52</v>
      </c>
      <c r="D113" s="297"/>
      <c r="E113" s="297"/>
      <c r="F113" s="320" t="s">
        <v>599</v>
      </c>
      <c r="G113" s="297"/>
      <c r="H113" s="297" t="s">
        <v>640</v>
      </c>
      <c r="I113" s="297" t="s">
        <v>601</v>
      </c>
      <c r="J113" s="297">
        <v>20</v>
      </c>
      <c r="K113" s="311"/>
    </row>
    <row r="114" s="1" customFormat="1" ht="15" customHeight="1">
      <c r="B114" s="322"/>
      <c r="C114" s="297" t="s">
        <v>641</v>
      </c>
      <c r="D114" s="297"/>
      <c r="E114" s="297"/>
      <c r="F114" s="320" t="s">
        <v>599</v>
      </c>
      <c r="G114" s="297"/>
      <c r="H114" s="297" t="s">
        <v>642</v>
      </c>
      <c r="I114" s="297" t="s">
        <v>601</v>
      </c>
      <c r="J114" s="297">
        <v>120</v>
      </c>
      <c r="K114" s="311"/>
    </row>
    <row r="115" s="1" customFormat="1" ht="15" customHeight="1">
      <c r="B115" s="322"/>
      <c r="C115" s="297" t="s">
        <v>37</v>
      </c>
      <c r="D115" s="297"/>
      <c r="E115" s="297"/>
      <c r="F115" s="320" t="s">
        <v>599</v>
      </c>
      <c r="G115" s="297"/>
      <c r="H115" s="297" t="s">
        <v>643</v>
      </c>
      <c r="I115" s="297" t="s">
        <v>634</v>
      </c>
      <c r="J115" s="297"/>
      <c r="K115" s="311"/>
    </row>
    <row r="116" s="1" customFormat="1" ht="15" customHeight="1">
      <c r="B116" s="322"/>
      <c r="C116" s="297" t="s">
        <v>47</v>
      </c>
      <c r="D116" s="297"/>
      <c r="E116" s="297"/>
      <c r="F116" s="320" t="s">
        <v>599</v>
      </c>
      <c r="G116" s="297"/>
      <c r="H116" s="297" t="s">
        <v>644</v>
      </c>
      <c r="I116" s="297" t="s">
        <v>634</v>
      </c>
      <c r="J116" s="297"/>
      <c r="K116" s="311"/>
    </row>
    <row r="117" s="1" customFormat="1" ht="15" customHeight="1">
      <c r="B117" s="322"/>
      <c r="C117" s="297" t="s">
        <v>56</v>
      </c>
      <c r="D117" s="297"/>
      <c r="E117" s="297"/>
      <c r="F117" s="320" t="s">
        <v>599</v>
      </c>
      <c r="G117" s="297"/>
      <c r="H117" s="297" t="s">
        <v>645</v>
      </c>
      <c r="I117" s="297" t="s">
        <v>646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647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593</v>
      </c>
      <c r="D123" s="312"/>
      <c r="E123" s="312"/>
      <c r="F123" s="312" t="s">
        <v>594</v>
      </c>
      <c r="G123" s="313"/>
      <c r="H123" s="312" t="s">
        <v>53</v>
      </c>
      <c r="I123" s="312" t="s">
        <v>56</v>
      </c>
      <c r="J123" s="312" t="s">
        <v>595</v>
      </c>
      <c r="K123" s="341"/>
    </row>
    <row r="124" s="1" customFormat="1" ht="17.25" customHeight="1">
      <c r="B124" s="340"/>
      <c r="C124" s="314" t="s">
        <v>596</v>
      </c>
      <c r="D124" s="314"/>
      <c r="E124" s="314"/>
      <c r="F124" s="315" t="s">
        <v>597</v>
      </c>
      <c r="G124" s="316"/>
      <c r="H124" s="314"/>
      <c r="I124" s="314"/>
      <c r="J124" s="314" t="s">
        <v>598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602</v>
      </c>
      <c r="D126" s="319"/>
      <c r="E126" s="319"/>
      <c r="F126" s="320" t="s">
        <v>599</v>
      </c>
      <c r="G126" s="297"/>
      <c r="H126" s="297" t="s">
        <v>639</v>
      </c>
      <c r="I126" s="297" t="s">
        <v>601</v>
      </c>
      <c r="J126" s="297">
        <v>120</v>
      </c>
      <c r="K126" s="345"/>
    </row>
    <row r="127" s="1" customFormat="1" ht="15" customHeight="1">
      <c r="B127" s="342"/>
      <c r="C127" s="297" t="s">
        <v>648</v>
      </c>
      <c r="D127" s="297"/>
      <c r="E127" s="297"/>
      <c r="F127" s="320" t="s">
        <v>599</v>
      </c>
      <c r="G127" s="297"/>
      <c r="H127" s="297" t="s">
        <v>649</v>
      </c>
      <c r="I127" s="297" t="s">
        <v>601</v>
      </c>
      <c r="J127" s="297" t="s">
        <v>650</v>
      </c>
      <c r="K127" s="345"/>
    </row>
    <row r="128" s="1" customFormat="1" ht="15" customHeight="1">
      <c r="B128" s="342"/>
      <c r="C128" s="297" t="s">
        <v>84</v>
      </c>
      <c r="D128" s="297"/>
      <c r="E128" s="297"/>
      <c r="F128" s="320" t="s">
        <v>599</v>
      </c>
      <c r="G128" s="297"/>
      <c r="H128" s="297" t="s">
        <v>651</v>
      </c>
      <c r="I128" s="297" t="s">
        <v>601</v>
      </c>
      <c r="J128" s="297" t="s">
        <v>650</v>
      </c>
      <c r="K128" s="345"/>
    </row>
    <row r="129" s="1" customFormat="1" ht="15" customHeight="1">
      <c r="B129" s="342"/>
      <c r="C129" s="297" t="s">
        <v>610</v>
      </c>
      <c r="D129" s="297"/>
      <c r="E129" s="297"/>
      <c r="F129" s="320" t="s">
        <v>605</v>
      </c>
      <c r="G129" s="297"/>
      <c r="H129" s="297" t="s">
        <v>611</v>
      </c>
      <c r="I129" s="297" t="s">
        <v>601</v>
      </c>
      <c r="J129" s="297">
        <v>15</v>
      </c>
      <c r="K129" s="345"/>
    </row>
    <row r="130" s="1" customFormat="1" ht="15" customHeight="1">
      <c r="B130" s="342"/>
      <c r="C130" s="323" t="s">
        <v>612</v>
      </c>
      <c r="D130" s="323"/>
      <c r="E130" s="323"/>
      <c r="F130" s="324" t="s">
        <v>605</v>
      </c>
      <c r="G130" s="323"/>
      <c r="H130" s="323" t="s">
        <v>613</v>
      </c>
      <c r="I130" s="323" t="s">
        <v>601</v>
      </c>
      <c r="J130" s="323">
        <v>15</v>
      </c>
      <c r="K130" s="345"/>
    </row>
    <row r="131" s="1" customFormat="1" ht="15" customHeight="1">
      <c r="B131" s="342"/>
      <c r="C131" s="323" t="s">
        <v>614</v>
      </c>
      <c r="D131" s="323"/>
      <c r="E131" s="323"/>
      <c r="F131" s="324" t="s">
        <v>605</v>
      </c>
      <c r="G131" s="323"/>
      <c r="H131" s="323" t="s">
        <v>615</v>
      </c>
      <c r="I131" s="323" t="s">
        <v>601</v>
      </c>
      <c r="J131" s="323">
        <v>20</v>
      </c>
      <c r="K131" s="345"/>
    </row>
    <row r="132" s="1" customFormat="1" ht="15" customHeight="1">
      <c r="B132" s="342"/>
      <c r="C132" s="323" t="s">
        <v>616</v>
      </c>
      <c r="D132" s="323"/>
      <c r="E132" s="323"/>
      <c r="F132" s="324" t="s">
        <v>605</v>
      </c>
      <c r="G132" s="323"/>
      <c r="H132" s="323" t="s">
        <v>617</v>
      </c>
      <c r="I132" s="323" t="s">
        <v>601</v>
      </c>
      <c r="J132" s="323">
        <v>20</v>
      </c>
      <c r="K132" s="345"/>
    </row>
    <row r="133" s="1" customFormat="1" ht="15" customHeight="1">
      <c r="B133" s="342"/>
      <c r="C133" s="297" t="s">
        <v>604</v>
      </c>
      <c r="D133" s="297"/>
      <c r="E133" s="297"/>
      <c r="F133" s="320" t="s">
        <v>605</v>
      </c>
      <c r="G133" s="297"/>
      <c r="H133" s="297" t="s">
        <v>639</v>
      </c>
      <c r="I133" s="297" t="s">
        <v>601</v>
      </c>
      <c r="J133" s="297">
        <v>50</v>
      </c>
      <c r="K133" s="345"/>
    </row>
    <row r="134" s="1" customFormat="1" ht="15" customHeight="1">
      <c r="B134" s="342"/>
      <c r="C134" s="297" t="s">
        <v>618</v>
      </c>
      <c r="D134" s="297"/>
      <c r="E134" s="297"/>
      <c r="F134" s="320" t="s">
        <v>605</v>
      </c>
      <c r="G134" s="297"/>
      <c r="H134" s="297" t="s">
        <v>639</v>
      </c>
      <c r="I134" s="297" t="s">
        <v>601</v>
      </c>
      <c r="J134" s="297">
        <v>50</v>
      </c>
      <c r="K134" s="345"/>
    </row>
    <row r="135" s="1" customFormat="1" ht="15" customHeight="1">
      <c r="B135" s="342"/>
      <c r="C135" s="297" t="s">
        <v>624</v>
      </c>
      <c r="D135" s="297"/>
      <c r="E135" s="297"/>
      <c r="F135" s="320" t="s">
        <v>605</v>
      </c>
      <c r="G135" s="297"/>
      <c r="H135" s="297" t="s">
        <v>639</v>
      </c>
      <c r="I135" s="297" t="s">
        <v>601</v>
      </c>
      <c r="J135" s="297">
        <v>50</v>
      </c>
      <c r="K135" s="345"/>
    </row>
    <row r="136" s="1" customFormat="1" ht="15" customHeight="1">
      <c r="B136" s="342"/>
      <c r="C136" s="297" t="s">
        <v>626</v>
      </c>
      <c r="D136" s="297"/>
      <c r="E136" s="297"/>
      <c r="F136" s="320" t="s">
        <v>605</v>
      </c>
      <c r="G136" s="297"/>
      <c r="H136" s="297" t="s">
        <v>639</v>
      </c>
      <c r="I136" s="297" t="s">
        <v>601</v>
      </c>
      <c r="J136" s="297">
        <v>50</v>
      </c>
      <c r="K136" s="345"/>
    </row>
    <row r="137" s="1" customFormat="1" ht="15" customHeight="1">
      <c r="B137" s="342"/>
      <c r="C137" s="297" t="s">
        <v>627</v>
      </c>
      <c r="D137" s="297"/>
      <c r="E137" s="297"/>
      <c r="F137" s="320" t="s">
        <v>605</v>
      </c>
      <c r="G137" s="297"/>
      <c r="H137" s="297" t="s">
        <v>652</v>
      </c>
      <c r="I137" s="297" t="s">
        <v>601</v>
      </c>
      <c r="J137" s="297">
        <v>255</v>
      </c>
      <c r="K137" s="345"/>
    </row>
    <row r="138" s="1" customFormat="1" ht="15" customHeight="1">
      <c r="B138" s="342"/>
      <c r="C138" s="297" t="s">
        <v>629</v>
      </c>
      <c r="D138" s="297"/>
      <c r="E138" s="297"/>
      <c r="F138" s="320" t="s">
        <v>599</v>
      </c>
      <c r="G138" s="297"/>
      <c r="H138" s="297" t="s">
        <v>653</v>
      </c>
      <c r="I138" s="297" t="s">
        <v>631</v>
      </c>
      <c r="J138" s="297"/>
      <c r="K138" s="345"/>
    </row>
    <row r="139" s="1" customFormat="1" ht="15" customHeight="1">
      <c r="B139" s="342"/>
      <c r="C139" s="297" t="s">
        <v>632</v>
      </c>
      <c r="D139" s="297"/>
      <c r="E139" s="297"/>
      <c r="F139" s="320" t="s">
        <v>599</v>
      </c>
      <c r="G139" s="297"/>
      <c r="H139" s="297" t="s">
        <v>654</v>
      </c>
      <c r="I139" s="297" t="s">
        <v>634</v>
      </c>
      <c r="J139" s="297"/>
      <c r="K139" s="345"/>
    </row>
    <row r="140" s="1" customFormat="1" ht="15" customHeight="1">
      <c r="B140" s="342"/>
      <c r="C140" s="297" t="s">
        <v>635</v>
      </c>
      <c r="D140" s="297"/>
      <c r="E140" s="297"/>
      <c r="F140" s="320" t="s">
        <v>599</v>
      </c>
      <c r="G140" s="297"/>
      <c r="H140" s="297" t="s">
        <v>635</v>
      </c>
      <c r="I140" s="297" t="s">
        <v>634</v>
      </c>
      <c r="J140" s="297"/>
      <c r="K140" s="345"/>
    </row>
    <row r="141" s="1" customFormat="1" ht="15" customHeight="1">
      <c r="B141" s="342"/>
      <c r="C141" s="297" t="s">
        <v>37</v>
      </c>
      <c r="D141" s="297"/>
      <c r="E141" s="297"/>
      <c r="F141" s="320" t="s">
        <v>599</v>
      </c>
      <c r="G141" s="297"/>
      <c r="H141" s="297" t="s">
        <v>655</v>
      </c>
      <c r="I141" s="297" t="s">
        <v>634</v>
      </c>
      <c r="J141" s="297"/>
      <c r="K141" s="345"/>
    </row>
    <row r="142" s="1" customFormat="1" ht="15" customHeight="1">
      <c r="B142" s="342"/>
      <c r="C142" s="297" t="s">
        <v>656</v>
      </c>
      <c r="D142" s="297"/>
      <c r="E142" s="297"/>
      <c r="F142" s="320" t="s">
        <v>599</v>
      </c>
      <c r="G142" s="297"/>
      <c r="H142" s="297" t="s">
        <v>657</v>
      </c>
      <c r="I142" s="297" t="s">
        <v>634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658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593</v>
      </c>
      <c r="D148" s="312"/>
      <c r="E148" s="312"/>
      <c r="F148" s="312" t="s">
        <v>594</v>
      </c>
      <c r="G148" s="313"/>
      <c r="H148" s="312" t="s">
        <v>53</v>
      </c>
      <c r="I148" s="312" t="s">
        <v>56</v>
      </c>
      <c r="J148" s="312" t="s">
        <v>595</v>
      </c>
      <c r="K148" s="311"/>
    </row>
    <row r="149" s="1" customFormat="1" ht="17.25" customHeight="1">
      <c r="B149" s="309"/>
      <c r="C149" s="314" t="s">
        <v>596</v>
      </c>
      <c r="D149" s="314"/>
      <c r="E149" s="314"/>
      <c r="F149" s="315" t="s">
        <v>597</v>
      </c>
      <c r="G149" s="316"/>
      <c r="H149" s="314"/>
      <c r="I149" s="314"/>
      <c r="J149" s="314" t="s">
        <v>598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602</v>
      </c>
      <c r="D151" s="297"/>
      <c r="E151" s="297"/>
      <c r="F151" s="350" t="s">
        <v>599</v>
      </c>
      <c r="G151" s="297"/>
      <c r="H151" s="349" t="s">
        <v>639</v>
      </c>
      <c r="I151" s="349" t="s">
        <v>601</v>
      </c>
      <c r="J151" s="349">
        <v>120</v>
      </c>
      <c r="K151" s="345"/>
    </row>
    <row r="152" s="1" customFormat="1" ht="15" customHeight="1">
      <c r="B152" s="322"/>
      <c r="C152" s="349" t="s">
        <v>648</v>
      </c>
      <c r="D152" s="297"/>
      <c r="E152" s="297"/>
      <c r="F152" s="350" t="s">
        <v>599</v>
      </c>
      <c r="G152" s="297"/>
      <c r="H152" s="349" t="s">
        <v>659</v>
      </c>
      <c r="I152" s="349" t="s">
        <v>601</v>
      </c>
      <c r="J152" s="349" t="s">
        <v>650</v>
      </c>
      <c r="K152" s="345"/>
    </row>
    <row r="153" s="1" customFormat="1" ht="15" customHeight="1">
      <c r="B153" s="322"/>
      <c r="C153" s="349" t="s">
        <v>84</v>
      </c>
      <c r="D153" s="297"/>
      <c r="E153" s="297"/>
      <c r="F153" s="350" t="s">
        <v>599</v>
      </c>
      <c r="G153" s="297"/>
      <c r="H153" s="349" t="s">
        <v>660</v>
      </c>
      <c r="I153" s="349" t="s">
        <v>601</v>
      </c>
      <c r="J153" s="349" t="s">
        <v>650</v>
      </c>
      <c r="K153" s="345"/>
    </row>
    <row r="154" s="1" customFormat="1" ht="15" customHeight="1">
      <c r="B154" s="322"/>
      <c r="C154" s="349" t="s">
        <v>604</v>
      </c>
      <c r="D154" s="297"/>
      <c r="E154" s="297"/>
      <c r="F154" s="350" t="s">
        <v>605</v>
      </c>
      <c r="G154" s="297"/>
      <c r="H154" s="349" t="s">
        <v>639</v>
      </c>
      <c r="I154" s="349" t="s">
        <v>601</v>
      </c>
      <c r="J154" s="349">
        <v>50</v>
      </c>
      <c r="K154" s="345"/>
    </row>
    <row r="155" s="1" customFormat="1" ht="15" customHeight="1">
      <c r="B155" s="322"/>
      <c r="C155" s="349" t="s">
        <v>607</v>
      </c>
      <c r="D155" s="297"/>
      <c r="E155" s="297"/>
      <c r="F155" s="350" t="s">
        <v>599</v>
      </c>
      <c r="G155" s="297"/>
      <c r="H155" s="349" t="s">
        <v>639</v>
      </c>
      <c r="I155" s="349" t="s">
        <v>609</v>
      </c>
      <c r="J155" s="349"/>
      <c r="K155" s="345"/>
    </row>
    <row r="156" s="1" customFormat="1" ht="15" customHeight="1">
      <c r="B156" s="322"/>
      <c r="C156" s="349" t="s">
        <v>618</v>
      </c>
      <c r="D156" s="297"/>
      <c r="E156" s="297"/>
      <c r="F156" s="350" t="s">
        <v>605</v>
      </c>
      <c r="G156" s="297"/>
      <c r="H156" s="349" t="s">
        <v>639</v>
      </c>
      <c r="I156" s="349" t="s">
        <v>601</v>
      </c>
      <c r="J156" s="349">
        <v>50</v>
      </c>
      <c r="K156" s="345"/>
    </row>
    <row r="157" s="1" customFormat="1" ht="15" customHeight="1">
      <c r="B157" s="322"/>
      <c r="C157" s="349" t="s">
        <v>626</v>
      </c>
      <c r="D157" s="297"/>
      <c r="E157" s="297"/>
      <c r="F157" s="350" t="s">
        <v>605</v>
      </c>
      <c r="G157" s="297"/>
      <c r="H157" s="349" t="s">
        <v>639</v>
      </c>
      <c r="I157" s="349" t="s">
        <v>601</v>
      </c>
      <c r="J157" s="349">
        <v>50</v>
      </c>
      <c r="K157" s="345"/>
    </row>
    <row r="158" s="1" customFormat="1" ht="15" customHeight="1">
      <c r="B158" s="322"/>
      <c r="C158" s="349" t="s">
        <v>624</v>
      </c>
      <c r="D158" s="297"/>
      <c r="E158" s="297"/>
      <c r="F158" s="350" t="s">
        <v>605</v>
      </c>
      <c r="G158" s="297"/>
      <c r="H158" s="349" t="s">
        <v>639</v>
      </c>
      <c r="I158" s="349" t="s">
        <v>601</v>
      </c>
      <c r="J158" s="349">
        <v>50</v>
      </c>
      <c r="K158" s="345"/>
    </row>
    <row r="159" s="1" customFormat="1" ht="15" customHeight="1">
      <c r="B159" s="322"/>
      <c r="C159" s="349" t="s">
        <v>110</v>
      </c>
      <c r="D159" s="297"/>
      <c r="E159" s="297"/>
      <c r="F159" s="350" t="s">
        <v>599</v>
      </c>
      <c r="G159" s="297"/>
      <c r="H159" s="349" t="s">
        <v>661</v>
      </c>
      <c r="I159" s="349" t="s">
        <v>601</v>
      </c>
      <c r="J159" s="349" t="s">
        <v>662</v>
      </c>
      <c r="K159" s="345"/>
    </row>
    <row r="160" s="1" customFormat="1" ht="15" customHeight="1">
      <c r="B160" s="322"/>
      <c r="C160" s="349" t="s">
        <v>663</v>
      </c>
      <c r="D160" s="297"/>
      <c r="E160" s="297"/>
      <c r="F160" s="350" t="s">
        <v>599</v>
      </c>
      <c r="G160" s="297"/>
      <c r="H160" s="349" t="s">
        <v>664</v>
      </c>
      <c r="I160" s="349" t="s">
        <v>634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665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593</v>
      </c>
      <c r="D166" s="312"/>
      <c r="E166" s="312"/>
      <c r="F166" s="312" t="s">
        <v>594</v>
      </c>
      <c r="G166" s="354"/>
      <c r="H166" s="355" t="s">
        <v>53</v>
      </c>
      <c r="I166" s="355" t="s">
        <v>56</v>
      </c>
      <c r="J166" s="312" t="s">
        <v>595</v>
      </c>
      <c r="K166" s="289"/>
    </row>
    <row r="167" s="1" customFormat="1" ht="17.25" customHeight="1">
      <c r="B167" s="290"/>
      <c r="C167" s="314" t="s">
        <v>596</v>
      </c>
      <c r="D167" s="314"/>
      <c r="E167" s="314"/>
      <c r="F167" s="315" t="s">
        <v>597</v>
      </c>
      <c r="G167" s="356"/>
      <c r="H167" s="357"/>
      <c r="I167" s="357"/>
      <c r="J167" s="314" t="s">
        <v>598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602</v>
      </c>
      <c r="D169" s="297"/>
      <c r="E169" s="297"/>
      <c r="F169" s="320" t="s">
        <v>599</v>
      </c>
      <c r="G169" s="297"/>
      <c r="H169" s="297" t="s">
        <v>639</v>
      </c>
      <c r="I169" s="297" t="s">
        <v>601</v>
      </c>
      <c r="J169" s="297">
        <v>120</v>
      </c>
      <c r="K169" s="345"/>
    </row>
    <row r="170" s="1" customFormat="1" ht="15" customHeight="1">
      <c r="B170" s="322"/>
      <c r="C170" s="297" t="s">
        <v>648</v>
      </c>
      <c r="D170" s="297"/>
      <c r="E170" s="297"/>
      <c r="F170" s="320" t="s">
        <v>599</v>
      </c>
      <c r="G170" s="297"/>
      <c r="H170" s="297" t="s">
        <v>649</v>
      </c>
      <c r="I170" s="297" t="s">
        <v>601</v>
      </c>
      <c r="J170" s="297" t="s">
        <v>650</v>
      </c>
      <c r="K170" s="345"/>
    </row>
    <row r="171" s="1" customFormat="1" ht="15" customHeight="1">
      <c r="B171" s="322"/>
      <c r="C171" s="297" t="s">
        <v>84</v>
      </c>
      <c r="D171" s="297"/>
      <c r="E171" s="297"/>
      <c r="F171" s="320" t="s">
        <v>599</v>
      </c>
      <c r="G171" s="297"/>
      <c r="H171" s="297" t="s">
        <v>666</v>
      </c>
      <c r="I171" s="297" t="s">
        <v>601</v>
      </c>
      <c r="J171" s="297" t="s">
        <v>650</v>
      </c>
      <c r="K171" s="345"/>
    </row>
    <row r="172" s="1" customFormat="1" ht="15" customHeight="1">
      <c r="B172" s="322"/>
      <c r="C172" s="297" t="s">
        <v>604</v>
      </c>
      <c r="D172" s="297"/>
      <c r="E172" s="297"/>
      <c r="F172" s="320" t="s">
        <v>605</v>
      </c>
      <c r="G172" s="297"/>
      <c r="H172" s="297" t="s">
        <v>666</v>
      </c>
      <c r="I172" s="297" t="s">
        <v>601</v>
      </c>
      <c r="J172" s="297">
        <v>50</v>
      </c>
      <c r="K172" s="345"/>
    </row>
    <row r="173" s="1" customFormat="1" ht="15" customHeight="1">
      <c r="B173" s="322"/>
      <c r="C173" s="297" t="s">
        <v>607</v>
      </c>
      <c r="D173" s="297"/>
      <c r="E173" s="297"/>
      <c r="F173" s="320" t="s">
        <v>599</v>
      </c>
      <c r="G173" s="297"/>
      <c r="H173" s="297" t="s">
        <v>666</v>
      </c>
      <c r="I173" s="297" t="s">
        <v>609</v>
      </c>
      <c r="J173" s="297"/>
      <c r="K173" s="345"/>
    </row>
    <row r="174" s="1" customFormat="1" ht="15" customHeight="1">
      <c r="B174" s="322"/>
      <c r="C174" s="297" t="s">
        <v>618</v>
      </c>
      <c r="D174" s="297"/>
      <c r="E174" s="297"/>
      <c r="F174" s="320" t="s">
        <v>605</v>
      </c>
      <c r="G174" s="297"/>
      <c r="H174" s="297" t="s">
        <v>666</v>
      </c>
      <c r="I174" s="297" t="s">
        <v>601</v>
      </c>
      <c r="J174" s="297">
        <v>50</v>
      </c>
      <c r="K174" s="345"/>
    </row>
    <row r="175" s="1" customFormat="1" ht="15" customHeight="1">
      <c r="B175" s="322"/>
      <c r="C175" s="297" t="s">
        <v>626</v>
      </c>
      <c r="D175" s="297"/>
      <c r="E175" s="297"/>
      <c r="F175" s="320" t="s">
        <v>605</v>
      </c>
      <c r="G175" s="297"/>
      <c r="H175" s="297" t="s">
        <v>666</v>
      </c>
      <c r="I175" s="297" t="s">
        <v>601</v>
      </c>
      <c r="J175" s="297">
        <v>50</v>
      </c>
      <c r="K175" s="345"/>
    </row>
    <row r="176" s="1" customFormat="1" ht="15" customHeight="1">
      <c r="B176" s="322"/>
      <c r="C176" s="297" t="s">
        <v>624</v>
      </c>
      <c r="D176" s="297"/>
      <c r="E176" s="297"/>
      <c r="F176" s="320" t="s">
        <v>605</v>
      </c>
      <c r="G176" s="297"/>
      <c r="H176" s="297" t="s">
        <v>666</v>
      </c>
      <c r="I176" s="297" t="s">
        <v>601</v>
      </c>
      <c r="J176" s="297">
        <v>50</v>
      </c>
      <c r="K176" s="345"/>
    </row>
    <row r="177" s="1" customFormat="1" ht="15" customHeight="1">
      <c r="B177" s="322"/>
      <c r="C177" s="297" t="s">
        <v>117</v>
      </c>
      <c r="D177" s="297"/>
      <c r="E177" s="297"/>
      <c r="F177" s="320" t="s">
        <v>599</v>
      </c>
      <c r="G177" s="297"/>
      <c r="H177" s="297" t="s">
        <v>667</v>
      </c>
      <c r="I177" s="297" t="s">
        <v>668</v>
      </c>
      <c r="J177" s="297"/>
      <c r="K177" s="345"/>
    </row>
    <row r="178" s="1" customFormat="1" ht="15" customHeight="1">
      <c r="B178" s="322"/>
      <c r="C178" s="297" t="s">
        <v>56</v>
      </c>
      <c r="D178" s="297"/>
      <c r="E178" s="297"/>
      <c r="F178" s="320" t="s">
        <v>599</v>
      </c>
      <c r="G178" s="297"/>
      <c r="H178" s="297" t="s">
        <v>669</v>
      </c>
      <c r="I178" s="297" t="s">
        <v>670</v>
      </c>
      <c r="J178" s="297">
        <v>1</v>
      </c>
      <c r="K178" s="345"/>
    </row>
    <row r="179" s="1" customFormat="1" ht="15" customHeight="1">
      <c r="B179" s="322"/>
      <c r="C179" s="297" t="s">
        <v>52</v>
      </c>
      <c r="D179" s="297"/>
      <c r="E179" s="297"/>
      <c r="F179" s="320" t="s">
        <v>599</v>
      </c>
      <c r="G179" s="297"/>
      <c r="H179" s="297" t="s">
        <v>671</v>
      </c>
      <c r="I179" s="297" t="s">
        <v>601</v>
      </c>
      <c r="J179" s="297">
        <v>20</v>
      </c>
      <c r="K179" s="345"/>
    </row>
    <row r="180" s="1" customFormat="1" ht="15" customHeight="1">
      <c r="B180" s="322"/>
      <c r="C180" s="297" t="s">
        <v>53</v>
      </c>
      <c r="D180" s="297"/>
      <c r="E180" s="297"/>
      <c r="F180" s="320" t="s">
        <v>599</v>
      </c>
      <c r="G180" s="297"/>
      <c r="H180" s="297" t="s">
        <v>672</v>
      </c>
      <c r="I180" s="297" t="s">
        <v>601</v>
      </c>
      <c r="J180" s="297">
        <v>255</v>
      </c>
      <c r="K180" s="345"/>
    </row>
    <row r="181" s="1" customFormat="1" ht="15" customHeight="1">
      <c r="B181" s="322"/>
      <c r="C181" s="297" t="s">
        <v>118</v>
      </c>
      <c r="D181" s="297"/>
      <c r="E181" s="297"/>
      <c r="F181" s="320" t="s">
        <v>599</v>
      </c>
      <c r="G181" s="297"/>
      <c r="H181" s="297" t="s">
        <v>563</v>
      </c>
      <c r="I181" s="297" t="s">
        <v>601</v>
      </c>
      <c r="J181" s="297">
        <v>10</v>
      </c>
      <c r="K181" s="345"/>
    </row>
    <row r="182" s="1" customFormat="1" ht="15" customHeight="1">
      <c r="B182" s="322"/>
      <c r="C182" s="297" t="s">
        <v>119</v>
      </c>
      <c r="D182" s="297"/>
      <c r="E182" s="297"/>
      <c r="F182" s="320" t="s">
        <v>599</v>
      </c>
      <c r="G182" s="297"/>
      <c r="H182" s="297" t="s">
        <v>673</v>
      </c>
      <c r="I182" s="297" t="s">
        <v>634</v>
      </c>
      <c r="J182" s="297"/>
      <c r="K182" s="345"/>
    </row>
    <row r="183" s="1" customFormat="1" ht="15" customHeight="1">
      <c r="B183" s="322"/>
      <c r="C183" s="297" t="s">
        <v>674</v>
      </c>
      <c r="D183" s="297"/>
      <c r="E183" s="297"/>
      <c r="F183" s="320" t="s">
        <v>599</v>
      </c>
      <c r="G183" s="297"/>
      <c r="H183" s="297" t="s">
        <v>675</v>
      </c>
      <c r="I183" s="297" t="s">
        <v>634</v>
      </c>
      <c r="J183" s="297"/>
      <c r="K183" s="345"/>
    </row>
    <row r="184" s="1" customFormat="1" ht="15" customHeight="1">
      <c r="B184" s="322"/>
      <c r="C184" s="297" t="s">
        <v>663</v>
      </c>
      <c r="D184" s="297"/>
      <c r="E184" s="297"/>
      <c r="F184" s="320" t="s">
        <v>599</v>
      </c>
      <c r="G184" s="297"/>
      <c r="H184" s="297" t="s">
        <v>676</v>
      </c>
      <c r="I184" s="297" t="s">
        <v>634</v>
      </c>
      <c r="J184" s="297"/>
      <c r="K184" s="345"/>
    </row>
    <row r="185" s="1" customFormat="1" ht="15" customHeight="1">
      <c r="B185" s="322"/>
      <c r="C185" s="297" t="s">
        <v>121</v>
      </c>
      <c r="D185" s="297"/>
      <c r="E185" s="297"/>
      <c r="F185" s="320" t="s">
        <v>605</v>
      </c>
      <c r="G185" s="297"/>
      <c r="H185" s="297" t="s">
        <v>677</v>
      </c>
      <c r="I185" s="297" t="s">
        <v>601</v>
      </c>
      <c r="J185" s="297">
        <v>50</v>
      </c>
      <c r="K185" s="345"/>
    </row>
    <row r="186" s="1" customFormat="1" ht="15" customHeight="1">
      <c r="B186" s="322"/>
      <c r="C186" s="297" t="s">
        <v>678</v>
      </c>
      <c r="D186" s="297"/>
      <c r="E186" s="297"/>
      <c r="F186" s="320" t="s">
        <v>605</v>
      </c>
      <c r="G186" s="297"/>
      <c r="H186" s="297" t="s">
        <v>679</v>
      </c>
      <c r="I186" s="297" t="s">
        <v>680</v>
      </c>
      <c r="J186" s="297"/>
      <c r="K186" s="345"/>
    </row>
    <row r="187" s="1" customFormat="1" ht="15" customHeight="1">
      <c r="B187" s="322"/>
      <c r="C187" s="297" t="s">
        <v>681</v>
      </c>
      <c r="D187" s="297"/>
      <c r="E187" s="297"/>
      <c r="F187" s="320" t="s">
        <v>605</v>
      </c>
      <c r="G187" s="297"/>
      <c r="H187" s="297" t="s">
        <v>682</v>
      </c>
      <c r="I187" s="297" t="s">
        <v>680</v>
      </c>
      <c r="J187" s="297"/>
      <c r="K187" s="345"/>
    </row>
    <row r="188" s="1" customFormat="1" ht="15" customHeight="1">
      <c r="B188" s="322"/>
      <c r="C188" s="297" t="s">
        <v>683</v>
      </c>
      <c r="D188" s="297"/>
      <c r="E188" s="297"/>
      <c r="F188" s="320" t="s">
        <v>605</v>
      </c>
      <c r="G188" s="297"/>
      <c r="H188" s="297" t="s">
        <v>684</v>
      </c>
      <c r="I188" s="297" t="s">
        <v>680</v>
      </c>
      <c r="J188" s="297"/>
      <c r="K188" s="345"/>
    </row>
    <row r="189" s="1" customFormat="1" ht="15" customHeight="1">
      <c r="B189" s="322"/>
      <c r="C189" s="358" t="s">
        <v>685</v>
      </c>
      <c r="D189" s="297"/>
      <c r="E189" s="297"/>
      <c r="F189" s="320" t="s">
        <v>605</v>
      </c>
      <c r="G189" s="297"/>
      <c r="H189" s="297" t="s">
        <v>686</v>
      </c>
      <c r="I189" s="297" t="s">
        <v>687</v>
      </c>
      <c r="J189" s="359" t="s">
        <v>688</v>
      </c>
      <c r="K189" s="345"/>
    </row>
    <row r="190" s="1" customFormat="1" ht="15" customHeight="1">
      <c r="B190" s="322"/>
      <c r="C190" s="358" t="s">
        <v>41</v>
      </c>
      <c r="D190" s="297"/>
      <c r="E190" s="297"/>
      <c r="F190" s="320" t="s">
        <v>599</v>
      </c>
      <c r="G190" s="297"/>
      <c r="H190" s="294" t="s">
        <v>689</v>
      </c>
      <c r="I190" s="297" t="s">
        <v>690</v>
      </c>
      <c r="J190" s="297"/>
      <c r="K190" s="345"/>
    </row>
    <row r="191" s="1" customFormat="1" ht="15" customHeight="1">
      <c r="B191" s="322"/>
      <c r="C191" s="358" t="s">
        <v>691</v>
      </c>
      <c r="D191" s="297"/>
      <c r="E191" s="297"/>
      <c r="F191" s="320" t="s">
        <v>599</v>
      </c>
      <c r="G191" s="297"/>
      <c r="H191" s="297" t="s">
        <v>692</v>
      </c>
      <c r="I191" s="297" t="s">
        <v>634</v>
      </c>
      <c r="J191" s="297"/>
      <c r="K191" s="345"/>
    </row>
    <row r="192" s="1" customFormat="1" ht="15" customHeight="1">
      <c r="B192" s="322"/>
      <c r="C192" s="358" t="s">
        <v>693</v>
      </c>
      <c r="D192" s="297"/>
      <c r="E192" s="297"/>
      <c r="F192" s="320" t="s">
        <v>599</v>
      </c>
      <c r="G192" s="297"/>
      <c r="H192" s="297" t="s">
        <v>694</v>
      </c>
      <c r="I192" s="297" t="s">
        <v>634</v>
      </c>
      <c r="J192" s="297"/>
      <c r="K192" s="345"/>
    </row>
    <row r="193" s="1" customFormat="1" ht="15" customHeight="1">
      <c r="B193" s="322"/>
      <c r="C193" s="358" t="s">
        <v>695</v>
      </c>
      <c r="D193" s="297"/>
      <c r="E193" s="297"/>
      <c r="F193" s="320" t="s">
        <v>605</v>
      </c>
      <c r="G193" s="297"/>
      <c r="H193" s="297" t="s">
        <v>696</v>
      </c>
      <c r="I193" s="297" t="s">
        <v>634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697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698</v>
      </c>
      <c r="D200" s="361"/>
      <c r="E200" s="361"/>
      <c r="F200" s="361" t="s">
        <v>699</v>
      </c>
      <c r="G200" s="362"/>
      <c r="H200" s="361" t="s">
        <v>700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690</v>
      </c>
      <c r="D202" s="297"/>
      <c r="E202" s="297"/>
      <c r="F202" s="320" t="s">
        <v>42</v>
      </c>
      <c r="G202" s="297"/>
      <c r="H202" s="297" t="s">
        <v>701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43</v>
      </c>
      <c r="G203" s="297"/>
      <c r="H203" s="297" t="s">
        <v>702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46</v>
      </c>
      <c r="G204" s="297"/>
      <c r="H204" s="297" t="s">
        <v>703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44</v>
      </c>
      <c r="G205" s="297"/>
      <c r="H205" s="297" t="s">
        <v>704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45</v>
      </c>
      <c r="G206" s="297"/>
      <c r="H206" s="297" t="s">
        <v>705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646</v>
      </c>
      <c r="D208" s="297"/>
      <c r="E208" s="297"/>
      <c r="F208" s="320" t="s">
        <v>77</v>
      </c>
      <c r="G208" s="297"/>
      <c r="H208" s="297" t="s">
        <v>706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542</v>
      </c>
      <c r="G209" s="297"/>
      <c r="H209" s="297" t="s">
        <v>543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540</v>
      </c>
      <c r="G210" s="297"/>
      <c r="H210" s="297" t="s">
        <v>707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544</v>
      </c>
      <c r="G211" s="358"/>
      <c r="H211" s="349" t="s">
        <v>545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546</v>
      </c>
      <c r="G212" s="358"/>
      <c r="H212" s="349" t="s">
        <v>708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670</v>
      </c>
      <c r="D214" s="297"/>
      <c r="E214" s="297"/>
      <c r="F214" s="320">
        <v>1</v>
      </c>
      <c r="G214" s="358"/>
      <c r="H214" s="349" t="s">
        <v>709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710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711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712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Hana T</dc:creator>
  <cp:lastModifiedBy>Hana T</cp:lastModifiedBy>
  <dcterms:created xsi:type="dcterms:W3CDTF">2023-07-05T09:31:58Z</dcterms:created>
  <dcterms:modified xsi:type="dcterms:W3CDTF">2023-07-05T09:32:03Z</dcterms:modified>
</cp:coreProperties>
</file>