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tsclient\P\_Oddělení České Budějovice\údržby 2023\Kahuda\Údržba HOZ Hartunkov I\rozpočty\"/>
    </mc:Choice>
  </mc:AlternateContent>
  <bookViews>
    <workbookView xWindow="0" yWindow="0" windowWidth="0" windowHeight="0"/>
  </bookViews>
  <sheets>
    <sheet name="Rekapitulace stavby" sheetId="1" r:id="rId1"/>
    <sheet name="203_006 - SO.01 Údržba HA..." sheetId="2" r:id="rId2"/>
    <sheet name="203_007 - SO.02 Údržba HA..." sheetId="3" r:id="rId3"/>
    <sheet name="203_009 - SO.03 Údržba HA..." sheetId="4" r:id="rId4"/>
    <sheet name="203_008 - SO.04 Údržba HA..." sheetId="5" r:id="rId5"/>
    <sheet name="203_005 - SO.05 Údržba HA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'203_006 - SO.01 Údržba HA...'!$C$98:$K$295</definedName>
    <definedName name="_xlnm.Print_Area" localSheetId="1">'203_006 - SO.01 Údržba HA...'!$C$4:$J$39,'203_006 - SO.01 Údržba HA...'!$C$45:$J$80,'203_006 - SO.01 Údržba HA...'!$C$86:$K$295</definedName>
    <definedName name="_xlnm.Print_Titles" localSheetId="1">'203_006 - SO.01 Údržba HA...'!$98:$98</definedName>
    <definedName name="_xlnm._FilterDatabase" localSheetId="2" hidden="1">'203_007 - SO.02 Údržba HA...'!$C$85:$K$140</definedName>
    <definedName name="_xlnm.Print_Area" localSheetId="2">'203_007 - SO.02 Údržba HA...'!$C$4:$J$39,'203_007 - SO.02 Údržba HA...'!$C$45:$J$67,'203_007 - SO.02 Údržba HA...'!$C$73:$K$140</definedName>
    <definedName name="_xlnm.Print_Titles" localSheetId="2">'203_007 - SO.02 Údržba HA...'!$85:$85</definedName>
    <definedName name="_xlnm._FilterDatabase" localSheetId="3" hidden="1">'203_009 - SO.03 Údržba HA...'!$C$92:$K$346</definedName>
    <definedName name="_xlnm.Print_Area" localSheetId="3">'203_009 - SO.03 Údržba HA...'!$C$4:$J$39,'203_009 - SO.03 Údržba HA...'!$C$45:$J$74,'203_009 - SO.03 Údržba HA...'!$C$80:$K$346</definedName>
    <definedName name="_xlnm.Print_Titles" localSheetId="3">'203_009 - SO.03 Údržba HA...'!$92:$92</definedName>
    <definedName name="_xlnm._FilterDatabase" localSheetId="4" hidden="1">'203_008 - SO.04 Údržba HA...'!$C$85:$K$141</definedName>
    <definedName name="_xlnm.Print_Area" localSheetId="4">'203_008 - SO.04 Údržba HA...'!$C$4:$J$39,'203_008 - SO.04 Údržba HA...'!$C$45:$J$67,'203_008 - SO.04 Údržba HA...'!$C$73:$K$141</definedName>
    <definedName name="_xlnm.Print_Titles" localSheetId="4">'203_008 - SO.04 Údržba HA...'!$85:$85</definedName>
    <definedName name="_xlnm._FilterDatabase" localSheetId="5" hidden="1">'203_005 - SO.05 Údržba HA...'!$C$88:$K$206</definedName>
    <definedName name="_xlnm.Print_Area" localSheetId="5">'203_005 - SO.05 Údržba HA...'!$C$4:$J$39,'203_005 - SO.05 Údržba HA...'!$C$45:$J$70,'203_005 - SO.05 Údržba HA...'!$C$76:$K$206</definedName>
    <definedName name="_xlnm.Print_Titles" localSheetId="5">'203_005 - SO.05 Údržba HA...'!$88:$88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0"/>
  <c i="6" r="J35"/>
  <c i="1" r="AX60"/>
  <c i="6"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BI142"/>
  <c r="BH142"/>
  <c r="BG142"/>
  <c r="BF142"/>
  <c r="T142"/>
  <c r="T135"/>
  <c r="R142"/>
  <c r="R135"/>
  <c r="P142"/>
  <c r="P135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55"/>
  <c r="J17"/>
  <c r="J12"/>
  <c r="J52"/>
  <c r="E7"/>
  <c r="E48"/>
  <c i="5" r="J37"/>
  <c r="J36"/>
  <c i="1" r="AY59"/>
  <c i="5" r="J35"/>
  <c i="1" r="AX59"/>
  <c i="5"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T110"/>
  <c r="R111"/>
  <c r="R110"/>
  <c r="P111"/>
  <c r="P110"/>
  <c r="BI107"/>
  <c r="BH107"/>
  <c r="BG107"/>
  <c r="BF107"/>
  <c r="T107"/>
  <c r="T106"/>
  <c r="T105"/>
  <c r="R107"/>
  <c r="R106"/>
  <c r="R105"/>
  <c r="P107"/>
  <c r="P106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4" r="J37"/>
  <c r="J36"/>
  <c i="1" r="AY58"/>
  <c i="4" r="J35"/>
  <c i="1" r="AX58"/>
  <c i="4"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3"/>
  <c r="BH233"/>
  <c r="BG233"/>
  <c r="BF233"/>
  <c r="T233"/>
  <c r="T232"/>
  <c r="R233"/>
  <c r="R232"/>
  <c r="P233"/>
  <c r="P232"/>
  <c r="BI229"/>
  <c r="BH229"/>
  <c r="BG229"/>
  <c r="BF229"/>
  <c r="T229"/>
  <c r="T228"/>
  <c r="T227"/>
  <c r="R229"/>
  <c r="R228"/>
  <c r="R227"/>
  <c r="P229"/>
  <c r="P228"/>
  <c r="P227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T197"/>
  <c r="R204"/>
  <c r="R197"/>
  <c r="P204"/>
  <c r="P197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T154"/>
  <c r="R155"/>
  <c r="R154"/>
  <c r="P155"/>
  <c r="P154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55"/>
  <c r="J17"/>
  <c r="J12"/>
  <c r="J52"/>
  <c r="E7"/>
  <c r="E83"/>
  <c i="3" r="J37"/>
  <c r="J36"/>
  <c i="1" r="AY57"/>
  <c i="3" r="J35"/>
  <c i="1" r="AX57"/>
  <c i="3"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T110"/>
  <c r="R111"/>
  <c r="R110"/>
  <c r="P111"/>
  <c r="P110"/>
  <c r="BI107"/>
  <c r="BH107"/>
  <c r="BG107"/>
  <c r="BF107"/>
  <c r="T107"/>
  <c r="T106"/>
  <c r="T105"/>
  <c r="R107"/>
  <c r="R106"/>
  <c r="R105"/>
  <c r="P107"/>
  <c r="P106"/>
  <c r="P105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2" r="J269"/>
  <c r="J268"/>
  <c r="J267"/>
  <c r="J37"/>
  <c r="J36"/>
  <c i="1" r="AY56"/>
  <c i="2" r="J35"/>
  <c i="1" r="AX56"/>
  <c i="2"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T270"/>
  <c r="R271"/>
  <c r="R270"/>
  <c r="P271"/>
  <c r="P270"/>
  <c r="J77"/>
  <c r="J76"/>
  <c r="J75"/>
  <c r="BI264"/>
  <c r="BH264"/>
  <c r="BG264"/>
  <c r="BF264"/>
  <c r="T264"/>
  <c r="R264"/>
  <c r="P264"/>
  <c r="BI259"/>
  <c r="BH259"/>
  <c r="BG259"/>
  <c r="BF259"/>
  <c r="T259"/>
  <c r="R259"/>
  <c r="P259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T195"/>
  <c r="R196"/>
  <c r="R195"/>
  <c r="P196"/>
  <c r="P195"/>
  <c r="BI187"/>
  <c r="BH187"/>
  <c r="BG187"/>
  <c r="BF187"/>
  <c r="T187"/>
  <c r="T179"/>
  <c r="R187"/>
  <c r="R179"/>
  <c r="P187"/>
  <c r="P179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4"/>
  <c r="BH124"/>
  <c r="BG124"/>
  <c r="BF124"/>
  <c r="T124"/>
  <c r="T123"/>
  <c r="R124"/>
  <c r="R123"/>
  <c r="P124"/>
  <c r="P123"/>
  <c r="BI120"/>
  <c r="BH120"/>
  <c r="BG120"/>
  <c r="BF120"/>
  <c r="T120"/>
  <c r="T119"/>
  <c r="T118"/>
  <c r="R120"/>
  <c r="R119"/>
  <c r="R118"/>
  <c r="P120"/>
  <c r="P119"/>
  <c r="P118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96"/>
  <c r="J17"/>
  <c r="J12"/>
  <c r="J93"/>
  <c r="E7"/>
  <c r="E89"/>
  <c i="1" r="L50"/>
  <c r="AM50"/>
  <c r="AM49"/>
  <c r="L49"/>
  <c r="AM47"/>
  <c r="L47"/>
  <c r="L45"/>
  <c r="L44"/>
  <c i="3" r="J111"/>
  <c i="4" r="BK341"/>
  <c r="J198"/>
  <c r="BK221"/>
  <c r="J165"/>
  <c i="6" r="BK183"/>
  <c i="2" r="BK259"/>
  <c r="BK170"/>
  <c r="F37"/>
  <c i="4" r="BK233"/>
  <c i="5" r="BK117"/>
  <c i="6" r="J120"/>
  <c i="2" r="BK238"/>
  <c r="J135"/>
  <c i="4" r="BK121"/>
  <c r="BK292"/>
  <c i="2" r="BK102"/>
  <c i="4" r="J264"/>
  <c r="BK162"/>
  <c i="6" r="BK201"/>
  <c i="2" r="F34"/>
  <c r="BK107"/>
  <c i="3" r="J107"/>
  <c i="4" r="BK324"/>
  <c r="J117"/>
  <c r="BK96"/>
  <c i="6" r="J183"/>
  <c i="2" r="J213"/>
  <c r="J112"/>
  <c i="6" r="BK203"/>
  <c i="2" r="BK294"/>
  <c r="BK252"/>
  <c r="J202"/>
  <c r="BK131"/>
  <c i="3" r="BK134"/>
  <c i="4" r="J101"/>
  <c r="BK125"/>
  <c i="5" r="BK99"/>
  <c i="6" r="BK107"/>
  <c i="2" r="BK244"/>
  <c r="BK187"/>
  <c i="1" r="AT55"/>
  <c i="6" r="J142"/>
  <c i="4" r="J303"/>
  <c r="BK337"/>
  <c i="5" r="J111"/>
  <c i="2" r="BK291"/>
  <c r="BK248"/>
  <c r="J207"/>
  <c i="1" r="AS54"/>
  <c i="6" r="BK136"/>
  <c i="3" r="J134"/>
  <c i="4" r="BK216"/>
  <c r="J107"/>
  <c i="6" r="BK125"/>
  <c i="3" r="BK127"/>
  <c i="4" r="BK229"/>
  <c i="3" r="BK94"/>
  <c i="4" r="J162"/>
  <c r="J270"/>
  <c r="BK244"/>
  <c r="J135"/>
  <c i="5" r="BK129"/>
  <c i="6" r="BK97"/>
  <c i="2" r="J244"/>
  <c r="BK196"/>
  <c r="BK120"/>
  <c i="5" r="BK121"/>
  <c i="6" r="J203"/>
  <c i="2" r="BK286"/>
  <c r="J248"/>
  <c r="J176"/>
  <c r="BK140"/>
  <c i="3" r="J132"/>
  <c i="4" r="J276"/>
  <c r="J314"/>
  <c i="6" r="J161"/>
  <c i="2" r="J277"/>
  <c r="BK221"/>
  <c r="J140"/>
  <c i="3" r="J127"/>
  <c i="4" r="BK101"/>
  <c r="J96"/>
  <c i="6" r="J136"/>
  <c i="3" r="BK132"/>
  <c i="4" r="BK249"/>
  <c i="6" r="BK165"/>
  <c i="2" r="BK280"/>
  <c r="J180"/>
  <c i="4" r="BK270"/>
  <c r="J172"/>
  <c i="6" r="BK112"/>
  <c i="3" r="J123"/>
  <c i="4" r="BK144"/>
  <c r="BK264"/>
  <c i="6" r="J171"/>
  <c r="BK100"/>
  <c i="3" r="J94"/>
  <c i="4" r="BK288"/>
  <c r="J328"/>
  <c i="6" r="BK193"/>
  <c r="J117"/>
  <c i="2" r="F35"/>
  <c r="J294"/>
  <c r="BK234"/>
  <c r="BK154"/>
  <c i="4" r="J249"/>
  <c r="BK148"/>
  <c i="6" r="BK161"/>
  <c i="3" r="BK117"/>
  <c i="4" r="BK297"/>
  <c i="5" r="J129"/>
  <c i="6" r="J97"/>
  <c i="2" r="J286"/>
  <c r="BK217"/>
  <c r="J124"/>
  <c i="4" r="J330"/>
  <c r="BK328"/>
  <c i="2" r="J34"/>
  <c i="3" r="BK89"/>
  <c i="4" r="J216"/>
  <c r="J288"/>
  <c r="J204"/>
  <c i="5" r="J89"/>
  <c i="6" r="BK197"/>
  <c r="BK150"/>
  <c i="2" r="BK224"/>
  <c r="J148"/>
  <c i="4" r="J130"/>
  <c i="6" r="J179"/>
  <c i="2" r="J291"/>
  <c r="J259"/>
  <c r="BK227"/>
  <c r="J187"/>
  <c r="J154"/>
  <c r="J107"/>
  <c i="4" r="J297"/>
  <c r="J125"/>
  <c i="6" r="BK142"/>
  <c i="2" r="J280"/>
  <c r="BK202"/>
  <c r="J120"/>
  <c i="4" r="J320"/>
  <c r="J233"/>
  <c i="6" r="J197"/>
  <c i="4" r="BK107"/>
  <c r="BK314"/>
  <c i="6" r="BK117"/>
  <c i="2" r="J264"/>
  <c r="J196"/>
  <c i="3" r="J129"/>
  <c i="4" r="J211"/>
  <c r="BK130"/>
  <c i="6" r="J125"/>
  <c i="3" r="BK129"/>
  <c i="4" r="J324"/>
  <c r="BK344"/>
  <c r="J121"/>
  <c i="5" r="BK133"/>
  <c i="6" r="BK92"/>
  <c i="2" r="J102"/>
  <c i="4" r="BK282"/>
  <c r="J167"/>
  <c r="J344"/>
  <c i="6" r="J187"/>
  <c r="BK156"/>
  <c i="4" r="J144"/>
  <c r="BK140"/>
  <c i="5" r="J123"/>
  <c i="6" r="BK174"/>
  <c i="2" r="BK180"/>
  <c i="4" r="BK320"/>
  <c i="6" r="BK171"/>
  <c i="2" r="BK277"/>
  <c r="J224"/>
  <c r="BK124"/>
  <c i="3" r="BK99"/>
  <c i="4" r="BK239"/>
  <c i="5" r="J139"/>
  <c i="2" r="BK283"/>
  <c r="BK213"/>
  <c r="J131"/>
  <c i="4" r="BK330"/>
  <c i="5" r="BK123"/>
  <c i="4" r="J244"/>
  <c r="BK172"/>
  <c i="6" r="J193"/>
  <c i="2" r="BK271"/>
  <c r="BK148"/>
  <c i="4" r="BK117"/>
  <c i="5" r="J135"/>
  <c i="3" r="BK111"/>
  <c i="4" r="BK211"/>
  <c r="BK254"/>
  <c i="5" r="BK111"/>
  <c i="6" r="J130"/>
  <c i="4" r="J341"/>
  <c r="BK198"/>
  <c i="5" r="J117"/>
  <c i="3" r="J117"/>
  <c i="4" r="J292"/>
  <c r="J187"/>
  <c r="J239"/>
  <c r="BK167"/>
  <c i="5" r="J99"/>
  <c i="6" r="J150"/>
  <c i="2" r="J234"/>
  <c r="BK135"/>
  <c i="5" r="BK107"/>
  <c i="6" r="J112"/>
  <c r="BK179"/>
  <c i="2" r="J271"/>
  <c r="J217"/>
  <c r="J170"/>
  <c i="3" r="J99"/>
  <c i="4" r="BK155"/>
  <c r="BK165"/>
  <c i="6" r="BK187"/>
  <c r="J201"/>
  <c i="2" r="BK264"/>
  <c r="BK164"/>
  <c i="4" r="J148"/>
  <c r="BK191"/>
  <c i="5" r="BK139"/>
  <c i="2" r="F36"/>
  <c i="6" r="J165"/>
  <c i="3" r="J138"/>
  <c i="4" r="J155"/>
  <c r="BK181"/>
  <c i="5" r="BK89"/>
  <c i="6" r="J92"/>
  <c r="J168"/>
  <c i="3" r="BK138"/>
  <c i="4" r="BK258"/>
  <c r="J254"/>
  <c r="J282"/>
  <c r="J181"/>
  <c r="J113"/>
  <c i="5" r="J107"/>
  <c i="6" r="J107"/>
  <c i="2" r="J221"/>
  <c r="BK158"/>
  <c i="5" r="J94"/>
  <c i="6" r="BK130"/>
  <c i="2" r="J283"/>
  <c r="J238"/>
  <c r="BK207"/>
  <c r="J158"/>
  <c r="BK112"/>
  <c i="3" r="J89"/>
  <c i="4" r="BK334"/>
  <c i="5" r="J133"/>
  <c i="6" r="J156"/>
  <c i="2" r="BK288"/>
  <c r="J252"/>
  <c r="BK176"/>
  <c i="4" r="BK303"/>
  <c r="BK204"/>
  <c i="6" r="J174"/>
  <c i="4" r="BK113"/>
  <c r="J221"/>
  <c r="J191"/>
  <c i="6" r="BK168"/>
  <c i="2" r="J288"/>
  <c r="J227"/>
  <c r="J164"/>
  <c i="4" r="J334"/>
  <c r="J229"/>
  <c i="5" r="J121"/>
  <c i="3" r="BK107"/>
  <c i="4" r="BK135"/>
  <c r="J258"/>
  <c r="BK187"/>
  <c i="5" r="BK135"/>
  <c i="6" r="J100"/>
  <c i="3" r="BK123"/>
  <c i="4" r="J337"/>
  <c r="BK276"/>
  <c r="J140"/>
  <c i="5" r="BK94"/>
  <c i="6" r="BK120"/>
  <c i="4" l="1" r="P210"/>
  <c r="P209"/>
  <c r="R210"/>
  <c r="R209"/>
  <c r="T210"/>
  <c r="T209"/>
  <c i="2" r="P101"/>
  <c r="P100"/>
  <c r="P130"/>
  <c r="BK201"/>
  <c r="J201"/>
  <c r="J69"/>
  <c r="T216"/>
  <c i="6" r="BK164"/>
  <c r="J164"/>
  <c r="J65"/>
  <c i="2" r="T201"/>
  <c r="R243"/>
  <c r="P276"/>
  <c i="3" r="P88"/>
  <c r="P87"/>
  <c r="T88"/>
  <c r="T87"/>
  <c r="T122"/>
  <c r="T116"/>
  <c i="4" r="R95"/>
  <c r="R94"/>
  <c r="R161"/>
  <c i="6" r="T91"/>
  <c r="T164"/>
  <c i="2" r="T101"/>
  <c r="T100"/>
  <c r="BK216"/>
  <c r="J216"/>
  <c r="J70"/>
  <c r="T243"/>
  <c r="T276"/>
  <c i="5" r="T88"/>
  <c r="P128"/>
  <c r="P116"/>
  <c i="6" r="BK91"/>
  <c r="J91"/>
  <c r="J61"/>
  <c r="R155"/>
  <c i="2" r="P216"/>
  <c i="5" r="R88"/>
  <c r="R87"/>
  <c r="BK128"/>
  <c r="J128"/>
  <c r="J66"/>
  <c i="6" r="P91"/>
  <c r="T155"/>
  <c r="BK192"/>
  <c r="J192"/>
  <c r="J69"/>
  <c i="2" r="BK130"/>
  <c r="P201"/>
  <c r="P243"/>
  <c r="P237"/>
  <c r="BK276"/>
  <c r="J276"/>
  <c r="J79"/>
  <c r="R276"/>
  <c i="3" r="BK88"/>
  <c r="BK87"/>
  <c r="R88"/>
  <c r="R87"/>
  <c r="BK122"/>
  <c r="J122"/>
  <c r="J66"/>
  <c r="P122"/>
  <c r="P116"/>
  <c r="R122"/>
  <c r="R116"/>
  <c i="4" r="BK95"/>
  <c r="J95"/>
  <c r="J61"/>
  <c r="T95"/>
  <c r="BK161"/>
  <c r="J161"/>
  <c r="J64"/>
  <c r="P161"/>
  <c r="BK313"/>
  <c r="J313"/>
  <c r="J72"/>
  <c r="P313"/>
  <c r="P238"/>
  <c r="R313"/>
  <c r="R238"/>
  <c r="T313"/>
  <c r="T238"/>
  <c r="BK323"/>
  <c r="J323"/>
  <c r="J73"/>
  <c r="P323"/>
  <c r="R323"/>
  <c r="T323"/>
  <c i="5" r="BK88"/>
  <c r="J88"/>
  <c r="J61"/>
  <c r="R128"/>
  <c r="R116"/>
  <c i="6" r="P164"/>
  <c r="R192"/>
  <c r="R182"/>
  <c i="2" r="R101"/>
  <c r="R100"/>
  <c r="T130"/>
  <c r="T129"/>
  <c r="R216"/>
  <c i="4" r="P95"/>
  <c r="P94"/>
  <c r="T161"/>
  <c i="6" r="P155"/>
  <c r="P192"/>
  <c r="P182"/>
  <c i="2" r="BK101"/>
  <c r="J101"/>
  <c r="J61"/>
  <c r="R130"/>
  <c r="R129"/>
  <c r="R201"/>
  <c r="BK243"/>
  <c r="J243"/>
  <c r="J74"/>
  <c i="5" r="P88"/>
  <c r="P87"/>
  <c r="T128"/>
  <c r="T116"/>
  <c i="6" r="R91"/>
  <c r="R90"/>
  <c r="BK155"/>
  <c r="J155"/>
  <c r="J64"/>
  <c r="R164"/>
  <c r="T192"/>
  <c r="T182"/>
  <c i="2" r="BK119"/>
  <c r="J119"/>
  <c r="J63"/>
  <c r="BK179"/>
  <c r="J179"/>
  <c r="J67"/>
  <c i="3" r="BK106"/>
  <c i="4" r="BK154"/>
  <c r="J154"/>
  <c r="J63"/>
  <c i="6" r="BK149"/>
  <c r="J149"/>
  <c r="J63"/>
  <c r="BK182"/>
  <c r="J182"/>
  <c r="J68"/>
  <c i="2" r="BK270"/>
  <c r="J270"/>
  <c r="J78"/>
  <c i="5" r="BK110"/>
  <c r="J110"/>
  <c r="J64"/>
  <c r="BK116"/>
  <c r="J116"/>
  <c r="J65"/>
  <c i="6" r="BK178"/>
  <c r="J178"/>
  <c r="J67"/>
  <c i="2" r="BK123"/>
  <c r="J123"/>
  <c r="J64"/>
  <c i="6" r="BK173"/>
  <c r="J173"/>
  <c r="J66"/>
  <c i="2" r="BK195"/>
  <c r="J195"/>
  <c r="J68"/>
  <c r="BK226"/>
  <c r="J226"/>
  <c r="J71"/>
  <c r="BK233"/>
  <c r="J233"/>
  <c r="J72"/>
  <c i="3" r="BK110"/>
  <c r="J110"/>
  <c r="J64"/>
  <c i="4" r="BK147"/>
  <c r="J147"/>
  <c r="J62"/>
  <c r="BK197"/>
  <c r="J197"/>
  <c r="J65"/>
  <c r="BK210"/>
  <c r="J210"/>
  <c r="J67"/>
  <c r="BK228"/>
  <c r="J228"/>
  <c r="J69"/>
  <c r="BK232"/>
  <c r="J232"/>
  <c r="J70"/>
  <c r="BK238"/>
  <c r="J238"/>
  <c r="J71"/>
  <c i="6" r="BK135"/>
  <c r="J135"/>
  <c r="J62"/>
  <c i="5" r="BK106"/>
  <c r="J106"/>
  <c r="J63"/>
  <c r="P105"/>
  <c r="T87"/>
  <c i="6" r="E79"/>
  <c r="F86"/>
  <c r="BE130"/>
  <c r="BE161"/>
  <c r="BE174"/>
  <c r="BE187"/>
  <c r="BE201"/>
  <c r="J83"/>
  <c i="5" r="BK87"/>
  <c r="J87"/>
  <c r="J60"/>
  <c i="6" r="J86"/>
  <c r="BE117"/>
  <c r="BE125"/>
  <c r="BE142"/>
  <c r="BE150"/>
  <c r="BE156"/>
  <c r="BE165"/>
  <c r="BE193"/>
  <c r="BE97"/>
  <c r="BE100"/>
  <c r="BE107"/>
  <c r="BE136"/>
  <c r="BE171"/>
  <c r="BE183"/>
  <c r="BE112"/>
  <c r="BE120"/>
  <c r="BE197"/>
  <c r="BE92"/>
  <c r="BE168"/>
  <c r="BE179"/>
  <c r="BE203"/>
  <c i="4" r="BK209"/>
  <c r="J209"/>
  <c r="J66"/>
  <c i="5" r="J52"/>
  <c r="E76"/>
  <c r="J83"/>
  <c r="BE89"/>
  <c r="BE94"/>
  <c r="BE107"/>
  <c r="BE139"/>
  <c i="4" r="BK94"/>
  <c r="J94"/>
  <c r="J60"/>
  <c i="5" r="BE129"/>
  <c r="BE133"/>
  <c r="F55"/>
  <c r="BE99"/>
  <c r="BE123"/>
  <c r="BE111"/>
  <c r="BE117"/>
  <c r="BE121"/>
  <c r="BE135"/>
  <c i="4" r="J55"/>
  <c r="F90"/>
  <c r="BE140"/>
  <c r="BE144"/>
  <c r="BE341"/>
  <c i="3" r="J88"/>
  <c r="J61"/>
  <c i="4" r="E48"/>
  <c r="J87"/>
  <c r="BE96"/>
  <c r="BE107"/>
  <c r="BE113"/>
  <c r="BE155"/>
  <c r="BE165"/>
  <c r="BE191"/>
  <c r="BE233"/>
  <c r="BE249"/>
  <c r="BE292"/>
  <c i="3" r="J87"/>
  <c r="J60"/>
  <c i="4" r="BE117"/>
  <c r="BE167"/>
  <c r="BE172"/>
  <c r="BE187"/>
  <c r="BE198"/>
  <c r="BE229"/>
  <c r="BE258"/>
  <c r="BE303"/>
  <c r="BE330"/>
  <c r="BE337"/>
  <c r="BE344"/>
  <c i="3" r="BK116"/>
  <c r="J116"/>
  <c r="J65"/>
  <c i="4" r="BE211"/>
  <c i="3" r="J106"/>
  <c r="J63"/>
  <c i="4" r="BE135"/>
  <c r="BE244"/>
  <c r="BE270"/>
  <c r="BE324"/>
  <c r="BE328"/>
  <c r="BE121"/>
  <c r="BE148"/>
  <c r="BE216"/>
  <c r="BE239"/>
  <c r="BE276"/>
  <c r="BE282"/>
  <c r="BE101"/>
  <c r="BE130"/>
  <c r="BE162"/>
  <c r="BE181"/>
  <c r="BE264"/>
  <c r="BE288"/>
  <c r="BE297"/>
  <c r="BE314"/>
  <c r="BE334"/>
  <c r="BE125"/>
  <c r="BE204"/>
  <c r="BE221"/>
  <c r="BE254"/>
  <c r="BE320"/>
  <c i="2" r="BK100"/>
  <c r="J100"/>
  <c r="J60"/>
  <c r="BK118"/>
  <c r="J118"/>
  <c r="J62"/>
  <c r="J130"/>
  <c r="J66"/>
  <c i="3" r="BE111"/>
  <c r="BE132"/>
  <c r="BE134"/>
  <c r="BE94"/>
  <c r="J80"/>
  <c r="BE107"/>
  <c r="E76"/>
  <c r="F83"/>
  <c r="BE99"/>
  <c r="BE123"/>
  <c r="BE129"/>
  <c r="BE138"/>
  <c r="BE89"/>
  <c r="BE127"/>
  <c r="J55"/>
  <c r="BE117"/>
  <c i="1" r="BA56"/>
  <c r="AN55"/>
  <c i="2" r="E48"/>
  <c r="J52"/>
  <c r="F55"/>
  <c r="J55"/>
  <c r="BE102"/>
  <c r="BE107"/>
  <c r="BE112"/>
  <c r="BE120"/>
  <c r="BE124"/>
  <c r="BE131"/>
  <c r="BE135"/>
  <c r="BE140"/>
  <c r="BE148"/>
  <c r="BE154"/>
  <c r="BE158"/>
  <c r="BE164"/>
  <c r="BE170"/>
  <c r="BE176"/>
  <c r="BE180"/>
  <c r="BE187"/>
  <c r="BE196"/>
  <c r="BE202"/>
  <c r="BE207"/>
  <c r="BE213"/>
  <c r="BE217"/>
  <c r="BE221"/>
  <c r="BE224"/>
  <c r="BE227"/>
  <c r="BE234"/>
  <c r="BE238"/>
  <c r="BE244"/>
  <c r="BE248"/>
  <c r="BE252"/>
  <c r="BE259"/>
  <c r="BE264"/>
  <c r="BE271"/>
  <c r="BE277"/>
  <c r="BE280"/>
  <c r="BE283"/>
  <c r="BE286"/>
  <c r="BE288"/>
  <c r="BE291"/>
  <c r="BE294"/>
  <c i="1" r="BC56"/>
  <c r="BD56"/>
  <c r="AW56"/>
  <c r="BB56"/>
  <c i="4" r="J34"/>
  <c i="1" r="AW58"/>
  <c i="3" r="J34"/>
  <c i="1" r="AW57"/>
  <c i="5" r="J34"/>
  <c i="1" r="AW59"/>
  <c i="5" r="F37"/>
  <c i="1" r="BD59"/>
  <c i="3" r="F36"/>
  <c i="1" r="BC57"/>
  <c i="6" r="J34"/>
  <c i="1" r="AW60"/>
  <c i="3" r="F34"/>
  <c i="1" r="BA57"/>
  <c i="3" r="F37"/>
  <c i="1" r="BD57"/>
  <c i="5" r="F36"/>
  <c i="1" r="BC59"/>
  <c i="4" r="F35"/>
  <c i="1" r="BB58"/>
  <c i="4" r="F34"/>
  <c i="1" r="BA58"/>
  <c i="6" r="F36"/>
  <c i="1" r="BC60"/>
  <c i="3" r="F35"/>
  <c i="1" r="BB57"/>
  <c i="6" r="F34"/>
  <c i="1" r="BA60"/>
  <c i="4" r="F36"/>
  <c i="1" r="BC58"/>
  <c i="5" r="F34"/>
  <c i="1" r="BA59"/>
  <c i="4" r="F37"/>
  <c i="1" r="BD58"/>
  <c i="6" r="F37"/>
  <c i="1" r="BD60"/>
  <c i="6" r="F35"/>
  <c i="1" r="BB60"/>
  <c i="5" r="F35"/>
  <c i="1" r="BB59"/>
  <c i="3" l="1" r="R86"/>
  <c i="2" r="T237"/>
  <c i="3" r="T86"/>
  <c r="P86"/>
  <c i="1" r="AU57"/>
  <c i="5" r="P86"/>
  <c i="1" r="AU59"/>
  <c i="3" r="BK105"/>
  <c r="J105"/>
  <c r="J62"/>
  <c i="4" r="T94"/>
  <c r="T93"/>
  <c i="6" r="T90"/>
  <c r="T89"/>
  <c i="2" r="T99"/>
  <c i="5" r="T86"/>
  <c i="6" r="R89"/>
  <c r="P90"/>
  <c r="P89"/>
  <c i="1" r="AU60"/>
  <c i="2" r="P129"/>
  <c r="P99"/>
  <c i="1" r="AU56"/>
  <c i="5" r="R86"/>
  <c i="2" r="R237"/>
  <c r="R99"/>
  <c i="4" r="P93"/>
  <c i="1" r="AU58"/>
  <c i="2" r="BK129"/>
  <c r="J129"/>
  <c r="J65"/>
  <c i="4" r="R93"/>
  <c i="5" r="BK105"/>
  <c r="J105"/>
  <c r="J62"/>
  <c i="2" r="BK237"/>
  <c r="J237"/>
  <c r="J73"/>
  <c i="6" r="BK90"/>
  <c r="J90"/>
  <c r="J60"/>
  <c i="4" r="BK227"/>
  <c r="J227"/>
  <c r="J68"/>
  <c i="5" r="BK86"/>
  <c r="J86"/>
  <c r="J59"/>
  <c i="4" r="BK93"/>
  <c r="J93"/>
  <c i="3" r="BK86"/>
  <c r="J86"/>
  <c i="2" r="BK99"/>
  <c r="J99"/>
  <c r="J59"/>
  <c i="4" r="F33"/>
  <c i="1" r="AZ58"/>
  <c i="5" r="J33"/>
  <c i="1" r="AV59"/>
  <c r="AT59"/>
  <c i="4" r="J33"/>
  <c i="1" r="AV58"/>
  <c r="AT58"/>
  <c i="6" r="F33"/>
  <c i="1" r="AZ60"/>
  <c r="BB54"/>
  <c r="W31"/>
  <c i="6" r="J33"/>
  <c i="1" r="AV60"/>
  <c r="AT60"/>
  <c i="2" r="J33"/>
  <c i="1" r="AV56"/>
  <c r="AT56"/>
  <c i="5" r="F33"/>
  <c i="1" r="AZ59"/>
  <c r="BA54"/>
  <c r="W30"/>
  <c i="3" r="F33"/>
  <c i="1" r="AZ57"/>
  <c i="2" r="F33"/>
  <c i="1" r="AZ56"/>
  <c i="3" r="J30"/>
  <c i="1" r="AG57"/>
  <c r="BD54"/>
  <c r="W33"/>
  <c r="BC54"/>
  <c r="W32"/>
  <c i="3" r="J33"/>
  <c i="1" r="AV57"/>
  <c r="AT57"/>
  <c i="4" r="J30"/>
  <c i="1" r="AG58"/>
  <c i="6" l="1" r="BK89"/>
  <c r="J89"/>
  <c r="J59"/>
  <c i="1" r="AN58"/>
  <c i="4" r="J59"/>
  <c i="1" r="AN57"/>
  <c i="4" r="J39"/>
  <c i="3" r="J59"/>
  <c r="J39"/>
  <c i="1" r="AW54"/>
  <c r="AK30"/>
  <c r="AY54"/>
  <c i="2" r="J30"/>
  <c i="1" r="AG56"/>
  <c i="5" r="J30"/>
  <c i="1" r="AG59"/>
  <c r="AN59"/>
  <c r="AX54"/>
  <c r="AU54"/>
  <c r="AZ54"/>
  <c r="W29"/>
  <c i="5" l="1" r="J39"/>
  <c i="2" r="J39"/>
  <c i="1" r="AN56"/>
  <c i="6" r="J30"/>
  <c i="1" r="AG60"/>
  <c r="AG54"/>
  <c r="AK26"/>
  <c r="AV54"/>
  <c r="AK29"/>
  <c r="AK35"/>
  <c i="6" l="1" r="J39"/>
  <c i="1" r="AN60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<sst xmlns="http://schemas.openxmlformats.org/spreadsheetml/2006/main">
  <si>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</si>
  <si>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</si>
  <si>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</si>
  <si>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</si>
  <si>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</si>
  <si>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{1b00518b-ec13-4ac0-8fec-d10e67d8e832}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</si>
  <si>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</si>
  <si>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</si>
  <si>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</si>
  <si>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</si>
  <si>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</si>
  <si>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</si>
  <si>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</si>
  <si>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</si>
  <si>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</si>
  <si>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</si>
  <si>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</si>
  <si>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Údržba HOZ  Hartunkov I</t>
  </si>
  <si>
    <t>0,1</t>
  </si>
  <si>
    <t>KSO:</t>
  </si>
  <si>
    <t/>
  </si>
  <si>
    <t>CC-CZ:</t>
  </si>
  <si>
    <t>1</t>
  </si>
  <si>
    <t>Místo:</t>
  </si>
  <si>
    <t>k.ú. Hartunkov</t>
  </si>
  <si>
    <t>Datum:</t>
  </si>
  <si>
    <t>28. 3. 2023</t>
  </si>
  <si>
    <t>10</t>
  </si>
  <si>
    <t>100</t>
  </si>
  <si>
    <t>Zadavatel:</t>
  </si>
  <si>
    <t>IČ:</t>
  </si>
  <si>
    <t>SPÚ, OVHS</t>
  </si>
  <si>
    <t>DIČ:</t>
  </si>
  <si>
    <t>Uchazeč:</t>
  </si>
  <si>
    <t>Vyplň údaj</t>
  </si>
  <si>
    <t>Projektant:</t>
  </si>
  <si>
    <t>Ing. Karel Kahuda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</si>
  <si>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</si>
  <si>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</si>
  <si>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</si>
  <si>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</si>
  <si>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</si>
  <si>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</si>
  <si>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</si>
  <si>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</si>
  <si>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</si>
  <si>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</si>
  <si>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</si>
  <si>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</si>
  <si>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</si>
  <si>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</si>
  <si>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</si>
  <si>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</si>
  <si>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</si>
  <si>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</si>
  <si>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</si>
  <si>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</si>
  <si>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</si>
  <si>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</si>
  <si>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</si>
  <si>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</si>
  <si>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</si>
  <si>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</si>
  <si>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</si>
  <si>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</si>
  <si>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</si>
  <si>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</si>
  <si>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</si>
  <si>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</si>
  <si>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</si>
  <si>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</si>
  <si>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</si>
  <si>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</si>
  <si>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</si>
  <si>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</si>
  <si>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</si>
  <si>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</si>
  <si>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</si>
  <si>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</si>
  <si>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</si>
  <si>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</si>
  <si>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/</t>
  </si>
  <si>
    <t>203_006</t>
  </si>
  <si>
    <t>SO.01 Údržba HARTUNKOV I odpad D 2030000006-11201000</t>
  </si>
  <si>
    <t>{5b56650b-052c-4f1f-8bca-ee0762bafdaf}</t>
  </si>
  <si>
    <t>2</t>
  </si>
  <si>
    <t>203_007</t>
  </si>
  <si>
    <t>SO.02 Údržba HARTUNKOV I odpad E 2030000007-11201000</t>
  </si>
  <si>
    <t>{b0861140-b044-454e-802d-2f8c0cf692a0}</t>
  </si>
  <si>
    <t>203_009</t>
  </si>
  <si>
    <t>SO.03 Údržba HARTUNKOV I odpad F 2030000009-11201000</t>
  </si>
  <si>
    <t>{e69d70c9-6d32-411a-b4dc-ee3982393c56}</t>
  </si>
  <si>
    <t>203_008</t>
  </si>
  <si>
    <t>SO.04 Údržba HARTUNKOV I odpad F1 2030000008-11201000</t>
  </si>
  <si>
    <t>{9a149a0e-917b-4339-873b-9aedcccd6567}</t>
  </si>
  <si>
    <t>203_005</t>
  </si>
  <si>
    <t>SO.05 Údržba HARTUNKOV I odpad C 2030000005-11201000</t>
  </si>
  <si>
    <t>{49621d19-8243-4299-8820-d96b1750d704}</t>
  </si>
  <si>
    <t>KRYCÍ LIST SOUPISU PRACÍ</t>
  </si>
  <si>
    <t>Objekt:</t>
  </si>
  <si>
    <t>203_006 - SO.01 Údržba HARTUNKOV I odpad D 2030000006-11201000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</si>
  <si>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</si>
  <si>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</si>
  <si>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</si>
  <si>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</si>
  <si>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</si>
  <si>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</si>
  <si>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</si>
  <si>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</si>
  <si>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783 - Dokončovací práce - nátěry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</si>
  <si>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</si>
  <si>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</si>
  <si>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</si>
  <si>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</si>
  <si>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</si>
  <si>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</si>
  <si>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 xml:space="preserve">      18 - Zemní práce - povrchové úpravy terénu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</si>
  <si>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</si>
  <si>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</si>
  <si>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</si>
  <si>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</si>
  <si>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</si>
  <si>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</si>
  <si>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</si>
  <si>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</si>
  <si>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</si>
  <si>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</si>
  <si>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</si>
  <si>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</si>
  <si>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</si>
  <si>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</si>
  <si>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</si>
  <si>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</si>
  <si>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</si>
  <si>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</si>
  <si>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46</t>
  </si>
  <si>
    <t>K</t>
  </si>
  <si>
    <t>R-62</t>
  </si>
  <si>
    <t>Ukotvení mříží do betonu pomocí ocelové kotvy</t>
  </si>
  <si>
    <t>ks</t>
  </si>
  <si>
    <t>4</t>
  </si>
  <si>
    <t>1905194913</t>
  </si>
  <si>
    <t>PP</t>
  </si>
  <si>
    <t>P</t>
  </si>
  <si>
    <t>Poznámka k položce:_x000d_
Poznámka k položce: Součástí položky je veškerý materiál, minimální profil kotvy je 6 mm.</t>
  </si>
  <si>
    <t>VV</t>
  </si>
  <si>
    <t>4*4</t>
  </si>
  <si>
    <t>Součet</t>
  </si>
  <si>
    <t>47</t>
  </si>
  <si>
    <t>936173112</t>
  </si>
  <si>
    <t>Osazování ocelových konstrukcí na zdi a valy hmotnosti přes 20 do 50 kg</t>
  </si>
  <si>
    <t>kus</t>
  </si>
  <si>
    <t>CS ÚRS 2023 01</t>
  </si>
  <si>
    <t>-1667527836</t>
  </si>
  <si>
    <t>Osazení doplňkových ocelových konstrukcí na konstrukcích zdí a valů o hmotnosti jednotlivě přes 20 do 50 kg</t>
  </si>
  <si>
    <t>Online PSC</t>
  </si>
  <si>
    <t>https://podminky.urs.cz/item/CS_URS_2023_01/936173112</t>
  </si>
  <si>
    <t>48</t>
  </si>
  <si>
    <t>M</t>
  </si>
  <si>
    <t>13010204</t>
  </si>
  <si>
    <t>tyč ocelová plochá jakost S235JR (11 375) 40x6mm</t>
  </si>
  <si>
    <t>t</t>
  </si>
  <si>
    <t>8</t>
  </si>
  <si>
    <t>-919050989</t>
  </si>
  <si>
    <t>Poznámka k položce:_x000d_
Poznámka k položce: Hmotnost: 1,88 kg/m</t>
  </si>
  <si>
    <t>(29*0,788)*0,00188*4</t>
  </si>
  <si>
    <t>(2*1,406)*0,00188*4</t>
  </si>
  <si>
    <t>PSV</t>
  </si>
  <si>
    <t>Práce a dodávky PSV</t>
  </si>
  <si>
    <t>767</t>
  </si>
  <si>
    <t>Konstrukce zámečnické</t>
  </si>
  <si>
    <t>49</t>
  </si>
  <si>
    <t>767995116</t>
  </si>
  <si>
    <t>Montáž atypických zámečnických konstrukcí hm přes 100 do 250 kg</t>
  </si>
  <si>
    <t>kg</t>
  </si>
  <si>
    <t>16</t>
  </si>
  <si>
    <t>-97746842</t>
  </si>
  <si>
    <t>Montáž ostatních atypických zámečnických konstrukcí hmotnosti přes 100 do 250 kg</t>
  </si>
  <si>
    <t>https://podminky.urs.cz/item/CS_URS_2023_01/767995116</t>
  </si>
  <si>
    <t>783</t>
  </si>
  <si>
    <t>Dokončovací práce - nátěry</t>
  </si>
  <si>
    <t>50</t>
  </si>
  <si>
    <t>783314101</t>
  </si>
  <si>
    <t>Základní jednonásobný syntetický nátěr zámečnických konstrukcí</t>
  </si>
  <si>
    <t>m2</t>
  </si>
  <si>
    <t>-778977350</t>
  </si>
  <si>
    <t>Základní nátěr zámečnických konstrukcí jednonásobný syntetický</t>
  </si>
  <si>
    <t>https://podminky.urs.cz/item/CS_URS_2023_01/783314101</t>
  </si>
  <si>
    <t>1,4*0,8*2*4</t>
  </si>
  <si>
    <t>Zemní práce</t>
  </si>
  <si>
    <t>43</t>
  </si>
  <si>
    <t>112251103</t>
  </si>
  <si>
    <t>Odstranění pařezů průměru přes 500 do 700 mm</t>
  </si>
  <si>
    <t>487707983</t>
  </si>
  <si>
    <t>Odstranění pařezů strojně s jejich vykopáním nebo vytrháním průměru přes 500 do 700 mm</t>
  </si>
  <si>
    <t>https://podminky.urs.cz/item/CS_URS_2023_01/112251103</t>
  </si>
  <si>
    <t>Poznámka k položce:_x000d_
Odstranění pařezu v místě pravostranného zavázání čelní výusti</t>
  </si>
  <si>
    <t>25</t>
  </si>
  <si>
    <t>115001101</t>
  </si>
  <si>
    <t>Převedení vody potrubím DN do 100</t>
  </si>
  <si>
    <t>m</t>
  </si>
  <si>
    <t>92313359</t>
  </si>
  <si>
    <t>Převedení vody potrubím průměru DN do 100</t>
  </si>
  <si>
    <t>https://podminky.urs.cz/item/CS_URS_2023_01/115001101</t>
  </si>
  <si>
    <t>Poznámka k položce:_x000d_
Rekonstrukce čelní výusti</t>
  </si>
  <si>
    <t>26</t>
  </si>
  <si>
    <t>122251101</t>
  </si>
  <si>
    <t>Odkopávky a prokopávky nezapažené v hornině třídy těžitelnosti I skupiny 3 objem do 20 m3 strojně</t>
  </si>
  <si>
    <t>m3</t>
  </si>
  <si>
    <t>975263172</t>
  </si>
  <si>
    <t>Odkopávky a prokopávky nezapažené strojně v hornině třídy těžitelnosti I skupiny 3 do 20 m3</t>
  </si>
  <si>
    <t>https://podminky.urs.cz/item/CS_URS_2023_01/122251101</t>
  </si>
  <si>
    <t>(1,1+1,1+0,7)*0,7*0,4</t>
  </si>
  <si>
    <t>(1,1+1,1+0,7)*1,5*0,4</t>
  </si>
  <si>
    <t>(0,7*0,7*3,4)+(0,8*0,5*3,4)</t>
  </si>
  <si>
    <t>27</t>
  </si>
  <si>
    <t>132251101</t>
  </si>
  <si>
    <t>Hloubení rýh nezapažených š do 800 mm v hornině třídy těžitelnosti I skupiny 3 objem do 20 m3 strojně</t>
  </si>
  <si>
    <t>-1959588142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</si>
  <si>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</si>
  <si>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</si>
  <si>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(1,2*0,8*2)-(0,19*0,19*3,14*2)</t>
  </si>
  <si>
    <t>28</t>
  </si>
  <si>
    <t>172153101</t>
  </si>
  <si>
    <t>Zřízení těsnicího jádra nebo vrstvy š do 1 m z hornin třídy těžitelnosti I a II skupiny 1 až 4 zhutněných do 100 % PS C</t>
  </si>
  <si>
    <t>-1292405450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</si>
  <si>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</si>
  <si>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https://podminky.urs.cz/item/CS_URS_2023_01/172153101</t>
  </si>
  <si>
    <t>29</t>
  </si>
  <si>
    <t>174151102</t>
  </si>
  <si>
    <t>Zásyp v prostoru s omezeným pohybem stroje sypaninou se zhutněním</t>
  </si>
  <si>
    <t>1772634875</t>
  </si>
  <si>
    <t>Zásyp sypaninou z jakékoliv horniny strojně s uložením výkopku ve vrstvách se zhutněním v prostorách s omezeným pohybem stroje s urovnáním povrchu zásypu</t>
  </si>
  <si>
    <t>https://podminky.urs.cz/item/CS_URS_2023_01/174151102</t>
  </si>
  <si>
    <t>30</t>
  </si>
  <si>
    <t>181951111</t>
  </si>
  <si>
    <t>Úprava pláně v hornině třídy těžitelnosti I skupiny 1 až 3 bez zhutnění strojně</t>
  </si>
  <si>
    <t>2122466666</t>
  </si>
  <si>
    <t>Úprava pláně vyrovnáním výškových rozdílů strojně v hornině třídy těžitelnosti I, skupiny 1 až 3 bez zhutnění</t>
  </si>
  <si>
    <t>https://podminky.urs.cz/item/CS_URS_2023_01/181951111</t>
  </si>
  <si>
    <t>3*6</t>
  </si>
  <si>
    <t>31</t>
  </si>
  <si>
    <t>182151111</t>
  </si>
  <si>
    <t>Svahování v zářezech v hornině třídy těžitelnosti I skupiny 1 až 3 strojně</t>
  </si>
  <si>
    <t>-2025735816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</si>
  <si>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</si>
  <si>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</si>
  <si>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1,9*0,7*2</t>
  </si>
  <si>
    <t>44</t>
  </si>
  <si>
    <t>R-020</t>
  </si>
  <si>
    <t xml:space="preserve">Ekologická likvidace pařezu stromu D kmene 500-700 mm - v souladu se zákonem o odpadech č. 541/2020 Sb.v platném znění   </t>
  </si>
  <si>
    <t>527594146</t>
  </si>
  <si>
    <t xml:space="preserve">Ekologická likvidace pařezu stromu D kmene 500-700 mm - v souladu se zákonem o odpadech č. 541/2020 Sb.v platném znění </t>
  </si>
  <si>
    <t>Poznámka k položce:_x000d_
likvidace pařezu stromu O 500-700 mm, použije se v případě když nelze pálit (např. štěpkováním, drcením, pálením na místě k tomu určeném a pod)</t>
  </si>
  <si>
    <t>Zakládání</t>
  </si>
  <si>
    <t>32</t>
  </si>
  <si>
    <t>270210222</t>
  </si>
  <si>
    <t>Zdivo základové z lomového kamene rubové bez zatření spár na maltu MC 15</t>
  </si>
  <si>
    <t>-277938966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</si>
  <si>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</si>
  <si>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https://podminky.urs.cz/item/CS_URS_2023_01/270210222</t>
  </si>
  <si>
    <t>0,7*0,7*3,4</t>
  </si>
  <si>
    <t>33</t>
  </si>
  <si>
    <t>275351111</t>
  </si>
  <si>
    <t>Bednění základových bloků tradiční oboustranné</t>
  </si>
  <si>
    <t>1128832489</t>
  </si>
  <si>
    <t>Bednění základových konstrukcí bloků tradiční oboustranné</t>
  </si>
  <si>
    <t>https://podminky.urs.cz/item/CS_URS_2023_01/275351111</t>
  </si>
  <si>
    <t>(1,1+1,1+0,7)*0,7*2</t>
  </si>
  <si>
    <t>3,4*0,7*2</t>
  </si>
  <si>
    <t>1,0*4,6*2</t>
  </si>
  <si>
    <t>3</t>
  </si>
  <si>
    <t>Svislé a kompletní konstrukce</t>
  </si>
  <si>
    <t>34</t>
  </si>
  <si>
    <t>321213113</t>
  </si>
  <si>
    <t>Zdivo nadzákladové z lomového kamene vodních staveb výplňové na maltu MC 15</t>
  </si>
  <si>
    <t>-54679878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</si>
  <si>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</si>
  <si>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https://podminky.urs.cz/item/CS_URS_2023_01/321213113</t>
  </si>
  <si>
    <t>1,0*0,4*4,6</t>
  </si>
  <si>
    <t>Vodorovné konstrukce</t>
  </si>
  <si>
    <t>42</t>
  </si>
  <si>
    <t>463211143</t>
  </si>
  <si>
    <t>Rovnanina objemu do 3 m3 z lomového kamene tříděného hmotnosti přes 200 kg s urovnáním líce</t>
  </si>
  <si>
    <t>1539855852</t>
  </si>
  <si>
    <t>Rovnanina z lomového kamene neupraveného pro podélné i příčné objekty objemu do 3 m3 z kamene tříděného, s urovnáním líce a vyklínováním spár úlomky kamene hmotnost jednotlivých kamenů přes 200 kg</t>
  </si>
  <si>
    <t>https://podminky.urs.cz/item/CS_URS_2023_01/463211143</t>
  </si>
  <si>
    <t>Poznámka k položce:_x000d_
Doplnění erozní rýhy na levé straně prostoru pod čelní výustí.</t>
  </si>
  <si>
    <t>(1,5*1,5/2)*0,6</t>
  </si>
  <si>
    <t>35</t>
  </si>
  <si>
    <t>463212111</t>
  </si>
  <si>
    <t>Rovnanina z lomového kamene upraveného s vyklínováním spár úlomky kamene</t>
  </si>
  <si>
    <t>399528315</t>
  </si>
  <si>
    <t>Rovnanina z lomového kamene upraveného, tříděného jakékoliv tloušťky rovnaniny s vyklínováním spár a dutin úlomky kamene</t>
  </si>
  <si>
    <t>https://podminky.urs.cz/item/CS_URS_2023_01/463212111</t>
  </si>
  <si>
    <t>(0,9+0,9+0,5)*3*0,4</t>
  </si>
  <si>
    <t>36</t>
  </si>
  <si>
    <t>463451113</t>
  </si>
  <si>
    <t>Prolití kamenné rovnaniny maltou MC 15</t>
  </si>
  <si>
    <t>-176882029</t>
  </si>
  <si>
    <t>Prolití konstrukce z kamene rovnaniny cementovou maltou MC-15</t>
  </si>
  <si>
    <t>https://podminky.urs.cz/item/CS_URS_2023_01/463451113</t>
  </si>
  <si>
    <t>Trubní vedení</t>
  </si>
  <si>
    <t>37</t>
  </si>
  <si>
    <t>810391811</t>
  </si>
  <si>
    <t>Bourání stávajícího potrubí z betonu DN přes 200 do 400</t>
  </si>
  <si>
    <t>379048595</t>
  </si>
  <si>
    <t>Bourání stávajícího potrubí z betonu v otevřeném výkopu DN přes 200 do 400</t>
  </si>
  <si>
    <t>https://podminky.urs.cz/item/CS_URS_2023_01/810391811</t>
  </si>
  <si>
    <t>51</t>
  </si>
  <si>
    <t>811377111</t>
  </si>
  <si>
    <t>Kladení netěsněného potrubí z trub betonových DN 300</t>
  </si>
  <si>
    <t>1927281979</t>
  </si>
  <si>
    <t>Kladení netěsněného potrubí z trub betonových do DN 300</t>
  </si>
  <si>
    <t>https://podminky.urs.cz/item/CS_URS_2023_01/811377111</t>
  </si>
  <si>
    <t>52</t>
  </si>
  <si>
    <t>59221011</t>
  </si>
  <si>
    <t>trouba betonová přímá DN 300 dl 100cm</t>
  </si>
  <si>
    <t>-1913460627</t>
  </si>
  <si>
    <t>40</t>
  </si>
  <si>
    <t>966035112</t>
  </si>
  <si>
    <t>Bourání konstrukcí LTM zdiva cihelného nebo smíšeného na MC strojně</t>
  </si>
  <si>
    <t>-924619212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</si>
  <si>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</si>
  <si>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https://podminky.urs.cz/item/CS_URS_2023_01/966035112</t>
  </si>
  <si>
    <t>Poznámka k položce:_x000d_
Bourání stávající čelní výusti (v demolici) .</t>
  </si>
  <si>
    <t>(4*0,8*0,4)</t>
  </si>
  <si>
    <t>998</t>
  </si>
  <si>
    <t>Přesun hmot</t>
  </si>
  <si>
    <t>45</t>
  </si>
  <si>
    <t>998318011</t>
  </si>
  <si>
    <t>Přesun hmot pro meliorační kanály</t>
  </si>
  <si>
    <t>-1583016678</t>
  </si>
  <si>
    <t>Přesun hmot pro meliorační kanály dopravní vzdálenost do 1 000 m</t>
  </si>
  <si>
    <t>https://podminky.urs.cz/item/CS_URS_2023_01/998318011</t>
  </si>
  <si>
    <t>7</t>
  </si>
  <si>
    <t>R-060</t>
  </si>
  <si>
    <t xml:space="preserve">Eklologická likvidace suti, vybouraných hmot a inertního materiálu v souladu se zákonem o odpadech č. 541/2020 Sb., v platném znění  </t>
  </si>
  <si>
    <t>-428111273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</si>
  <si>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</si>
  <si>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</si>
  <si>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(3*0,15)*2+ (4*0,8*0,4)*2+(0,186*0,186*3,14-0,15*0,15*3,14)*2*2</t>
  </si>
  <si>
    <t xml:space="preserve">(3x zákrytová deska + čelní výus+potrubí  DN 300 mm délky 2 m) při uvažované měrné hmotnosti 1m3= 2t</t>
  </si>
  <si>
    <t>23</t>
  </si>
  <si>
    <t>162551107</t>
  </si>
  <si>
    <t>Vodorovné přemístění přes 2 000 do 2500 m výkopku/sypaniny z horniny třídy těžitelnosti I skupiny 1 až 3</t>
  </si>
  <si>
    <t>1259036669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</si>
  <si>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</si>
  <si>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https://podminky.urs.cz/item/CS_URS_2023_01/162551107</t>
  </si>
  <si>
    <t>Poznámka k položce:_x000d_
Přesun materiálu k šachtě č. 2</t>
  </si>
  <si>
    <t>22</t>
  </si>
  <si>
    <t>167151101</t>
  </si>
  <si>
    <t>Nakládání výkopku z hornin třídy těžitelnosti I skupiny 1 až 3 do 100 m3</t>
  </si>
  <si>
    <t>1638993431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</si>
  <si>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</si>
  <si>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</si>
  <si>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Poznámka k položce:_x000d_
Naložení materiálu š.č.2</t>
  </si>
  <si>
    <t>174111101</t>
  </si>
  <si>
    <t>Zásyp jam, šachet rýh nebo kolem objektů sypaninou se zhutněním ručně</t>
  </si>
  <si>
    <t>-1111026068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</si>
  <si>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</si>
  <si>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</si>
  <si>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 xml:space="preserve">Poznámka k položce:_x000d_
1) Zásyp za novým výustním čelem_x000d_
2) Zásyp okolo šachty č.2 </t>
  </si>
  <si>
    <t>3*5*0,5</t>
  </si>
  <si>
    <t>((3,14*1,34*1,134)-(3,14*0,59*0,59))*0.5</t>
  </si>
  <si>
    <t>181411121</t>
  </si>
  <si>
    <t>Založení lučního trávníku výsevem pl do 1000 m2 v rovině a ve svahu do 1:5</t>
  </si>
  <si>
    <t>1705391405</t>
  </si>
  <si>
    <t>Založení trávníku na půdě předem připravené plochy do 1000 m2 výsevem včetně utažení lučního v rovině nebo na svahu do 1:5</t>
  </si>
  <si>
    <t>https://podminky.urs.cz/item/CS_URS_2023_01/181411121</t>
  </si>
  <si>
    <t>3*5</t>
  </si>
  <si>
    <t>(délka x šířka)</t>
  </si>
  <si>
    <t>00572472</t>
  </si>
  <si>
    <t>osivo směs travní krajinná-rovinná</t>
  </si>
  <si>
    <t>1610600512</t>
  </si>
  <si>
    <t>15*0,02 'Přepočtené koeficientem množství</t>
  </si>
  <si>
    <t>18</t>
  </si>
  <si>
    <t>Zemní práce - povrchové úpravy terénu</t>
  </si>
  <si>
    <t>24</t>
  </si>
  <si>
    <t>19061731</t>
  </si>
  <si>
    <t>Poznámka k položce:_x000d_
Provedení klínu z kamenné rovnaniny u š. č. 2 jako filtrační vrstva k odvedení drenážních vod, klín délky 2m, výška 0,8m.</t>
  </si>
  <si>
    <t>(2*0,8*1)/2</t>
  </si>
  <si>
    <t>12</t>
  </si>
  <si>
    <t>174251101</t>
  </si>
  <si>
    <t>Zásyp jam, šachet rýh nebo kolem objektů sypaninou bez zhutnění</t>
  </si>
  <si>
    <t>-339362753</t>
  </si>
  <si>
    <t>Zásyp sypaninou z jakékoliv horniny strojně s uložením výkopku ve vrstvách bez zhutnění jam, šachet, rýh nebo kolem objektů v těchto vykopávkách</t>
  </si>
  <si>
    <t>https://podminky.urs.cz/item/CS_URS_2023_01/174251101</t>
  </si>
  <si>
    <t>894410212</t>
  </si>
  <si>
    <t>Osazení betonových dílců pro kanalizační šachty DN 1000 skruž rovná výšky 500 mm</t>
  </si>
  <si>
    <t>-1414076904</t>
  </si>
  <si>
    <t>Osazení betonových dílců šachet kanalizačních skruž rovná DN 1000, výšky 500 mm</t>
  </si>
  <si>
    <t>https://podminky.urs.cz/item/CS_URS_2023_01/894410212</t>
  </si>
  <si>
    <t>20</t>
  </si>
  <si>
    <t>894414211</t>
  </si>
  <si>
    <t>Osazení betonových nebo železobetonových dílců pro šachty desek zákrytových</t>
  </si>
  <si>
    <t>1128532153</t>
  </si>
  <si>
    <t>https://podminky.urs.cz/item/CS_URS_2023_01/894414211</t>
  </si>
  <si>
    <t>17</t>
  </si>
  <si>
    <t>59225710</t>
  </si>
  <si>
    <t>deska betonová zákrytová pro studny, šachty a jímky půlená D 130x7,5cm</t>
  </si>
  <si>
    <t>471504377</t>
  </si>
  <si>
    <t>58380652</t>
  </si>
  <si>
    <t>kámen lomový neupravený tříděný frakce 0/250</t>
  </si>
  <si>
    <t>-1042566525</t>
  </si>
  <si>
    <t xml:space="preserve">(1,3*1*0,75)*2 + (6*1*0,5)*2 </t>
  </si>
  <si>
    <t>11</t>
  </si>
  <si>
    <t>899304811</t>
  </si>
  <si>
    <t>Demontáž poklopů betonových nebo ŽB včetně rámu hmotnosti přes 150 kg</t>
  </si>
  <si>
    <t>141847332</t>
  </si>
  <si>
    <t>Demontáž poklopů betonových a železobetonových včetně rámu, hmotnosti jednotlivě přes 150 kg</t>
  </si>
  <si>
    <t>https://podminky.urs.cz/item/CS_URS_2023_01/899304811</t>
  </si>
  <si>
    <t>19</t>
  </si>
  <si>
    <t>59224073</t>
  </si>
  <si>
    <t>skruž betonová DN 1000x500, 100x50x9cm</t>
  </si>
  <si>
    <t>-183372412</t>
  </si>
  <si>
    <t>203_007 - SO.02 Údržba HARTUNKOV I odpad E 2030000007-11201000</t>
  </si>
  <si>
    <t>13</t>
  </si>
  <si>
    <t>-1084077353</t>
  </si>
  <si>
    <t>14</t>
  </si>
  <si>
    <t>563852898</t>
  </si>
  <si>
    <t>1570121332</t>
  </si>
  <si>
    <t>1017170274</t>
  </si>
  <si>
    <t>1913921188</t>
  </si>
  <si>
    <t>163634484</t>
  </si>
  <si>
    <t>2x zákrytová deska při uvažované měrné hmotnosti 1m3= 2t</t>
  </si>
  <si>
    <t>2*0,15*2</t>
  </si>
  <si>
    <t>894411311</t>
  </si>
  <si>
    <t>Osazení betonových nebo železobetonových dílců pro šachty skruží rovných</t>
  </si>
  <si>
    <t>-1655850622</t>
  </si>
  <si>
    <t>https://podminky.urs.cz/item/CS_URS_2023_01/894411311</t>
  </si>
  <si>
    <t>Poznámka k položce:_x000d_
U šachty č.2</t>
  </si>
  <si>
    <t>1251796078</t>
  </si>
  <si>
    <t>171979458</t>
  </si>
  <si>
    <t>-1379015577</t>
  </si>
  <si>
    <t>2002259791</t>
  </si>
  <si>
    <t>Poznámka k položce:_x000d_
U šachty č. 1 a 3</t>
  </si>
  <si>
    <t>-1591054930</t>
  </si>
  <si>
    <t>203_009 - SO.03 Údržba HARTUNKOV I odpad F 2030000009-11201000</t>
  </si>
  <si>
    <t>-1379666891</t>
  </si>
  <si>
    <t>Poznámka k položce:_x000d_
Rekonstrukce šachty č. 1 a oprava úseku mezi šachtou č.5 a 6</t>
  </si>
  <si>
    <t>3+3</t>
  </si>
  <si>
    <t>133154101</t>
  </si>
  <si>
    <t>Hloubení šachet zapažených v hornině třídy těžitelnosti I skupiny 1 a 2 objem do 20 m3</t>
  </si>
  <si>
    <t>1586915641</t>
  </si>
  <si>
    <t>Hloubení zapažených šachet strojně v hornině třídy těžitelnosti I skupiny 1 a 2 do 20 m3</t>
  </si>
  <si>
    <t>https://podminky.urs.cz/item/CS_URS_2023_01/133154101</t>
  </si>
  <si>
    <t>Poznámka k položce:_x000d_
U šachty č. 1</t>
  </si>
  <si>
    <t>(2*2*2,1)-(3,14*0,59*0,59*1,6)+(1*1*2,1)</t>
  </si>
  <si>
    <t>151101201</t>
  </si>
  <si>
    <t>Zřízení příložného pažení stěn výkopu hl do 4 m</t>
  </si>
  <si>
    <t>1335660657</t>
  </si>
  <si>
    <t>Zřízení pažení stěn výkopu bez rozepření nebo vzepření příložné, hloubky do 4 m</t>
  </si>
  <si>
    <t>https://podminky.urs.cz/item/CS_URS_2023_01/151101201</t>
  </si>
  <si>
    <t>2*2,1*4+1*2,1*2</t>
  </si>
  <si>
    <t>151101211</t>
  </si>
  <si>
    <t>Odstranění příložného pažení stěn hl do 4 m</t>
  </si>
  <si>
    <t>-1726131106</t>
  </si>
  <si>
    <t>Odstranění pažení stěn výkopu bez rozepření nebo vzepření s uložením pažin na vzdálenost do 3 m od okraje výkopu příložné, hloubky do 4 m</t>
  </si>
  <si>
    <t>https://podminky.urs.cz/item/CS_URS_2023_01/151101211</t>
  </si>
  <si>
    <t>151101401</t>
  </si>
  <si>
    <t>Zřízení vzepření stěn při pažení příložném hl do 4 m</t>
  </si>
  <si>
    <t>1021830351</t>
  </si>
  <si>
    <t>Zřízení vzepření zapažených stěn výkopů s potřebným přepažováním při pažení příložném, hloubky do 4 m</t>
  </si>
  <si>
    <t>https://podminky.urs.cz/item/CS_URS_2023_01/151101401</t>
  </si>
  <si>
    <t>151101411</t>
  </si>
  <si>
    <t>Odstranění vzepření stěn při pažení příložném hl do 4 m</t>
  </si>
  <si>
    <t>-429692498</t>
  </si>
  <si>
    <t>Odstranění vzepření stěn výkopů s uložením materiálu na vzdálenost do 3 m od kraje výkopu při pažení příložném, hloubky do 4 m</t>
  </si>
  <si>
    <t>https://podminky.urs.cz/item/CS_URS_2023_01/151101411</t>
  </si>
  <si>
    <t>-1235332584</t>
  </si>
  <si>
    <t>Poznámka k položce:_x000d_
Přesun materiálu k zásypu otvoru po šachtě DN 800 v úseku mezi 5. a 6. šachtou</t>
  </si>
  <si>
    <t>3,14*0,5*0,5*0.97</t>
  </si>
  <si>
    <t>1438408347</t>
  </si>
  <si>
    <t xml:space="preserve">Poznámka k položce:_x000d_
Naložení materiálu  zásyp otvoru po šachtě DN 800 v úseku mezi 5. a 6. šachtou</t>
  </si>
  <si>
    <t>53</t>
  </si>
  <si>
    <t>1543541873</t>
  </si>
  <si>
    <t xml:space="preserve">Poznámka k položce:_x000d_
Rekonstrukce šachty č. 1  a oprava úseku mezi 5. a 6. šachtou</t>
  </si>
  <si>
    <t>2*0,5</t>
  </si>
  <si>
    <t>38</t>
  </si>
  <si>
    <t>174151101</t>
  </si>
  <si>
    <t>Zásyp jam, šachet rýh nebo kolem objektů sypaninou se zhutněním</t>
  </si>
  <si>
    <t>1614395711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</si>
  <si>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</si>
  <si>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</si>
  <si>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180405111</t>
  </si>
  <si>
    <t>Založení trávníku ve vegetačních prefabrikátech výsevem semene v rovině a ve svahu do 1:5</t>
  </si>
  <si>
    <t>-462660707</t>
  </si>
  <si>
    <t>Založení trávníků ve vegetačních dlaždicích nebo prefabrikátech výsevem semene v rovině nebo na svahu do 1:5</t>
  </si>
  <si>
    <t>https://podminky.urs.cz/item/CS_URS_2023_01/180405111</t>
  </si>
  <si>
    <t>39</t>
  </si>
  <si>
    <t>271572211</t>
  </si>
  <si>
    <t>Podsyp pod základové konstrukce se zhutněním z netříděného štěrkopísku</t>
  </si>
  <si>
    <t>-698484015</t>
  </si>
  <si>
    <t>Podsyp pod základové konstrukce se zhutněním a urovnáním povrchu ze štěrkopísku netříděného</t>
  </si>
  <si>
    <t>https://podminky.urs.cz/item/CS_URS_2023_01/271572211</t>
  </si>
  <si>
    <t>1,327*0,15</t>
  </si>
  <si>
    <t>340000998</t>
  </si>
  <si>
    <t>Řezání stěnových dílců z lehkých betonů tl do 100 mm</t>
  </si>
  <si>
    <t>307538505</t>
  </si>
  <si>
    <t>Řezání stěnových dílců z lehkých betonů tl. do 100 mm</t>
  </si>
  <si>
    <t>https://podminky.urs.cz/item/CS_URS_2023_01/340000998</t>
  </si>
  <si>
    <t>((3,14*0,4)/2 + 0,2 + 0,2)*2</t>
  </si>
  <si>
    <t>54</t>
  </si>
  <si>
    <t>-1727637916</t>
  </si>
  <si>
    <t>55</t>
  </si>
  <si>
    <t>1817574816</t>
  </si>
  <si>
    <t>890111852</t>
  </si>
  <si>
    <t>Bourání šachet ze zdiva cihelného strojně obestavěného prostoru do 1,5 m3</t>
  </si>
  <si>
    <t>1728757877</t>
  </si>
  <si>
    <t>Bourání šachet a jímek strojně velikosti obestavěného prostoru do 1,5 m3 ze zdiva cihelného</t>
  </si>
  <si>
    <t>https://podminky.urs.cz/item/CS_URS_2023_01/890111852</t>
  </si>
  <si>
    <t>Poznámka k položce:_x000d_
Odstranění dna šachty č. 1</t>
  </si>
  <si>
    <t>1,2*1,2*0,5</t>
  </si>
  <si>
    <t>890411851</t>
  </si>
  <si>
    <t>Bourání šachet z prefabrikovaných skruží strojně obestavěného prostoru do 1,5 m3</t>
  </si>
  <si>
    <t>1431751866</t>
  </si>
  <si>
    <t>Bourání šachet a jímek strojně velikosti obestavěného prostoru do 1,5 m3 z prefabrikovaných skruží</t>
  </si>
  <si>
    <t>https://podminky.urs.cz/item/CS_URS_2023_01/890411851</t>
  </si>
  <si>
    <t xml:space="preserve">Poznámka k položce:_x000d_
Odstranění skružového dílce H 0,5 m na šachtě č.6  a  H = 1m na šachtě č.1_x000d_
Demontáž 3 skruží DN 800 v místě poruchy mezi šachtami č. 5 a 6, skruže ponechány na místě k odběru vlastníkem.</t>
  </si>
  <si>
    <t>Bourání skruže H 0,5 m a H 1 m</t>
  </si>
  <si>
    <t>((0.58*0,58*3,14)-(0.5*0.5*3,14))*0.5</t>
  </si>
  <si>
    <t>((0.58*0,58*3,14)-(0.5*0.5*3,14))*1</t>
  </si>
  <si>
    <t>((0.48*0.48*3,14)-(0.4*0.4*3.14))*0.5*3</t>
  </si>
  <si>
    <t>41</t>
  </si>
  <si>
    <t>894201151</t>
  </si>
  <si>
    <t>Dno šachet tl nad 200 mm z prostého betonu se zvýšenými nároky na prostředí tř. C 25/30</t>
  </si>
  <si>
    <t>1125845321</t>
  </si>
  <si>
    <t>Ostatní konstrukce na trubním vedení z prostého betonu dno šachet tloušťky přes 200 mm z betonu se zvýšenými nároky na prostředí tř. C 25/30</t>
  </si>
  <si>
    <t>https://podminky.urs.cz/item/CS_URS_2023_01/894201151</t>
  </si>
  <si>
    <t>(3,14*0,5*0,5)*0,15</t>
  </si>
  <si>
    <t>894201193</t>
  </si>
  <si>
    <t>Příplatek za tloušťku dna šachet do 200 mm</t>
  </si>
  <si>
    <t>-869868967</t>
  </si>
  <si>
    <t>Ostatní konstrukce na trubním vedení z prostého betonu dno šachet tloušťky přes 200 mm Příplatek k ceně za tloušťku dna do 200 mm</t>
  </si>
  <si>
    <t>https://podminky.urs.cz/item/CS_URS_2023_01/894201193</t>
  </si>
  <si>
    <t>894204161</t>
  </si>
  <si>
    <t>Žlaby šachet průřezu o poloměru do 500 mm z betonu prostého tř. C 25/30</t>
  </si>
  <si>
    <t>-670695620</t>
  </si>
  <si>
    <t>Ostatní konstrukce na trubním vedení z prostého betonu žlaby šachet z prostého betonu tř. C 25/30, průřezu o poloměru do 500 mm</t>
  </si>
  <si>
    <t>https://podminky.urs.cz/item/CS_URS_2023_01/894204161</t>
  </si>
  <si>
    <t>(3,14*0,5*0,5)*0,32</t>
  </si>
  <si>
    <t>936457112</t>
  </si>
  <si>
    <t>Zálivka kotevních šroubů betonem objemu přes 0,01 do 0,25 m3</t>
  </si>
  <si>
    <t>1761602093</t>
  </si>
  <si>
    <t>Zálivka kotevních šroubů, ocelových konstrukcí a dutin betonem se zvýšenými nároky na prostředí objemu jednotlivě přes 0,01 do 0,25 m3</t>
  </si>
  <si>
    <t>https://podminky.urs.cz/item/CS_URS_2023_01/936457112</t>
  </si>
  <si>
    <t>((3,14*1,3)*0,1*0,1)/2</t>
  </si>
  <si>
    <t>938907141</t>
  </si>
  <si>
    <t>Odstranění nánosu z drenážních šachtic hl do 2 m</t>
  </si>
  <si>
    <t>-911227772</t>
  </si>
  <si>
    <t>Čištění usazenin odstranění nánosu z drenážních šachtic hl. do 2 m</t>
  </si>
  <si>
    <t>https://podminky.urs.cz/item/CS_URS_2023_01/938907141</t>
  </si>
  <si>
    <t>Poznámka k položce:_x000d_
Čištění vtokového objektu</t>
  </si>
  <si>
    <t>1*1*0,1</t>
  </si>
  <si>
    <t>-1781876711</t>
  </si>
  <si>
    <t>-633694074</t>
  </si>
  <si>
    <t>-699438614</t>
  </si>
  <si>
    <t>-1118055697</t>
  </si>
  <si>
    <t>557009014</t>
  </si>
  <si>
    <t>132154201</t>
  </si>
  <si>
    <t>Hloubení zapažených rýh š do 2000 mm v hornině třídy těžitelnosti I skupiny 1 a 2 objem do 20 m3</t>
  </si>
  <si>
    <t>1536504380</t>
  </si>
  <si>
    <t>Hloubení zapažených rýh šířky přes 800 do 2 000 mm strojně s urovnáním dna do předepsaného profilu a spádu v hornině třídy těžitelnosti I skupiny 1 a 2 do 20 m3</t>
  </si>
  <si>
    <t>https://podminky.urs.cz/item/CS_URS_2023_01/132154201</t>
  </si>
  <si>
    <t>výkop (šířexdélkaxhloubka) + výkop v místě šachty DN 800 (šířexdélkaxhloubka )- objem šachty a potrubí</t>
  </si>
  <si>
    <t>0,9*2*1,75 + 1,9*1*1,75-(3,14*0,5*0,5*1+ 3,14*0,186 *0,186*3)</t>
  </si>
  <si>
    <t>121151104</t>
  </si>
  <si>
    <t>Sejmutí ornice plochy do 100 m2 tl vrstvy přes 200 do 250 mm strojně</t>
  </si>
  <si>
    <t>-777605992</t>
  </si>
  <si>
    <t>Sejmutí ornice strojně při souvislé ploše do 100 m2, tl. vrstvy přes 200 do 250 mm</t>
  </si>
  <si>
    <t>https://podminky.urs.cz/item/CS_URS_2023_01/121151104</t>
  </si>
  <si>
    <t>plocha výkopu</t>
  </si>
  <si>
    <t>0,9*2+1,9*1</t>
  </si>
  <si>
    <t>151101101</t>
  </si>
  <si>
    <t>Zřízení příložného pažení a rozepření stěn rýh hl do 2 m</t>
  </si>
  <si>
    <t>856205421</t>
  </si>
  <si>
    <t>Zřízení pažení a rozepření stěn rýh pro podzemní vedení příložné pro jakoukoliv mezerovitost, hloubky do 2 m</t>
  </si>
  <si>
    <t>https://podminky.urs.cz/item/CS_URS_2023_01/151101101</t>
  </si>
  <si>
    <t>Poznámka k položce:_x000d_
Oprava potrubí v úseku mezi 5. a 6. šachtou</t>
  </si>
  <si>
    <t>3*1,75*2</t>
  </si>
  <si>
    <t>151101111</t>
  </si>
  <si>
    <t>Odstranění příložného pažení a rozepření stěn rýh hl do 2 m</t>
  </si>
  <si>
    <t>-68272945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</si>
  <si>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</si>
  <si>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</si>
  <si>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1563256665</t>
  </si>
  <si>
    <t>zásyp (šířexdélkaxhloubka) +zásyp v místě šachty DN 800 (šířexdélkaxhloubka )</t>
  </si>
  <si>
    <t>0,9*2*0,97+1,9*1*0,97</t>
  </si>
  <si>
    <t>175151101</t>
  </si>
  <si>
    <t>Obsypání potrubí strojně sypaninou bez prohození, uloženou do 3 m</t>
  </si>
  <si>
    <t>-179278854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</si>
  <si>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</si>
  <si>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</si>
  <si>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obsypání potrubí DN 300, vrstva cca 0,3m nad horní hranu potrubí - objem obetonování</t>
  </si>
  <si>
    <t xml:space="preserve">0,9*0,68*2+1,9*0,68*1- 3,14*0,186*0,186*3-0,359 </t>
  </si>
  <si>
    <t>181111131</t>
  </si>
  <si>
    <t>Plošná úprava terénu do 500 m2 zemina skupiny 1 až 4 nerovnosti přes 150 do 200 mm v rovinně a svahu do 1:5</t>
  </si>
  <si>
    <t>1641345800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</si>
  <si>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</si>
  <si>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https://podminky.urs.cz/item/CS_URS_2023_01/181111131</t>
  </si>
  <si>
    <t>Poznámka k položce:_x000d_
Oprava potrubí v úseku mezi 5. a 6. šachtou úprava terénu</t>
  </si>
  <si>
    <t xml:space="preserve">plocha 2 m okolo vyhloubené rýhy </t>
  </si>
  <si>
    <t>5*7 - (0,9*2+1,9*1)</t>
  </si>
  <si>
    <t>181351004</t>
  </si>
  <si>
    <t>Rozprostření ornice tl vrstvy přes 200 do 250 mm pl do 100 m2 v rovině nebo ve svahu do 1:5 strojně</t>
  </si>
  <si>
    <t>-1509266815</t>
  </si>
  <si>
    <t>Rozprostření a urovnání ornice v rovině nebo ve svahu sklonu do 1:5 strojně při souvislé ploše do 100 m2, tl. vrstvy přes 200 do 250 mm</t>
  </si>
  <si>
    <t>https://podminky.urs.cz/item/CS_URS_2023_01/181351004</t>
  </si>
  <si>
    <t>plocha výkopu rýhy</t>
  </si>
  <si>
    <t>451595111</t>
  </si>
  <si>
    <t>Lože pod potrubí otevřený výkop z prohozeného výkopku</t>
  </si>
  <si>
    <t>-2022507765</t>
  </si>
  <si>
    <t>Lože pod potrubí, stoky a drobné objekty v otevřeném výkopu z prohozeného výkopku</t>
  </si>
  <si>
    <t>https://podminky.urs.cz/item/CS_URS_2023_01/451595111</t>
  </si>
  <si>
    <t>(šíře xhloubka xdélka)+(šíře xhloubka xdélka prostor pod provizorní šachtou)</t>
  </si>
  <si>
    <t>0,9*0,1*2+1.9*0,1*1</t>
  </si>
  <si>
    <t>810391111</t>
  </si>
  <si>
    <t>Přeseknutí betonové trouby DN přes 250 do 400 mm</t>
  </si>
  <si>
    <t>-1235860860</t>
  </si>
  <si>
    <t>Přeseknutí betonové trouby v rovině kolmé nebo skloněné k ose trouby, se začištěním DN přes 250 do 400 mm</t>
  </si>
  <si>
    <t>https://podminky.urs.cz/item/CS_URS_2023_01/810391111</t>
  </si>
  <si>
    <t>Poznámka k položce:_x000d_
Výměna potrubí u šachty č. 1 a oprava potrubí v úseku mezi 5. a 6. šachtou</t>
  </si>
  <si>
    <t>-1593771238</t>
  </si>
  <si>
    <t>Poznámka k položce:_x000d_
Výměna potrubí u šachty č. 1 a Oprava potrubí v úseku mezi 5. a 6. šachtou</t>
  </si>
  <si>
    <t>2+2</t>
  </si>
  <si>
    <t>899623141</t>
  </si>
  <si>
    <t>Obetonování potrubí nebo zdiva stok betonem prostým tř. C 12/15 v otevřeném výkopu</t>
  </si>
  <si>
    <t>-473245346</t>
  </si>
  <si>
    <t>Obetonování potrubí nebo zdiva stok betonem prostým v otevřeném výkopu, betonem tř. C 12/15</t>
  </si>
  <si>
    <t>https://podminky.urs.cz/item/CS_URS_2023_01/899623141</t>
  </si>
  <si>
    <t>Poznámka k položce:_x000d_
Výměna potrubí u šachty č.1 a Oprava potrubí v úseku mezi 5. a 6. šachtou</t>
  </si>
  <si>
    <t>3,14*(0,386*0,386-0,186*0,186)*0,5*4</t>
  </si>
  <si>
    <t>4x obetonování vrstva tloušťky 20cm, délka 0,5m na potrudí DN300</t>
  </si>
  <si>
    <t>32630318</t>
  </si>
  <si>
    <t>skružový dílec DN 1000 - H 0,5m + H 1 m + suť ze vtokového objektu + 4x zákrytová deska + 4 m potrubí DN 300 mm- při uvažované měrné hmotnosti 1m3= 2t</t>
  </si>
  <si>
    <t>((0.58*0,58*3,14)-(0.5*0.5*3,14))*0.5*2</t>
  </si>
  <si>
    <t>((0.58*0,58*3,14)-(0.5*0.5*3,14))*1*2</t>
  </si>
  <si>
    <t>0,1*2</t>
  </si>
  <si>
    <t>(4*0,15)*2</t>
  </si>
  <si>
    <t>((0,186*0,186*3,14)-(0,15*0,15*3,14))*4*2</t>
  </si>
  <si>
    <t>1620318113</t>
  </si>
  <si>
    <t>Poznámka k položce:_x000d_
Úprava terénu po opravě potrubí v úseku mezi 5. a 6. šachtou</t>
  </si>
  <si>
    <t>7*5</t>
  </si>
  <si>
    <t>-1641294320</t>
  </si>
  <si>
    <t>35*0,02 'Přepočtené koeficientem množství</t>
  </si>
  <si>
    <t>-1063173458</t>
  </si>
  <si>
    <t>Poznámka k položce:_x000d_
U šachty č. 6</t>
  </si>
  <si>
    <t>-940416415</t>
  </si>
  <si>
    <t>-369813057</t>
  </si>
  <si>
    <t>Poznámka k položce:_x000d_
U šachty č. 2,4, 5, 6, 7</t>
  </si>
  <si>
    <t>570767812</t>
  </si>
  <si>
    <t>895211141</t>
  </si>
  <si>
    <t>Drenážní šachtice kontrolní z betonových dílců ŠK-100/4 hl do 2 m</t>
  </si>
  <si>
    <t>-1808729982</t>
  </si>
  <si>
    <t>Drenážní šachtice kontrolní z betonových dílců typ Šk 100/ 4 hl. do 2m</t>
  </si>
  <si>
    <t>https://podminky.urs.cz/item/CS_URS_2023_01/895211141</t>
  </si>
  <si>
    <t>Poznámka k položce:_x000d_
Šachta č. 1</t>
  </si>
  <si>
    <t>6</t>
  </si>
  <si>
    <t>-1010615406</t>
  </si>
  <si>
    <t>1637347657</t>
  </si>
  <si>
    <t>203_008 - SO.04 Údržba HARTUNKOV I odpad F1 2030000008-11201000</t>
  </si>
  <si>
    <t>-158150860</t>
  </si>
  <si>
    <t>-405204878</t>
  </si>
  <si>
    <t>-1145715121</t>
  </si>
  <si>
    <t>-511046929</t>
  </si>
  <si>
    <t>-139158679</t>
  </si>
  <si>
    <t>5</t>
  </si>
  <si>
    <t>-2032027126</t>
  </si>
  <si>
    <t>Poznámka k položce:_x000d_
U šachty č. 2</t>
  </si>
  <si>
    <t>-275996437</t>
  </si>
  <si>
    <t>461173570</t>
  </si>
  <si>
    <t>(2x zákrytová deska + sut z vtokového objektu) při uvažované měrné hmotnosti 1m3= 2t)</t>
  </si>
  <si>
    <t>2*0,15*2+0,1*2</t>
  </si>
  <si>
    <t>-52609571</t>
  </si>
  <si>
    <t>Poznámka k položce:_x000d_
U šachty č. 1 a 2</t>
  </si>
  <si>
    <t>679338982</t>
  </si>
  <si>
    <t>477570994</t>
  </si>
  <si>
    <t>Poznámka k položce:_x000d_
U šachty 1 a 2</t>
  </si>
  <si>
    <t>766856748</t>
  </si>
  <si>
    <t>203_005 - SO.05 Údržba HARTUNKOV I odpad C 2030000005-11201000</t>
  </si>
  <si>
    <t xml:space="preserve">HSV - Práce a dodávky HSV </t>
  </si>
  <si>
    <t xml:space="preserve">Práce a dodávky HSV </t>
  </si>
  <si>
    <t>114203101</t>
  </si>
  <si>
    <t>Rozebrání dlažeb z lomového kamene nebo betonových tvárnic na sucho</t>
  </si>
  <si>
    <t>657740595</t>
  </si>
  <si>
    <t>Rozebrání dlažeb nebo záhozů s naložením na dopravní prostředek dlažeb z lomového kamene nebo betonových tvárnic na sucho nebo se spárami vyplněnými pískem nebo drnem</t>
  </si>
  <si>
    <t>https://podminky.urs.cz/item/CS_URS_2023_01/114203101</t>
  </si>
  <si>
    <t>Poznámka k položce:_x000d_
Rozebrání stávající betonové dlažby pod výustí</t>
  </si>
  <si>
    <t>(1,4*2*0,05)</t>
  </si>
  <si>
    <t>-185345624</t>
  </si>
  <si>
    <t>1479825264</t>
  </si>
  <si>
    <t>-1525398696</t>
  </si>
  <si>
    <t>171203111</t>
  </si>
  <si>
    <t>Uložení a hrubé rozhrnutí výkopku bez zhutnění v rovině a ve svahu do 1:5</t>
  </si>
  <si>
    <t>-1624600107</t>
  </si>
  <si>
    <t>Uložení výkopku bez zhutnění s hrubým rozhrnutím v rovině nebo na svahu do 1:5</t>
  </si>
  <si>
    <t>https://podminky.urs.cz/item/CS_URS_2023_01/171203111</t>
  </si>
  <si>
    <t>Poznámka k položce:_x000d_
Rozhrnutí o šířce 2m na každou stranu od vrchní hrany HOZ.</t>
  </si>
  <si>
    <t>34,040</t>
  </si>
  <si>
    <t>1334811575</t>
  </si>
  <si>
    <t>-497640460</t>
  </si>
  <si>
    <t>1467910773</t>
  </si>
  <si>
    <t>-1874348449</t>
  </si>
  <si>
    <t>1604294212</t>
  </si>
  <si>
    <t>-805079150</t>
  </si>
  <si>
    <t>1347329242</t>
  </si>
  <si>
    <t>413092657</t>
  </si>
  <si>
    <t>(0,9+0,9+0,5)*1,5*0,4</t>
  </si>
  <si>
    <t>151538</t>
  </si>
  <si>
    <t>310391656</t>
  </si>
  <si>
    <t>-1113615309</t>
  </si>
  <si>
    <t>-263913981</t>
  </si>
  <si>
    <t>809247365</t>
  </si>
  <si>
    <t>-1251098912</t>
  </si>
  <si>
    <t>-37528460</t>
  </si>
  <si>
    <t>Poznámka k položce:_x000d_
Pouze osazení samotný skružový dílec je položen u šachty</t>
  </si>
  <si>
    <t>-1919592455</t>
  </si>
  <si>
    <t>(3x zákrytová deska + čelní výust+dlažba před výustí + bourání 2m potrubí DN300) při uvažované měrné hmotnosti 1m3= 2t</t>
  </si>
  <si>
    <t>(3*0,15)*2+(1,28*2)+(1,4*2*0,05)*2+(0,186*0,186*3,14-0,15*0,15*3,14)*2*2</t>
  </si>
  <si>
    <t>125703313</t>
  </si>
  <si>
    <t>Čištění melioračních kanálů od naplavenin tl přes 250 do 500 mm dno zpevněné tvárnicemi</t>
  </si>
  <si>
    <t>-1540553022</t>
  </si>
  <si>
    <t>Čištění melioračních kanálů s úpravou svahu do výšky naplavené vrstvy tloušťky naplavené vrstvy přes 250 do 500 mm, se dnem zpevněným tvárnicemi</t>
  </si>
  <si>
    <t>https://podminky.urs.cz/item/CS_URS_2023_01/125703313</t>
  </si>
  <si>
    <t>(1,8+0,5)/2*0,4*74</t>
  </si>
  <si>
    <t>-1682369746</t>
  </si>
  <si>
    <t>Poznámka k položce:_x000d_
Osazení u šachet č. 1,2,3 a 4</t>
  </si>
  <si>
    <t>-494760699</t>
  </si>
  <si>
    <t>-470262559</t>
  </si>
  <si>
    <t xml:space="preserve">Poznámka k položce:_x000d_
Šachty č. 1,2 a 3 - odstranění  poklopů.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</si>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</sst>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173112" TargetMode="External" /><Relationship Id="rId2" Type="http://schemas.openxmlformats.org/officeDocument/2006/relationships/hyperlink" Target="https://podminky.urs.cz/item/CS_URS_2023_01/767995116" TargetMode="External" /><Relationship Id="rId3" Type="http://schemas.openxmlformats.org/officeDocument/2006/relationships/hyperlink" Target="https://podminky.urs.cz/item/CS_URS_2023_01/783314101" TargetMode="External" /><Relationship Id="rId4" Type="http://schemas.openxmlformats.org/officeDocument/2006/relationships/hyperlink" Target="https://podminky.urs.cz/item/CS_URS_2023_01/112251103" TargetMode="External" /><Relationship Id="rId5" Type="http://schemas.openxmlformats.org/officeDocument/2006/relationships/hyperlink" Target="https://podminky.urs.cz/item/CS_URS_2023_01/115001101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2251101" TargetMode="External" /><Relationship Id="rId8" Type="http://schemas.openxmlformats.org/officeDocument/2006/relationships/hyperlink" Target="https://podminky.urs.cz/item/CS_URS_2023_01/172153101" TargetMode="External" /><Relationship Id="rId9" Type="http://schemas.openxmlformats.org/officeDocument/2006/relationships/hyperlink" Target="https://podminky.urs.cz/item/CS_URS_2023_01/174151102" TargetMode="External" /><Relationship Id="rId10" Type="http://schemas.openxmlformats.org/officeDocument/2006/relationships/hyperlink" Target="https://podminky.urs.cz/item/CS_URS_2023_01/181951111" TargetMode="External" /><Relationship Id="rId11" Type="http://schemas.openxmlformats.org/officeDocument/2006/relationships/hyperlink" Target="https://podminky.urs.cz/item/CS_URS_2023_01/182151111" TargetMode="External" /><Relationship Id="rId12" Type="http://schemas.openxmlformats.org/officeDocument/2006/relationships/hyperlink" Target="https://podminky.urs.cz/item/CS_URS_2023_01/270210222" TargetMode="External" /><Relationship Id="rId13" Type="http://schemas.openxmlformats.org/officeDocument/2006/relationships/hyperlink" Target="https://podminky.urs.cz/item/CS_URS_2023_01/275351111" TargetMode="External" /><Relationship Id="rId14" Type="http://schemas.openxmlformats.org/officeDocument/2006/relationships/hyperlink" Target="https://podminky.urs.cz/item/CS_URS_2023_01/321213113" TargetMode="External" /><Relationship Id="rId15" Type="http://schemas.openxmlformats.org/officeDocument/2006/relationships/hyperlink" Target="https://podminky.urs.cz/item/CS_URS_2023_01/463211143" TargetMode="External" /><Relationship Id="rId16" Type="http://schemas.openxmlformats.org/officeDocument/2006/relationships/hyperlink" Target="https://podminky.urs.cz/item/CS_URS_2023_01/463212111" TargetMode="External" /><Relationship Id="rId17" Type="http://schemas.openxmlformats.org/officeDocument/2006/relationships/hyperlink" Target="https://podminky.urs.cz/item/CS_URS_2023_01/463451113" TargetMode="External" /><Relationship Id="rId18" Type="http://schemas.openxmlformats.org/officeDocument/2006/relationships/hyperlink" Target="https://podminky.urs.cz/item/CS_URS_2023_01/810391811" TargetMode="External" /><Relationship Id="rId19" Type="http://schemas.openxmlformats.org/officeDocument/2006/relationships/hyperlink" Target="https://podminky.urs.cz/item/CS_URS_2023_01/811377111" TargetMode="External" /><Relationship Id="rId20" Type="http://schemas.openxmlformats.org/officeDocument/2006/relationships/hyperlink" Target="https://podminky.urs.cz/item/CS_URS_2023_01/966035112" TargetMode="External" /><Relationship Id="rId21" Type="http://schemas.openxmlformats.org/officeDocument/2006/relationships/hyperlink" Target="https://podminky.urs.cz/item/CS_URS_2023_01/998318011" TargetMode="External" /><Relationship Id="rId22" Type="http://schemas.openxmlformats.org/officeDocument/2006/relationships/hyperlink" Target="https://podminky.urs.cz/item/CS_URS_2023_01/162551107" TargetMode="External" /><Relationship Id="rId23" Type="http://schemas.openxmlformats.org/officeDocument/2006/relationships/hyperlink" Target="https://podminky.urs.cz/item/CS_URS_2023_01/167151101" TargetMode="External" /><Relationship Id="rId24" Type="http://schemas.openxmlformats.org/officeDocument/2006/relationships/hyperlink" Target="https://podminky.urs.cz/item/CS_URS_2023_01/174111101" TargetMode="External" /><Relationship Id="rId25" Type="http://schemas.openxmlformats.org/officeDocument/2006/relationships/hyperlink" Target="https://podminky.urs.cz/item/CS_URS_2023_01/181411121" TargetMode="External" /><Relationship Id="rId26" Type="http://schemas.openxmlformats.org/officeDocument/2006/relationships/hyperlink" Target="https://podminky.urs.cz/item/CS_URS_2023_01/463212111" TargetMode="External" /><Relationship Id="rId27" Type="http://schemas.openxmlformats.org/officeDocument/2006/relationships/hyperlink" Target="https://podminky.urs.cz/item/CS_URS_2023_01/174251101" TargetMode="External" /><Relationship Id="rId28" Type="http://schemas.openxmlformats.org/officeDocument/2006/relationships/hyperlink" Target="https://podminky.urs.cz/item/CS_URS_2023_01/894410212" TargetMode="External" /><Relationship Id="rId29" Type="http://schemas.openxmlformats.org/officeDocument/2006/relationships/hyperlink" Target="https://podminky.urs.cz/item/CS_URS_2023_01/894414211" TargetMode="External" /><Relationship Id="rId30" Type="http://schemas.openxmlformats.org/officeDocument/2006/relationships/hyperlink" Target="https://podminky.urs.cz/item/CS_URS_2023_01/89930481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173112" TargetMode="External" /><Relationship Id="rId2" Type="http://schemas.openxmlformats.org/officeDocument/2006/relationships/hyperlink" Target="https://podminky.urs.cz/item/CS_URS_2023_01/767995116" TargetMode="External" /><Relationship Id="rId3" Type="http://schemas.openxmlformats.org/officeDocument/2006/relationships/hyperlink" Target="https://podminky.urs.cz/item/CS_URS_2023_01/783314101" TargetMode="External" /><Relationship Id="rId4" Type="http://schemas.openxmlformats.org/officeDocument/2006/relationships/hyperlink" Target="https://podminky.urs.cz/item/CS_URS_2023_01/894411311" TargetMode="External" /><Relationship Id="rId5" Type="http://schemas.openxmlformats.org/officeDocument/2006/relationships/hyperlink" Target="https://podminky.urs.cz/item/CS_URS_2023_01/894414211" TargetMode="External" /><Relationship Id="rId6" Type="http://schemas.openxmlformats.org/officeDocument/2006/relationships/hyperlink" Target="https://podminky.urs.cz/item/CS_URS_2023_01/899304811" TargetMode="External" /><Relationship Id="rId7" Type="http://schemas.openxmlformats.org/officeDocument/2006/relationships/hyperlink" Target="https://podminky.urs.cz/item/CS_URS_2023_01/99831801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1" TargetMode="External" /><Relationship Id="rId2" Type="http://schemas.openxmlformats.org/officeDocument/2006/relationships/hyperlink" Target="https://podminky.urs.cz/item/CS_URS_2023_01/133154101" TargetMode="External" /><Relationship Id="rId3" Type="http://schemas.openxmlformats.org/officeDocument/2006/relationships/hyperlink" Target="https://podminky.urs.cz/item/CS_URS_2023_01/151101201" TargetMode="External" /><Relationship Id="rId4" Type="http://schemas.openxmlformats.org/officeDocument/2006/relationships/hyperlink" Target="https://podminky.urs.cz/item/CS_URS_2023_01/151101211" TargetMode="External" /><Relationship Id="rId5" Type="http://schemas.openxmlformats.org/officeDocument/2006/relationships/hyperlink" Target="https://podminky.urs.cz/item/CS_URS_2023_01/151101401" TargetMode="External" /><Relationship Id="rId6" Type="http://schemas.openxmlformats.org/officeDocument/2006/relationships/hyperlink" Target="https://podminky.urs.cz/item/CS_URS_2023_01/151101411" TargetMode="External" /><Relationship Id="rId7" Type="http://schemas.openxmlformats.org/officeDocument/2006/relationships/hyperlink" Target="https://podminky.urs.cz/item/CS_URS_2023_01/162551107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215310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80405111" TargetMode="External" /><Relationship Id="rId12" Type="http://schemas.openxmlformats.org/officeDocument/2006/relationships/hyperlink" Target="https://podminky.urs.cz/item/CS_URS_2023_01/271572211" TargetMode="External" /><Relationship Id="rId13" Type="http://schemas.openxmlformats.org/officeDocument/2006/relationships/hyperlink" Target="https://podminky.urs.cz/item/CS_URS_2023_01/340000998" TargetMode="External" /><Relationship Id="rId14" Type="http://schemas.openxmlformats.org/officeDocument/2006/relationships/hyperlink" Target="https://podminky.urs.cz/item/CS_URS_2023_01/811377111" TargetMode="External" /><Relationship Id="rId15" Type="http://schemas.openxmlformats.org/officeDocument/2006/relationships/hyperlink" Target="https://podminky.urs.cz/item/CS_URS_2023_01/890111852" TargetMode="External" /><Relationship Id="rId16" Type="http://schemas.openxmlformats.org/officeDocument/2006/relationships/hyperlink" Target="https://podminky.urs.cz/item/CS_URS_2023_01/890411851" TargetMode="External" /><Relationship Id="rId17" Type="http://schemas.openxmlformats.org/officeDocument/2006/relationships/hyperlink" Target="https://podminky.urs.cz/item/CS_URS_2023_01/894201151" TargetMode="External" /><Relationship Id="rId18" Type="http://schemas.openxmlformats.org/officeDocument/2006/relationships/hyperlink" Target="https://podminky.urs.cz/item/CS_URS_2023_01/894201193" TargetMode="External" /><Relationship Id="rId19" Type="http://schemas.openxmlformats.org/officeDocument/2006/relationships/hyperlink" Target="https://podminky.urs.cz/item/CS_URS_2023_01/894204161" TargetMode="External" /><Relationship Id="rId20" Type="http://schemas.openxmlformats.org/officeDocument/2006/relationships/hyperlink" Target="https://podminky.urs.cz/item/CS_URS_2023_01/936457112" TargetMode="External" /><Relationship Id="rId21" Type="http://schemas.openxmlformats.org/officeDocument/2006/relationships/hyperlink" Target="https://podminky.urs.cz/item/CS_URS_2023_01/938907141" TargetMode="External" /><Relationship Id="rId22" Type="http://schemas.openxmlformats.org/officeDocument/2006/relationships/hyperlink" Target="https://podminky.urs.cz/item/CS_URS_2023_01/936173112" TargetMode="External" /><Relationship Id="rId23" Type="http://schemas.openxmlformats.org/officeDocument/2006/relationships/hyperlink" Target="https://podminky.urs.cz/item/CS_URS_2023_01/767995116" TargetMode="External" /><Relationship Id="rId24" Type="http://schemas.openxmlformats.org/officeDocument/2006/relationships/hyperlink" Target="https://podminky.urs.cz/item/CS_URS_2023_01/783314101" TargetMode="External" /><Relationship Id="rId25" Type="http://schemas.openxmlformats.org/officeDocument/2006/relationships/hyperlink" Target="https://podminky.urs.cz/item/CS_URS_2023_01/132154201" TargetMode="External" /><Relationship Id="rId26" Type="http://schemas.openxmlformats.org/officeDocument/2006/relationships/hyperlink" Target="https://podminky.urs.cz/item/CS_URS_2023_01/121151104" TargetMode="External" /><Relationship Id="rId27" Type="http://schemas.openxmlformats.org/officeDocument/2006/relationships/hyperlink" Target="https://podminky.urs.cz/item/CS_URS_2023_01/151101101" TargetMode="External" /><Relationship Id="rId28" Type="http://schemas.openxmlformats.org/officeDocument/2006/relationships/hyperlink" Target="https://podminky.urs.cz/item/CS_URS_2023_01/151101111" TargetMode="External" /><Relationship Id="rId29" Type="http://schemas.openxmlformats.org/officeDocument/2006/relationships/hyperlink" Target="https://podminky.urs.cz/item/CS_URS_2023_01/174251101" TargetMode="External" /><Relationship Id="rId30" Type="http://schemas.openxmlformats.org/officeDocument/2006/relationships/hyperlink" Target="https://podminky.urs.cz/item/CS_URS_2023_01/175151101" TargetMode="External" /><Relationship Id="rId31" Type="http://schemas.openxmlformats.org/officeDocument/2006/relationships/hyperlink" Target="https://podminky.urs.cz/item/CS_URS_2023_01/181111131" TargetMode="External" /><Relationship Id="rId32" Type="http://schemas.openxmlformats.org/officeDocument/2006/relationships/hyperlink" Target="https://podminky.urs.cz/item/CS_URS_2023_01/181351004" TargetMode="External" /><Relationship Id="rId33" Type="http://schemas.openxmlformats.org/officeDocument/2006/relationships/hyperlink" Target="https://podminky.urs.cz/item/CS_URS_2023_01/451595111" TargetMode="External" /><Relationship Id="rId34" Type="http://schemas.openxmlformats.org/officeDocument/2006/relationships/hyperlink" Target="https://podminky.urs.cz/item/CS_URS_2023_01/810391111" TargetMode="External" /><Relationship Id="rId35" Type="http://schemas.openxmlformats.org/officeDocument/2006/relationships/hyperlink" Target="https://podminky.urs.cz/item/CS_URS_2023_01/810391811" TargetMode="External" /><Relationship Id="rId36" Type="http://schemas.openxmlformats.org/officeDocument/2006/relationships/hyperlink" Target="https://podminky.urs.cz/item/CS_URS_2023_01/899623141" TargetMode="External" /><Relationship Id="rId37" Type="http://schemas.openxmlformats.org/officeDocument/2006/relationships/hyperlink" Target="https://podminky.urs.cz/item/CS_URS_2023_01/181411121" TargetMode="External" /><Relationship Id="rId38" Type="http://schemas.openxmlformats.org/officeDocument/2006/relationships/hyperlink" Target="https://podminky.urs.cz/item/CS_URS_2023_01/894411311" TargetMode="External" /><Relationship Id="rId39" Type="http://schemas.openxmlformats.org/officeDocument/2006/relationships/hyperlink" Target="https://podminky.urs.cz/item/CS_URS_2023_01/894414211" TargetMode="External" /><Relationship Id="rId40" Type="http://schemas.openxmlformats.org/officeDocument/2006/relationships/hyperlink" Target="https://podminky.urs.cz/item/CS_URS_2023_01/895211141" TargetMode="External" /><Relationship Id="rId41" Type="http://schemas.openxmlformats.org/officeDocument/2006/relationships/hyperlink" Target="https://podminky.urs.cz/item/CS_URS_2023_01/899304811" TargetMode="External" /><Relationship Id="rId42" Type="http://schemas.openxmlformats.org/officeDocument/2006/relationships/hyperlink" Target="https://podminky.urs.cz/item/CS_URS_2023_01/998318011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173112" TargetMode="External" /><Relationship Id="rId2" Type="http://schemas.openxmlformats.org/officeDocument/2006/relationships/hyperlink" Target="https://podminky.urs.cz/item/CS_URS_2023_01/767995116" TargetMode="External" /><Relationship Id="rId3" Type="http://schemas.openxmlformats.org/officeDocument/2006/relationships/hyperlink" Target="https://podminky.urs.cz/item/CS_URS_2023_01/783314101" TargetMode="External" /><Relationship Id="rId4" Type="http://schemas.openxmlformats.org/officeDocument/2006/relationships/hyperlink" Target="https://podminky.urs.cz/item/CS_URS_2023_01/894411311" TargetMode="External" /><Relationship Id="rId5" Type="http://schemas.openxmlformats.org/officeDocument/2006/relationships/hyperlink" Target="https://podminky.urs.cz/item/CS_URS_2023_01/894414211" TargetMode="External" /><Relationship Id="rId6" Type="http://schemas.openxmlformats.org/officeDocument/2006/relationships/hyperlink" Target="https://podminky.urs.cz/item/CS_URS_2023_01/899304811" TargetMode="External" /><Relationship Id="rId7" Type="http://schemas.openxmlformats.org/officeDocument/2006/relationships/hyperlink" Target="https://podminky.urs.cz/item/CS_URS_2023_01/998318011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1" TargetMode="External" /><Relationship Id="rId2" Type="http://schemas.openxmlformats.org/officeDocument/2006/relationships/hyperlink" Target="https://podminky.urs.cz/item/CS_URS_2023_01/115001101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71203111" TargetMode="External" /><Relationship Id="rId6" Type="http://schemas.openxmlformats.org/officeDocument/2006/relationships/hyperlink" Target="https://podminky.urs.cz/item/CS_URS_2023_01/172153101" TargetMode="External" /><Relationship Id="rId7" Type="http://schemas.openxmlformats.org/officeDocument/2006/relationships/hyperlink" Target="https://podminky.urs.cz/item/CS_URS_2023_01/174151102" TargetMode="External" /><Relationship Id="rId8" Type="http://schemas.openxmlformats.org/officeDocument/2006/relationships/hyperlink" Target="https://podminky.urs.cz/item/CS_URS_2023_01/181951111" TargetMode="External" /><Relationship Id="rId9" Type="http://schemas.openxmlformats.org/officeDocument/2006/relationships/hyperlink" Target="https://podminky.urs.cz/item/CS_URS_2023_01/182151111" TargetMode="External" /><Relationship Id="rId10" Type="http://schemas.openxmlformats.org/officeDocument/2006/relationships/hyperlink" Target="https://podminky.urs.cz/item/CS_URS_2023_01/270210222" TargetMode="External" /><Relationship Id="rId11" Type="http://schemas.openxmlformats.org/officeDocument/2006/relationships/hyperlink" Target="https://podminky.urs.cz/item/CS_URS_2023_01/275351111" TargetMode="External" /><Relationship Id="rId12" Type="http://schemas.openxmlformats.org/officeDocument/2006/relationships/hyperlink" Target="https://podminky.urs.cz/item/CS_URS_2023_01/321213113" TargetMode="External" /><Relationship Id="rId13" Type="http://schemas.openxmlformats.org/officeDocument/2006/relationships/hyperlink" Target="https://podminky.urs.cz/item/CS_URS_2023_01/463212111" TargetMode="External" /><Relationship Id="rId14" Type="http://schemas.openxmlformats.org/officeDocument/2006/relationships/hyperlink" Target="https://podminky.urs.cz/item/CS_URS_2023_01/463451113" TargetMode="External" /><Relationship Id="rId15" Type="http://schemas.openxmlformats.org/officeDocument/2006/relationships/hyperlink" Target="https://podminky.urs.cz/item/CS_URS_2023_01/810391811" TargetMode="External" /><Relationship Id="rId16" Type="http://schemas.openxmlformats.org/officeDocument/2006/relationships/hyperlink" Target="https://podminky.urs.cz/item/CS_URS_2023_01/811377111" TargetMode="External" /><Relationship Id="rId17" Type="http://schemas.openxmlformats.org/officeDocument/2006/relationships/hyperlink" Target="https://podminky.urs.cz/item/CS_URS_2023_01/966035112" TargetMode="External" /><Relationship Id="rId18" Type="http://schemas.openxmlformats.org/officeDocument/2006/relationships/hyperlink" Target="https://podminky.urs.cz/item/CS_URS_2023_01/998318011" TargetMode="External" /><Relationship Id="rId19" Type="http://schemas.openxmlformats.org/officeDocument/2006/relationships/hyperlink" Target="https://podminky.urs.cz/item/CS_URS_2023_01/894411311" TargetMode="External" /><Relationship Id="rId20" Type="http://schemas.openxmlformats.org/officeDocument/2006/relationships/hyperlink" Target="https://podminky.urs.cz/item/CS_URS_2023_01/125703313" TargetMode="External" /><Relationship Id="rId21" Type="http://schemas.openxmlformats.org/officeDocument/2006/relationships/hyperlink" Target="https://podminky.urs.cz/item/CS_URS_2023_01/894414211" TargetMode="External" /><Relationship Id="rId22" Type="http://schemas.openxmlformats.org/officeDocument/2006/relationships/hyperlink" Target="https://podminky.urs.cz/item/CS_URS_2023_01/899304811" TargetMode="External" /><Relationship Id="rId2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02/2023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Údržba HOZ  Hartunkov 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Hartunkov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28. 3. 2023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SPÚ, OVHS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Ing. Karel Kahuda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ROUND(SUM(AS55:AS60),2)</f>
        <v>0</v>
      </c>
      <c r="AT54" s="107">
        <f>ROUND(SUM(AV54:AW54),2)</f>
        <v>0</v>
      </c>
      <c r="AU54" s="108">
        <f>ROUND(SUM(AU55:AU60),5)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ROUND(SUM(AZ55:AZ60),2)</f>
        <v>0</v>
      </c>
      <c r="BA54" s="107">
        <f>ROUND(SUM(BA55:BA60),2)</f>
        <v>0</v>
      </c>
      <c r="BB54" s="107">
        <f>ROUND(SUM(BB55:BB60),2)</f>
        <v>0</v>
      </c>
      <c r="BC54" s="107">
        <f>ROUND(SUM(BC55:BC60),2)</f>
        <v>0</v>
      </c>
      <c r="BD54" s="109">
        <f>ROUND(SUM(BD55:BD60),2)</f>
        <v>0</v>
      </c>
      <c r="BE54" s="6"/>
      <c r="BS54" s="110" t="s">
        <v>75</v>
      </c>
      <c r="BT54" s="110" t="s">
        <v>76</v>
      </c>
      <c r="BV54" s="110" t="s">
        <v>77</v>
      </c>
      <c r="BW54" s="110" t="s">
        <v>5</v>
      </c>
      <c r="BX54" s="110" t="s">
        <v>78</v>
      </c>
      <c r="CL54" s="110" t="s">
        <v>20</v>
      </c>
    </row>
    <row r="55" s="7" customFormat="1" ht="16.5" customHeight="1">
      <c r="A55" s="7"/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/>
      <c r="AV55" s="119"/>
      <c r="AW55" s="119"/>
      <c r="AX55" s="119"/>
      <c r="AY55" s="119"/>
      <c r="AZ55" s="119"/>
      <c r="BA55" s="119"/>
      <c r="BB55" s="119"/>
      <c r="BC55" s="119"/>
      <c r="BD55" s="121"/>
      <c r="BE55" s="7"/>
      <c r="BT55" s="122" t="s">
        <v>22</v>
      </c>
      <c r="BU55" s="122" t="s">
        <v>80</v>
      </c>
      <c r="BV55" s="122" t="s">
        <v>77</v>
      </c>
      <c r="BW55" s="122" t="s">
        <v>5</v>
      </c>
      <c r="BX55" s="122" t="s">
        <v>78</v>
      </c>
      <c r="CL55" s="122" t="s">
        <v>20</v>
      </c>
    </row>
    <row r="56" s="7" customFormat="1" ht="24.75" customHeight="1">
      <c r="A56" s="123" t="s">
        <v>81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83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'203_006 - SO.01 Údržba HA...'!J30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'203_006 - SO.01 Údržba HA...'!P99</f>
        <v>0</v>
      </c>
      <c r="AV56" s="119">
        <f>'203_006 - SO.01 Údržba HA...'!J33</f>
        <v>0</v>
      </c>
      <c r="AW56" s="119">
        <f>'203_006 - SO.01 Údržba HA...'!J34</f>
        <v>0</v>
      </c>
      <c r="AX56" s="119">
        <f>'203_006 - SO.01 Údržba HA...'!J35</f>
        <v>0</v>
      </c>
      <c r="AY56" s="119">
        <f>'203_006 - SO.01 Údržba HA...'!J36</f>
        <v>0</v>
      </c>
      <c r="AZ56" s="119">
        <f>'203_006 - SO.01 Údržba HA...'!F33</f>
        <v>0</v>
      </c>
      <c r="BA56" s="119">
        <f>'203_006 - SO.01 Údržba HA...'!F34</f>
        <v>0</v>
      </c>
      <c r="BB56" s="119">
        <f>'203_006 - SO.01 Údržba HA...'!F35</f>
        <v>0</v>
      </c>
      <c r="BC56" s="119">
        <f>'203_006 - SO.01 Údržba HA...'!F36</f>
        <v>0</v>
      </c>
      <c r="BD56" s="121">
        <f>'203_006 - SO.01 Údržba HA...'!F37</f>
        <v>0</v>
      </c>
      <c r="BE56" s="7"/>
      <c r="BT56" s="122" t="s">
        <v>22</v>
      </c>
      <c r="BV56" s="122" t="s">
        <v>77</v>
      </c>
      <c r="BW56" s="122" t="s">
        <v>84</v>
      </c>
      <c r="BX56" s="122" t="s">
        <v>5</v>
      </c>
      <c r="CL56" s="122" t="s">
        <v>20</v>
      </c>
      <c r="CM56" s="122" t="s">
        <v>85</v>
      </c>
    </row>
    <row r="57" s="7" customFormat="1" ht="24.75" customHeight="1">
      <c r="A57" s="123" t="s">
        <v>81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'203_007 - SO.02 Údržba HA...'!J30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'203_007 - SO.02 Údržba HA...'!P86</f>
        <v>0</v>
      </c>
      <c r="AV57" s="119">
        <f>'203_007 - SO.02 Údržba HA...'!J33</f>
        <v>0</v>
      </c>
      <c r="AW57" s="119">
        <f>'203_007 - SO.02 Údržba HA...'!J34</f>
        <v>0</v>
      </c>
      <c r="AX57" s="119">
        <f>'203_007 - SO.02 Údržba HA...'!J35</f>
        <v>0</v>
      </c>
      <c r="AY57" s="119">
        <f>'203_007 - SO.02 Údržba HA...'!J36</f>
        <v>0</v>
      </c>
      <c r="AZ57" s="119">
        <f>'203_007 - SO.02 Údržba HA...'!F33</f>
        <v>0</v>
      </c>
      <c r="BA57" s="119">
        <f>'203_007 - SO.02 Údržba HA...'!F34</f>
        <v>0</v>
      </c>
      <c r="BB57" s="119">
        <f>'203_007 - SO.02 Údržba HA...'!F35</f>
        <v>0</v>
      </c>
      <c r="BC57" s="119">
        <f>'203_007 - SO.02 Údržba HA...'!F36</f>
        <v>0</v>
      </c>
      <c r="BD57" s="121">
        <f>'203_007 - SO.02 Údržba HA...'!F37</f>
        <v>0</v>
      </c>
      <c r="BE57" s="7"/>
      <c r="BT57" s="122" t="s">
        <v>22</v>
      </c>
      <c r="BV57" s="122" t="s">
        <v>77</v>
      </c>
      <c r="BW57" s="122" t="s">
        <v>88</v>
      </c>
      <c r="BX57" s="122" t="s">
        <v>5</v>
      </c>
      <c r="CL57" s="122" t="s">
        <v>20</v>
      </c>
      <c r="CM57" s="122" t="s">
        <v>85</v>
      </c>
    </row>
    <row r="58" s="7" customFormat="1" ht="24.75" customHeight="1">
      <c r="A58" s="123" t="s">
        <v>81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'203_009 - SO.03 Údržba HA...'!J30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'203_009 - SO.03 Údržba HA...'!P93</f>
        <v>0</v>
      </c>
      <c r="AV58" s="119">
        <f>'203_009 - SO.03 Údržba HA...'!J33</f>
        <v>0</v>
      </c>
      <c r="AW58" s="119">
        <f>'203_009 - SO.03 Údržba HA...'!J34</f>
        <v>0</v>
      </c>
      <c r="AX58" s="119">
        <f>'203_009 - SO.03 Údržba HA...'!J35</f>
        <v>0</v>
      </c>
      <c r="AY58" s="119">
        <f>'203_009 - SO.03 Údržba HA...'!J36</f>
        <v>0</v>
      </c>
      <c r="AZ58" s="119">
        <f>'203_009 - SO.03 Údržba HA...'!F33</f>
        <v>0</v>
      </c>
      <c r="BA58" s="119">
        <f>'203_009 - SO.03 Údržba HA...'!F34</f>
        <v>0</v>
      </c>
      <c r="BB58" s="119">
        <f>'203_009 - SO.03 Údržba HA...'!F35</f>
        <v>0</v>
      </c>
      <c r="BC58" s="119">
        <f>'203_009 - SO.03 Údržba HA...'!F36</f>
        <v>0</v>
      </c>
      <c r="BD58" s="121">
        <f>'203_009 - SO.03 Údržba HA...'!F37</f>
        <v>0</v>
      </c>
      <c r="BE58" s="7"/>
      <c r="BT58" s="122" t="s">
        <v>22</v>
      </c>
      <c r="BV58" s="122" t="s">
        <v>77</v>
      </c>
      <c r="BW58" s="122" t="s">
        <v>91</v>
      </c>
      <c r="BX58" s="122" t="s">
        <v>5</v>
      </c>
      <c r="CL58" s="122" t="s">
        <v>20</v>
      </c>
      <c r="CM58" s="122" t="s">
        <v>85</v>
      </c>
    </row>
    <row r="59" s="7" customFormat="1" ht="24.75" customHeight="1">
      <c r="A59" s="123" t="s">
        <v>81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'203_008 - SO.04 Údržba HA...'!J30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18">
        <v>0</v>
      </c>
      <c r="AT59" s="119">
        <f>ROUND(SUM(AV59:AW59),2)</f>
        <v>0</v>
      </c>
      <c r="AU59" s="120">
        <f>'203_008 - SO.04 Údržba HA...'!P86</f>
        <v>0</v>
      </c>
      <c r="AV59" s="119">
        <f>'203_008 - SO.04 Údržba HA...'!J33</f>
        <v>0</v>
      </c>
      <c r="AW59" s="119">
        <f>'203_008 - SO.04 Údržba HA...'!J34</f>
        <v>0</v>
      </c>
      <c r="AX59" s="119">
        <f>'203_008 - SO.04 Údržba HA...'!J35</f>
        <v>0</v>
      </c>
      <c r="AY59" s="119">
        <f>'203_008 - SO.04 Údržba HA...'!J36</f>
        <v>0</v>
      </c>
      <c r="AZ59" s="119">
        <f>'203_008 - SO.04 Údržba HA...'!F33</f>
        <v>0</v>
      </c>
      <c r="BA59" s="119">
        <f>'203_008 - SO.04 Údržba HA...'!F34</f>
        <v>0</v>
      </c>
      <c r="BB59" s="119">
        <f>'203_008 - SO.04 Údržba HA...'!F35</f>
        <v>0</v>
      </c>
      <c r="BC59" s="119">
        <f>'203_008 - SO.04 Údržba HA...'!F36</f>
        <v>0</v>
      </c>
      <c r="BD59" s="121">
        <f>'203_008 - SO.04 Údržba HA...'!F37</f>
        <v>0</v>
      </c>
      <c r="BE59" s="7"/>
      <c r="BT59" s="122" t="s">
        <v>22</v>
      </c>
      <c r="BV59" s="122" t="s">
        <v>77</v>
      </c>
      <c r="BW59" s="122" t="s">
        <v>94</v>
      </c>
      <c r="BX59" s="122" t="s">
        <v>5</v>
      </c>
      <c r="CL59" s="122" t="s">
        <v>20</v>
      </c>
      <c r="CM59" s="122" t="s">
        <v>85</v>
      </c>
    </row>
    <row r="60" s="7" customFormat="1" ht="24.75" customHeight="1">
      <c r="A60" s="123" t="s">
        <v>81</v>
      </c>
      <c r="B60" s="111"/>
      <c r="C60" s="112"/>
      <c r="D60" s="113" t="s">
        <v>95</v>
      </c>
      <c r="E60" s="113"/>
      <c r="F60" s="113"/>
      <c r="G60" s="113"/>
      <c r="H60" s="113"/>
      <c r="I60" s="114"/>
      <c r="J60" s="113" t="s">
        <v>96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'203_005 - SO.05 Údržba HA...'!J30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79</v>
      </c>
      <c r="AR60" s="117"/>
      <c r="AS60" s="124">
        <v>0</v>
      </c>
      <c r="AT60" s="125">
        <f>ROUND(SUM(AV60:AW60),2)</f>
        <v>0</v>
      </c>
      <c r="AU60" s="126">
        <f>'203_005 - SO.05 Údržba HA...'!P89</f>
        <v>0</v>
      </c>
      <c r="AV60" s="125">
        <f>'203_005 - SO.05 Údržba HA...'!J33</f>
        <v>0</v>
      </c>
      <c r="AW60" s="125">
        <f>'203_005 - SO.05 Údržba HA...'!J34</f>
        <v>0</v>
      </c>
      <c r="AX60" s="125">
        <f>'203_005 - SO.05 Údržba HA...'!J35</f>
        <v>0</v>
      </c>
      <c r="AY60" s="125">
        <f>'203_005 - SO.05 Údržba HA...'!J36</f>
        <v>0</v>
      </c>
      <c r="AZ60" s="125">
        <f>'203_005 - SO.05 Údržba HA...'!F33</f>
        <v>0</v>
      </c>
      <c r="BA60" s="125">
        <f>'203_005 - SO.05 Údržba HA...'!F34</f>
        <v>0</v>
      </c>
      <c r="BB60" s="125">
        <f>'203_005 - SO.05 Údržba HA...'!F35</f>
        <v>0</v>
      </c>
      <c r="BC60" s="125">
        <f>'203_005 - SO.05 Údržba HA...'!F36</f>
        <v>0</v>
      </c>
      <c r="BD60" s="127">
        <f>'203_005 - SO.05 Údržba HA...'!F37</f>
        <v>0</v>
      </c>
      <c r="BE60" s="7"/>
      <c r="BT60" s="122" t="s">
        <v>22</v>
      </c>
      <c r="BV60" s="122" t="s">
        <v>77</v>
      </c>
      <c r="BW60" s="122" t="s">
        <v>97</v>
      </c>
      <c r="BX60" s="122" t="s">
        <v>5</v>
      </c>
      <c r="CL60" s="122" t="s">
        <v>20</v>
      </c>
      <c r="CM60" s="122" t="s">
        <v>85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sW9M4oOJ6LWHtSYyZFcsx0OfVi8XaJfZWRlbKKI84bn/YJfB/rOQosn1jIfs/00xK6LGlikvI+1yB+mYuaw95g==" hashValue="7U67unfVtJvRvzud3aNTqITOEnEV/cEpx95oiS3qyGhFS74tIap6fcsOJlJmsZsXOtFv20nQ2m501fkb+6cFP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6" location="'203_006 - SO.01 Údržba HA...'!C2" display="/"/>
    <hyperlink ref="A57" location="'203_007 - SO.02 Údržba HA...'!C2" display="/"/>
    <hyperlink ref="A58" location="'203_009 - SO.03 Údržba HA...'!C2" display="/"/>
    <hyperlink ref="A59" location="'203_008 - SO.04 Údržba HA...'!C2" display="/"/>
    <hyperlink ref="A60" location="'203_005 - SO.05 Údržba H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85</v>
      </c>
    </row>
    <row r="4" s="1" customFormat="1" ht="24.96" customHeight="1">
      <c r="B4" s="21"/>
      <c r="D4" s="130" t="s">
        <v>98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133" t="str">
        <f>'Rekapitulace stavby'!K6</f>
        <v xml:space="preserve">Údržba HOZ  Hartunkov I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99</v>
      </c>
      <c r="E8" s="39"/>
      <c r="F8" s="39"/>
      <c r="G8" s="39"/>
      <c r="H8" s="39"/>
      <c r="I8" s="39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100</v>
      </c>
      <c r="F9" s="39"/>
      <c r="G9" s="39"/>
      <c r="H9" s="39"/>
      <c r="I9" s="39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19</v>
      </c>
      <c r="E11" s="39"/>
      <c r="F11" s="136" t="s">
        <v>20</v>
      </c>
      <c r="G11" s="39"/>
      <c r="H11" s="39"/>
      <c r="I11" s="132" t="s">
        <v>21</v>
      </c>
      <c r="J11" s="136" t="s">
        <v>20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23</v>
      </c>
      <c r="E12" s="39"/>
      <c r="F12" s="136" t="s">
        <v>24</v>
      </c>
      <c r="G12" s="39"/>
      <c r="H12" s="39"/>
      <c r="I12" s="132" t="s">
        <v>25</v>
      </c>
      <c r="J12" s="137" t="str">
        <f>'Rekapitulace stavby'!AN8</f>
        <v>28. 3. 2023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29</v>
      </c>
      <c r="E14" s="39"/>
      <c r="F14" s="39"/>
      <c r="G14" s="39"/>
      <c r="H14" s="39"/>
      <c r="I14" s="132" t="s">
        <v>30</v>
      </c>
      <c r="J14" s="136" t="s">
        <v>20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31</v>
      </c>
      <c r="F15" s="39"/>
      <c r="G15" s="39"/>
      <c r="H15" s="39"/>
      <c r="I15" s="132" t="s">
        <v>32</v>
      </c>
      <c r="J15" s="136" t="s">
        <v>20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33</v>
      </c>
      <c r="E17" s="39"/>
      <c r="F17" s="39"/>
      <c r="G17" s="39"/>
      <c r="H17" s="39"/>
      <c r="I17" s="132" t="s">
        <v>30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2" t="s">
        <v>32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35</v>
      </c>
      <c r="E20" s="39"/>
      <c r="F20" s="39"/>
      <c r="G20" s="39"/>
      <c r="H20" s="39"/>
      <c r="I20" s="132" t="s">
        <v>30</v>
      </c>
      <c r="J20" s="136" t="s">
        <v>20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36</v>
      </c>
      <c r="F21" s="39"/>
      <c r="G21" s="39"/>
      <c r="H21" s="39"/>
      <c r="I21" s="132" t="s">
        <v>32</v>
      </c>
      <c r="J21" s="136" t="s">
        <v>20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37</v>
      </c>
      <c r="E23" s="39"/>
      <c r="F23" s="39"/>
      <c r="G23" s="39"/>
      <c r="H23" s="39"/>
      <c r="I23" s="132" t="s">
        <v>30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2" t="s">
        <v>32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42</v>
      </c>
      <c r="E30" s="39"/>
      <c r="F30" s="39"/>
      <c r="G30" s="39"/>
      <c r="H30" s="39"/>
      <c r="I30" s="39"/>
      <c r="J30" s="144">
        <f>ROUND(J99,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44</v>
      </c>
      <c r="G32" s="39"/>
      <c r="H32" s="39"/>
      <c r="I32" s="145" t="s">
        <v>43</v>
      </c>
      <c r="J32" s="145" t="s">
        <v>45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46</v>
      </c>
      <c r="E33" s="132" t="s">
        <v>47</v>
      </c>
      <c r="F33" s="147">
        <f>ROUND((SUM(BE99:BE295)),  2)</f>
        <v>0</v>
      </c>
      <c r="G33" s="39"/>
      <c r="H33" s="39"/>
      <c r="I33" s="148">
        <v>0.20999999999999999</v>
      </c>
      <c r="J33" s="147">
        <f>ROUND(((SUM(BE99:BE295))*I33),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7">
        <f>ROUND((SUM(BF99:BF295)),  2)</f>
        <v>0</v>
      </c>
      <c r="G34" s="39"/>
      <c r="H34" s="39"/>
      <c r="I34" s="148">
        <v>0.14999999999999999</v>
      </c>
      <c r="J34" s="147">
        <f>ROUND(((SUM(BF99:BF295))*I34),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7">
        <f>ROUND((SUM(BG99:BG295)),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7">
        <f>ROUND((SUM(BH99:BH295)),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7">
        <f>ROUND((SUM(BI99:BI295)),  2)</f>
        <v>0</v>
      </c>
      <c r="G37" s="39"/>
      <c r="H37" s="39"/>
      <c r="I37" s="148">
        <v>0</v>
      </c>
      <c r="J37" s="147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 xml:space="preserve">Údržba HOZ  Hartunkov I</v>
      </c>
      <c r="F48" s="33"/>
      <c r="G48" s="33"/>
      <c r="H48" s="33"/>
      <c r="I48" s="41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203_006 - SO.01 Údržba HARTUNKOV I odpad D 2030000006-11201000</v>
      </c>
      <c r="F50" s="41"/>
      <c r="G50" s="41"/>
      <c r="H50" s="41"/>
      <c r="I50" s="41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k.ú. Hartunkov</v>
      </c>
      <c r="G52" s="41"/>
      <c r="H52" s="41"/>
      <c r="I52" s="33" t="s">
        <v>25</v>
      </c>
      <c r="J52" s="73" t="str">
        <f>IF(J12="","",J12)</f>
        <v>28. 3. 2023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</v>
      </c>
      <c r="G54" s="41"/>
      <c r="H54" s="41"/>
      <c r="I54" s="33" t="s">
        <v>35</v>
      </c>
      <c r="J54" s="37" t="str">
        <f>E21</f>
        <v>Ing. Karel Kahuda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74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J100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J101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J118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J119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109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105</v>
      </c>
      <c r="E65" s="168"/>
      <c r="F65" s="168"/>
      <c r="G65" s="168"/>
      <c r="H65" s="168"/>
      <c r="I65" s="168"/>
      <c r="J65" s="169">
        <f>J129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110</v>
      </c>
      <c r="E66" s="174"/>
      <c r="F66" s="174"/>
      <c r="G66" s="174"/>
      <c r="H66" s="174"/>
      <c r="I66" s="174"/>
      <c r="J66" s="175">
        <f>J130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111</v>
      </c>
      <c r="E67" s="174"/>
      <c r="F67" s="174"/>
      <c r="G67" s="174"/>
      <c r="H67" s="174"/>
      <c r="I67" s="174"/>
      <c r="J67" s="175">
        <f>J179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112</v>
      </c>
      <c r="E68" s="174"/>
      <c r="F68" s="174"/>
      <c r="G68" s="174"/>
      <c r="H68" s="174"/>
      <c r="I68" s="174"/>
      <c r="J68" s="175">
        <f>J195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113</v>
      </c>
      <c r="E69" s="174"/>
      <c r="F69" s="174"/>
      <c r="G69" s="174"/>
      <c r="H69" s="174"/>
      <c r="I69" s="174"/>
      <c r="J69" s="175">
        <f>J201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114</v>
      </c>
      <c r="E70" s="174"/>
      <c r="F70" s="174"/>
      <c r="G70" s="174"/>
      <c r="H70" s="174"/>
      <c r="I70" s="174"/>
      <c r="J70" s="175">
        <f>J216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106</v>
      </c>
      <c r="E71" s="174"/>
      <c r="F71" s="174"/>
      <c r="G71" s="174"/>
      <c r="H71" s="174"/>
      <c r="I71" s="174"/>
      <c r="J71" s="175">
        <f>J226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115</v>
      </c>
      <c r="E72" s="174"/>
      <c r="F72" s="174"/>
      <c r="G72" s="174"/>
      <c r="H72" s="174"/>
      <c r="I72" s="174"/>
      <c r="J72" s="175">
        <f>J233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5"/>
      <c r="C73" s="166"/>
      <c r="D73" s="167" t="s">
        <v>105</v>
      </c>
      <c r="E73" s="168"/>
      <c r="F73" s="168"/>
      <c r="G73" s="168"/>
      <c r="H73" s="168"/>
      <c r="I73" s="168"/>
      <c r="J73" s="169">
        <f>J237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1"/>
      <c r="C74" s="172"/>
      <c r="D74" s="173" t="s">
        <v>110</v>
      </c>
      <c r="E74" s="174"/>
      <c r="F74" s="174"/>
      <c r="G74" s="174"/>
      <c r="H74" s="174"/>
      <c r="I74" s="174"/>
      <c r="J74" s="175">
        <f>J243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1"/>
      <c r="C75" s="172"/>
      <c r="D75" s="173" t="s">
        <v>116</v>
      </c>
      <c r="E75" s="174"/>
      <c r="F75" s="174"/>
      <c r="G75" s="174"/>
      <c r="H75" s="174"/>
      <c r="I75" s="174"/>
      <c r="J75" s="175">
        <f>J267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111</v>
      </c>
      <c r="E76" s="174"/>
      <c r="F76" s="174"/>
      <c r="G76" s="174"/>
      <c r="H76" s="174"/>
      <c r="I76" s="174"/>
      <c r="J76" s="175">
        <f>J268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112</v>
      </c>
      <c r="E77" s="174"/>
      <c r="F77" s="174"/>
      <c r="G77" s="174"/>
      <c r="H77" s="174"/>
      <c r="I77" s="174"/>
      <c r="J77" s="175">
        <f>J269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113</v>
      </c>
      <c r="E78" s="174"/>
      <c r="F78" s="174"/>
      <c r="G78" s="174"/>
      <c r="H78" s="174"/>
      <c r="I78" s="174"/>
      <c r="J78" s="175">
        <f>J270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114</v>
      </c>
      <c r="E79" s="174"/>
      <c r="F79" s="174"/>
      <c r="G79" s="174"/>
      <c r="H79" s="174"/>
      <c r="I79" s="174"/>
      <c r="J79" s="175">
        <f>J276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117</v>
      </c>
      <c r="D86" s="41"/>
      <c r="E86" s="41"/>
      <c r="F86" s="41"/>
      <c r="G86" s="41"/>
      <c r="H86" s="41"/>
      <c r="I86" s="41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0" t="str">
        <f>E7</f>
        <v xml:space="preserve">Údržba HOZ  Hartunkov I</v>
      </c>
      <c r="F89" s="33"/>
      <c r="G89" s="33"/>
      <c r="H89" s="33"/>
      <c r="I89" s="41"/>
      <c r="J89" s="41"/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99</v>
      </c>
      <c r="D90" s="41"/>
      <c r="E90" s="41"/>
      <c r="F90" s="41"/>
      <c r="G90" s="41"/>
      <c r="H90" s="41"/>
      <c r="I90" s="41"/>
      <c r="J90" s="41"/>
      <c r="K90" s="41"/>
      <c r="L90" s="13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203_006 - SO.01 Údržba HARTUNKOV I odpad D 2030000006-11201000</v>
      </c>
      <c r="F91" s="41"/>
      <c r="G91" s="41"/>
      <c r="H91" s="41"/>
      <c r="I91" s="41"/>
      <c r="J91" s="41"/>
      <c r="K91" s="41"/>
      <c r="L91" s="13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F12</f>
        <v>k.ú. Hartunkov</v>
      </c>
      <c r="G93" s="41"/>
      <c r="H93" s="41"/>
      <c r="I93" s="33" t="s">
        <v>25</v>
      </c>
      <c r="J93" s="73" t="str">
        <f>IF(J12="","",J12)</f>
        <v>28. 3. 2023</v>
      </c>
      <c r="K93" s="41"/>
      <c r="L93" s="13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E15</f>
        <v>SPÚ, OVHS</v>
      </c>
      <c r="G95" s="41"/>
      <c r="H95" s="41"/>
      <c r="I95" s="33" t="s">
        <v>35</v>
      </c>
      <c r="J95" s="37" t="str">
        <f>E21</f>
        <v>Ing. Karel Kahuda</v>
      </c>
      <c r="K95" s="41"/>
      <c r="L95" s="13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IF(E18="","",E18)</f>
        <v>Vyplň údaj</v>
      </c>
      <c r="G96" s="41"/>
      <c r="H96" s="41"/>
      <c r="I96" s="33" t="s">
        <v>37</v>
      </c>
      <c r="J96" s="37" t="str">
        <f>E24</f>
        <v xml:space="preserve"> </v>
      </c>
      <c r="K96" s="41"/>
      <c r="L96" s="13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7"/>
      <c r="B98" s="178"/>
      <c r="C98" s="179" t="s">
        <v>118</v>
      </c>
      <c r="D98" s="180" t="s">
        <v>61</v>
      </c>
      <c r="E98" s="180" t="s">
        <v>57</v>
      </c>
      <c r="F98" s="180" t="s">
        <v>58</v>
      </c>
      <c r="G98" s="180" t="s">
        <v>119</v>
      </c>
      <c r="H98" s="180" t="s">
        <v>120</v>
      </c>
      <c r="I98" s="180" t="s">
        <v>121</v>
      </c>
      <c r="J98" s="180" t="s">
        <v>103</v>
      </c>
      <c r="K98" s="181" t="s">
        <v>122</v>
      </c>
      <c r="L98" s="182"/>
      <c r="M98" s="93" t="s">
        <v>20</v>
      </c>
      <c r="N98" s="94" t="s">
        <v>46</v>
      </c>
      <c r="O98" s="94" t="s">
        <v>123</v>
      </c>
      <c r="P98" s="94" t="s">
        <v>124</v>
      </c>
      <c r="Q98" s="94" t="s">
        <v>125</v>
      </c>
      <c r="R98" s="94" t="s">
        <v>126</v>
      </c>
      <c r="S98" s="94" t="s">
        <v>127</v>
      </c>
      <c r="T98" s="95" t="s">
        <v>128</v>
      </c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</row>
    <row r="99" s="2" customFormat="1" ht="22.8" customHeight="1">
      <c r="A99" s="39"/>
      <c r="B99" s="40"/>
      <c r="C99" s="100" t="s">
        <v>129</v>
      </c>
      <c r="D99" s="41"/>
      <c r="E99" s="41"/>
      <c r="F99" s="41"/>
      <c r="G99" s="41"/>
      <c r="H99" s="41"/>
      <c r="I99" s="41"/>
      <c r="J99" s="183">
        <f>BK99</f>
        <v>0</v>
      </c>
      <c r="K99" s="41"/>
      <c r="L99" s="45"/>
      <c r="M99" s="96"/>
      <c r="N99" s="184"/>
      <c r="O99" s="97"/>
      <c r="P99" s="185">
        <f>P100+P118+P129+P237</f>
        <v>0</v>
      </c>
      <c r="Q99" s="97"/>
      <c r="R99" s="185">
        <f>R100+R118+R129+R237</f>
        <v>38.415728559999998</v>
      </c>
      <c r="S99" s="97"/>
      <c r="T99" s="186">
        <f>T100+T118+T129+T237</f>
        <v>3.5440000000000005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104</v>
      </c>
      <c r="BK99" s="187">
        <f>BK100+BK118+BK129+BK237</f>
        <v>0</v>
      </c>
    </row>
    <row r="100" s="12" customFormat="1" ht="25.92" customHeight="1">
      <c r="A100" s="12"/>
      <c r="B100" s="188"/>
      <c r="C100" s="189"/>
      <c r="D100" s="190" t="s">
        <v>75</v>
      </c>
      <c r="E100" s="191" t="s">
        <v>130</v>
      </c>
      <c r="F100" s="191" t="s">
        <v>131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0.20252000000000001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22</v>
      </c>
      <c r="AT100" s="200" t="s">
        <v>75</v>
      </c>
      <c r="AU100" s="200" t="s">
        <v>76</v>
      </c>
      <c r="AY100" s="199" t="s">
        <v>132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75</v>
      </c>
      <c r="E101" s="202" t="s">
        <v>133</v>
      </c>
      <c r="F101" s="202" t="s">
        <v>134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SUM(P102:P117)</f>
        <v>0</v>
      </c>
      <c r="Q101" s="196"/>
      <c r="R101" s="197">
        <f>SUM(R102:R117)</f>
        <v>0.20252000000000001</v>
      </c>
      <c r="S101" s="196"/>
      <c r="T101" s="198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22</v>
      </c>
      <c r="AT101" s="200" t="s">
        <v>75</v>
      </c>
      <c r="AU101" s="200" t="s">
        <v>22</v>
      </c>
      <c r="AY101" s="199" t="s">
        <v>132</v>
      </c>
      <c r="BK101" s="201">
        <f>SUM(BK102:BK117)</f>
        <v>0</v>
      </c>
    </row>
    <row r="102" s="2" customFormat="1" ht="16.5" customHeight="1">
      <c r="A102" s="39"/>
      <c r="B102" s="40"/>
      <c r="C102" s="204" t="s">
        <v>135</v>
      </c>
      <c r="D102" s="204" t="s">
        <v>136</v>
      </c>
      <c r="E102" s="205" t="s">
        <v>137</v>
      </c>
      <c r="F102" s="206" t="s">
        <v>138</v>
      </c>
      <c r="G102" s="207" t="s">
        <v>139</v>
      </c>
      <c r="H102" s="208">
        <v>16</v>
      </c>
      <c r="I102" s="209"/>
      <c r="J102" s="210">
        <f>ROUND(I102*H102,2)</f>
        <v>0</v>
      </c>
      <c r="K102" s="206" t="s">
        <v>20</v>
      </c>
      <c r="L102" s="45"/>
      <c r="M102" s="211" t="s">
        <v>20</v>
      </c>
      <c r="N102" s="212" t="s">
        <v>47</v>
      </c>
      <c r="O102" s="85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5" t="s">
        <v>140</v>
      </c>
      <c r="AT102" s="215" t="s">
        <v>136</v>
      </c>
      <c r="AU102" s="215" t="s">
        <v>85</v>
      </c>
      <c r="AY102" s="18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8" t="s">
        <v>22</v>
      </c>
      <c r="BK102" s="216">
        <f>ROUND(I102*H102,2)</f>
        <v>0</v>
      </c>
      <c r="BL102" s="18" t="s">
        <v>140</v>
      </c>
      <c r="BM102" s="215" t="s">
        <v>141</v>
      </c>
    </row>
    <row r="103" s="2" customFormat="1">
      <c r="A103" s="39"/>
      <c r="B103" s="40"/>
      <c r="C103" s="41"/>
      <c r="D103" s="217" t="s">
        <v>142</v>
      </c>
      <c r="E103" s="41"/>
      <c r="F103" s="218" t="s">
        <v>138</v>
      </c>
      <c r="G103" s="41"/>
      <c r="H103" s="41"/>
      <c r="I103" s="219"/>
      <c r="J103" s="41"/>
      <c r="K103" s="41"/>
      <c r="L103" s="45"/>
      <c r="M103" s="220"/>
      <c r="N103" s="22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85</v>
      </c>
    </row>
    <row r="104" s="2" customFormat="1">
      <c r="A104" s="39"/>
      <c r="B104" s="40"/>
      <c r="C104" s="41"/>
      <c r="D104" s="217" t="s">
        <v>143</v>
      </c>
      <c r="E104" s="41"/>
      <c r="F104" s="222" t="s">
        <v>144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85</v>
      </c>
    </row>
    <row r="105" s="13" customFormat="1">
      <c r="A105" s="13"/>
      <c r="B105" s="223"/>
      <c r="C105" s="224"/>
      <c r="D105" s="217" t="s">
        <v>145</v>
      </c>
      <c r="E105" s="225" t="s">
        <v>20</v>
      </c>
      <c r="F105" s="226" t="s">
        <v>146</v>
      </c>
      <c r="G105" s="224"/>
      <c r="H105" s="227">
        <v>16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145</v>
      </c>
      <c r="AU105" s="233" t="s">
        <v>85</v>
      </c>
      <c r="AV105" s="13" t="s">
        <v>85</v>
      </c>
      <c r="AW105" s="13" t="s">
        <v>39</v>
      </c>
      <c r="AX105" s="13" t="s">
        <v>76</v>
      </c>
      <c r="AY105" s="233" t="s">
        <v>132</v>
      </c>
    </row>
    <row r="106" s="14" customFormat="1">
      <c r="A106" s="14"/>
      <c r="B106" s="234"/>
      <c r="C106" s="235"/>
      <c r="D106" s="217" t="s">
        <v>145</v>
      </c>
      <c r="E106" s="236" t="s">
        <v>20</v>
      </c>
      <c r="F106" s="237" t="s">
        <v>147</v>
      </c>
      <c r="G106" s="235"/>
      <c r="H106" s="238">
        <v>16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145</v>
      </c>
      <c r="AU106" s="244" t="s">
        <v>85</v>
      </c>
      <c r="AV106" s="14" t="s">
        <v>140</v>
      </c>
      <c r="AW106" s="14" t="s">
        <v>39</v>
      </c>
      <c r="AX106" s="14" t="s">
        <v>22</v>
      </c>
      <c r="AY106" s="244" t="s">
        <v>132</v>
      </c>
    </row>
    <row r="107" s="2" customFormat="1" ht="16.5" customHeight="1">
      <c r="A107" s="39"/>
      <c r="B107" s="40"/>
      <c r="C107" s="204" t="s">
        <v>148</v>
      </c>
      <c r="D107" s="204" t="s">
        <v>136</v>
      </c>
      <c r="E107" s="205" t="s">
        <v>149</v>
      </c>
      <c r="F107" s="206" t="s">
        <v>150</v>
      </c>
      <c r="G107" s="207" t="s">
        <v>151</v>
      </c>
      <c r="H107" s="208">
        <v>4</v>
      </c>
      <c r="I107" s="209"/>
      <c r="J107" s="210">
        <f>ROUND(I107*H107,2)</f>
        <v>0</v>
      </c>
      <c r="K107" s="206" t="s">
        <v>152</v>
      </c>
      <c r="L107" s="45"/>
      <c r="M107" s="211" t="s">
        <v>20</v>
      </c>
      <c r="N107" s="212" t="s">
        <v>47</v>
      </c>
      <c r="O107" s="85"/>
      <c r="P107" s="213">
        <f>O107*H107</f>
        <v>0</v>
      </c>
      <c r="Q107" s="213">
        <v>0.0023800000000000002</v>
      </c>
      <c r="R107" s="213">
        <f>Q107*H107</f>
        <v>0.0095200000000000007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140</v>
      </c>
      <c r="AT107" s="215" t="s">
        <v>136</v>
      </c>
      <c r="AU107" s="215" t="s">
        <v>85</v>
      </c>
      <c r="AY107" s="18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22</v>
      </c>
      <c r="BK107" s="216">
        <f>ROUND(I107*H107,2)</f>
        <v>0</v>
      </c>
      <c r="BL107" s="18" t="s">
        <v>140</v>
      </c>
      <c r="BM107" s="215" t="s">
        <v>153</v>
      </c>
    </row>
    <row r="108" s="2" customFormat="1">
      <c r="A108" s="39"/>
      <c r="B108" s="40"/>
      <c r="C108" s="41"/>
      <c r="D108" s="217" t="s">
        <v>142</v>
      </c>
      <c r="E108" s="41"/>
      <c r="F108" s="218" t="s">
        <v>154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2" customFormat="1">
      <c r="A109" s="39"/>
      <c r="B109" s="40"/>
      <c r="C109" s="41"/>
      <c r="D109" s="245" t="s">
        <v>155</v>
      </c>
      <c r="E109" s="41"/>
      <c r="F109" s="246" t="s">
        <v>156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85</v>
      </c>
    </row>
    <row r="110" s="13" customFormat="1">
      <c r="A110" s="13"/>
      <c r="B110" s="223"/>
      <c r="C110" s="224"/>
      <c r="D110" s="217" t="s">
        <v>145</v>
      </c>
      <c r="E110" s="225" t="s">
        <v>20</v>
      </c>
      <c r="F110" s="226" t="s">
        <v>140</v>
      </c>
      <c r="G110" s="224"/>
      <c r="H110" s="227">
        <v>4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145</v>
      </c>
      <c r="AU110" s="233" t="s">
        <v>85</v>
      </c>
      <c r="AV110" s="13" t="s">
        <v>85</v>
      </c>
      <c r="AW110" s="13" t="s">
        <v>39</v>
      </c>
      <c r="AX110" s="13" t="s">
        <v>76</v>
      </c>
      <c r="AY110" s="233" t="s">
        <v>132</v>
      </c>
    </row>
    <row r="111" s="14" customFormat="1">
      <c r="A111" s="14"/>
      <c r="B111" s="234"/>
      <c r="C111" s="235"/>
      <c r="D111" s="217" t="s">
        <v>145</v>
      </c>
      <c r="E111" s="236" t="s">
        <v>20</v>
      </c>
      <c r="F111" s="237" t="s">
        <v>147</v>
      </c>
      <c r="G111" s="235"/>
      <c r="H111" s="238">
        <v>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145</v>
      </c>
      <c r="AU111" s="244" t="s">
        <v>85</v>
      </c>
      <c r="AV111" s="14" t="s">
        <v>140</v>
      </c>
      <c r="AW111" s="14" t="s">
        <v>39</v>
      </c>
      <c r="AX111" s="14" t="s">
        <v>22</v>
      </c>
      <c r="AY111" s="244" t="s">
        <v>132</v>
      </c>
    </row>
    <row r="112" s="2" customFormat="1" ht="16.5" customHeight="1">
      <c r="A112" s="39"/>
      <c r="B112" s="40"/>
      <c r="C112" s="247" t="s">
        <v>157</v>
      </c>
      <c r="D112" s="247" t="s">
        <v>158</v>
      </c>
      <c r="E112" s="248" t="s">
        <v>159</v>
      </c>
      <c r="F112" s="249" t="s">
        <v>160</v>
      </c>
      <c r="G112" s="250" t="s">
        <v>161</v>
      </c>
      <c r="H112" s="251">
        <v>0.19300000000000001</v>
      </c>
      <c r="I112" s="252"/>
      <c r="J112" s="253">
        <f>ROUND(I112*H112,2)</f>
        <v>0</v>
      </c>
      <c r="K112" s="249" t="s">
        <v>152</v>
      </c>
      <c r="L112" s="254"/>
      <c r="M112" s="255" t="s">
        <v>20</v>
      </c>
      <c r="N112" s="256" t="s">
        <v>47</v>
      </c>
      <c r="O112" s="85"/>
      <c r="P112" s="213">
        <f>O112*H112</f>
        <v>0</v>
      </c>
      <c r="Q112" s="213">
        <v>1</v>
      </c>
      <c r="R112" s="213">
        <f>Q112*H112</f>
        <v>0.19300000000000001</v>
      </c>
      <c r="S112" s="213">
        <v>0</v>
      </c>
      <c r="T112" s="21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162</v>
      </c>
      <c r="AT112" s="215" t="s">
        <v>158</v>
      </c>
      <c r="AU112" s="215" t="s">
        <v>85</v>
      </c>
      <c r="AY112" s="18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22</v>
      </c>
      <c r="BK112" s="216">
        <f>ROUND(I112*H112,2)</f>
        <v>0</v>
      </c>
      <c r="BL112" s="18" t="s">
        <v>140</v>
      </c>
      <c r="BM112" s="215" t="s">
        <v>163</v>
      </c>
    </row>
    <row r="113" s="2" customFormat="1">
      <c r="A113" s="39"/>
      <c r="B113" s="40"/>
      <c r="C113" s="41"/>
      <c r="D113" s="217" t="s">
        <v>142</v>
      </c>
      <c r="E113" s="41"/>
      <c r="F113" s="218" t="s">
        <v>160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85</v>
      </c>
    </row>
    <row r="114" s="2" customFormat="1">
      <c r="A114" s="39"/>
      <c r="B114" s="40"/>
      <c r="C114" s="41"/>
      <c r="D114" s="217" t="s">
        <v>143</v>
      </c>
      <c r="E114" s="41"/>
      <c r="F114" s="222" t="s">
        <v>164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85</v>
      </c>
    </row>
    <row r="115" s="13" customFormat="1">
      <c r="A115" s="13"/>
      <c r="B115" s="223"/>
      <c r="C115" s="224"/>
      <c r="D115" s="217" t="s">
        <v>145</v>
      </c>
      <c r="E115" s="225" t="s">
        <v>20</v>
      </c>
      <c r="F115" s="226" t="s">
        <v>165</v>
      </c>
      <c r="G115" s="224"/>
      <c r="H115" s="227">
        <v>0.17184704000000001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145</v>
      </c>
      <c r="AU115" s="233" t="s">
        <v>85</v>
      </c>
      <c r="AV115" s="13" t="s">
        <v>85</v>
      </c>
      <c r="AW115" s="13" t="s">
        <v>39</v>
      </c>
      <c r="AX115" s="13" t="s">
        <v>76</v>
      </c>
      <c r="AY115" s="233" t="s">
        <v>132</v>
      </c>
    </row>
    <row r="116" s="13" customFormat="1">
      <c r="A116" s="13"/>
      <c r="B116" s="223"/>
      <c r="C116" s="224"/>
      <c r="D116" s="217" t="s">
        <v>145</v>
      </c>
      <c r="E116" s="225" t="s">
        <v>20</v>
      </c>
      <c r="F116" s="226" t="s">
        <v>166</v>
      </c>
      <c r="G116" s="224"/>
      <c r="H116" s="227">
        <v>0.02114624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145</v>
      </c>
      <c r="AU116" s="233" t="s">
        <v>85</v>
      </c>
      <c r="AV116" s="13" t="s">
        <v>85</v>
      </c>
      <c r="AW116" s="13" t="s">
        <v>39</v>
      </c>
      <c r="AX116" s="13" t="s">
        <v>76</v>
      </c>
      <c r="AY116" s="233" t="s">
        <v>132</v>
      </c>
    </row>
    <row r="117" s="14" customFormat="1">
      <c r="A117" s="14"/>
      <c r="B117" s="234"/>
      <c r="C117" s="235"/>
      <c r="D117" s="217" t="s">
        <v>145</v>
      </c>
      <c r="E117" s="236" t="s">
        <v>20</v>
      </c>
      <c r="F117" s="237" t="s">
        <v>147</v>
      </c>
      <c r="G117" s="235"/>
      <c r="H117" s="238">
        <v>0.19299327999999999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145</v>
      </c>
      <c r="AU117" s="244" t="s">
        <v>85</v>
      </c>
      <c r="AV117" s="14" t="s">
        <v>140</v>
      </c>
      <c r="AW117" s="14" t="s">
        <v>39</v>
      </c>
      <c r="AX117" s="14" t="s">
        <v>22</v>
      </c>
      <c r="AY117" s="244" t="s">
        <v>132</v>
      </c>
    </row>
    <row r="118" s="12" customFormat="1" ht="25.92" customHeight="1">
      <c r="A118" s="12"/>
      <c r="B118" s="188"/>
      <c r="C118" s="189"/>
      <c r="D118" s="190" t="s">
        <v>75</v>
      </c>
      <c r="E118" s="191" t="s">
        <v>167</v>
      </c>
      <c r="F118" s="191" t="s">
        <v>168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P119+P123</f>
        <v>0</v>
      </c>
      <c r="Q118" s="196"/>
      <c r="R118" s="197">
        <f>R119+R123</f>
        <v>0.0109044</v>
      </c>
      <c r="S118" s="196"/>
      <c r="T118" s="198">
        <f>T119+T123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85</v>
      </c>
      <c r="AT118" s="200" t="s">
        <v>75</v>
      </c>
      <c r="AU118" s="200" t="s">
        <v>76</v>
      </c>
      <c r="AY118" s="199" t="s">
        <v>132</v>
      </c>
      <c r="BK118" s="201">
        <f>BK119+BK123</f>
        <v>0</v>
      </c>
    </row>
    <row r="119" s="12" customFormat="1" ht="22.8" customHeight="1">
      <c r="A119" s="12"/>
      <c r="B119" s="188"/>
      <c r="C119" s="189"/>
      <c r="D119" s="190" t="s">
        <v>75</v>
      </c>
      <c r="E119" s="202" t="s">
        <v>169</v>
      </c>
      <c r="F119" s="202" t="s">
        <v>170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SUM(P120:P122)</f>
        <v>0</v>
      </c>
      <c r="Q119" s="196"/>
      <c r="R119" s="197">
        <f>SUM(R120:R122)</f>
        <v>0.0096500000000000006</v>
      </c>
      <c r="S119" s="196"/>
      <c r="T119" s="198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85</v>
      </c>
      <c r="AT119" s="200" t="s">
        <v>75</v>
      </c>
      <c r="AU119" s="200" t="s">
        <v>22</v>
      </c>
      <c r="AY119" s="199" t="s">
        <v>132</v>
      </c>
      <c r="BK119" s="201">
        <f>SUM(BK120:BK122)</f>
        <v>0</v>
      </c>
    </row>
    <row r="120" s="2" customFormat="1" ht="16.5" customHeight="1">
      <c r="A120" s="39"/>
      <c r="B120" s="40"/>
      <c r="C120" s="204" t="s">
        <v>171</v>
      </c>
      <c r="D120" s="204" t="s">
        <v>136</v>
      </c>
      <c r="E120" s="205" t="s">
        <v>172</v>
      </c>
      <c r="F120" s="206" t="s">
        <v>173</v>
      </c>
      <c r="G120" s="207" t="s">
        <v>174</v>
      </c>
      <c r="H120" s="208">
        <v>193</v>
      </c>
      <c r="I120" s="209"/>
      <c r="J120" s="210">
        <f>ROUND(I120*H120,2)</f>
        <v>0</v>
      </c>
      <c r="K120" s="206" t="s">
        <v>152</v>
      </c>
      <c r="L120" s="45"/>
      <c r="M120" s="211" t="s">
        <v>20</v>
      </c>
      <c r="N120" s="212" t="s">
        <v>47</v>
      </c>
      <c r="O120" s="85"/>
      <c r="P120" s="213">
        <f>O120*H120</f>
        <v>0</v>
      </c>
      <c r="Q120" s="213">
        <v>5.0000000000000002E-05</v>
      </c>
      <c r="R120" s="213">
        <f>Q120*H120</f>
        <v>0.0096500000000000006</v>
      </c>
      <c r="S120" s="213">
        <v>0</v>
      </c>
      <c r="T120" s="21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175</v>
      </c>
      <c r="AT120" s="215" t="s">
        <v>136</v>
      </c>
      <c r="AU120" s="215" t="s">
        <v>85</v>
      </c>
      <c r="AY120" s="18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22</v>
      </c>
      <c r="BK120" s="216">
        <f>ROUND(I120*H120,2)</f>
        <v>0</v>
      </c>
      <c r="BL120" s="18" t="s">
        <v>175</v>
      </c>
      <c r="BM120" s="215" t="s">
        <v>176</v>
      </c>
    </row>
    <row r="121" s="2" customFormat="1">
      <c r="A121" s="39"/>
      <c r="B121" s="40"/>
      <c r="C121" s="41"/>
      <c r="D121" s="217" t="s">
        <v>142</v>
      </c>
      <c r="E121" s="41"/>
      <c r="F121" s="218" t="s">
        <v>177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85</v>
      </c>
    </row>
    <row r="122" s="2" customFormat="1">
      <c r="A122" s="39"/>
      <c r="B122" s="40"/>
      <c r="C122" s="41"/>
      <c r="D122" s="245" t="s">
        <v>155</v>
      </c>
      <c r="E122" s="41"/>
      <c r="F122" s="246" t="s">
        <v>178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85</v>
      </c>
    </row>
    <row r="123" s="12" customFormat="1" ht="22.8" customHeight="1">
      <c r="A123" s="12"/>
      <c r="B123" s="188"/>
      <c r="C123" s="189"/>
      <c r="D123" s="190" t="s">
        <v>75</v>
      </c>
      <c r="E123" s="202" t="s">
        <v>179</v>
      </c>
      <c r="F123" s="202" t="s">
        <v>180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SUM(P124:P128)</f>
        <v>0</v>
      </c>
      <c r="Q123" s="196"/>
      <c r="R123" s="197">
        <f>SUM(R124:R128)</f>
        <v>0.0012543999999999999</v>
      </c>
      <c r="S123" s="196"/>
      <c r="T123" s="19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85</v>
      </c>
      <c r="AT123" s="200" t="s">
        <v>75</v>
      </c>
      <c r="AU123" s="200" t="s">
        <v>22</v>
      </c>
      <c r="AY123" s="199" t="s">
        <v>132</v>
      </c>
      <c r="BK123" s="201">
        <f>SUM(BK124:BK128)</f>
        <v>0</v>
      </c>
    </row>
    <row r="124" s="2" customFormat="1" ht="16.5" customHeight="1">
      <c r="A124" s="39"/>
      <c r="B124" s="40"/>
      <c r="C124" s="204" t="s">
        <v>181</v>
      </c>
      <c r="D124" s="204" t="s">
        <v>136</v>
      </c>
      <c r="E124" s="205" t="s">
        <v>182</v>
      </c>
      <c r="F124" s="206" t="s">
        <v>183</v>
      </c>
      <c r="G124" s="207" t="s">
        <v>184</v>
      </c>
      <c r="H124" s="208">
        <v>8.9600000000000009</v>
      </c>
      <c r="I124" s="209"/>
      <c r="J124" s="210">
        <f>ROUND(I124*H124,2)</f>
        <v>0</v>
      </c>
      <c r="K124" s="206" t="s">
        <v>152</v>
      </c>
      <c r="L124" s="45"/>
      <c r="M124" s="211" t="s">
        <v>20</v>
      </c>
      <c r="N124" s="212" t="s">
        <v>47</v>
      </c>
      <c r="O124" s="85"/>
      <c r="P124" s="213">
        <f>O124*H124</f>
        <v>0</v>
      </c>
      <c r="Q124" s="213">
        <v>0.00013999999999999999</v>
      </c>
      <c r="R124" s="213">
        <f>Q124*H124</f>
        <v>0.0012543999999999999</v>
      </c>
      <c r="S124" s="213">
        <v>0</v>
      </c>
      <c r="T124" s="21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175</v>
      </c>
      <c r="AT124" s="215" t="s">
        <v>136</v>
      </c>
      <c r="AU124" s="215" t="s">
        <v>85</v>
      </c>
      <c r="AY124" s="18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22</v>
      </c>
      <c r="BK124" s="216">
        <f>ROUND(I124*H124,2)</f>
        <v>0</v>
      </c>
      <c r="BL124" s="18" t="s">
        <v>175</v>
      </c>
      <c r="BM124" s="215" t="s">
        <v>185</v>
      </c>
    </row>
    <row r="125" s="2" customFormat="1">
      <c r="A125" s="39"/>
      <c r="B125" s="40"/>
      <c r="C125" s="41"/>
      <c r="D125" s="217" t="s">
        <v>142</v>
      </c>
      <c r="E125" s="41"/>
      <c r="F125" s="218" t="s">
        <v>186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142</v>
      </c>
      <c r="AU125" s="18" t="s">
        <v>85</v>
      </c>
    </row>
    <row r="126" s="2" customFormat="1">
      <c r="A126" s="39"/>
      <c r="B126" s="40"/>
      <c r="C126" s="41"/>
      <c r="D126" s="245" t="s">
        <v>155</v>
      </c>
      <c r="E126" s="41"/>
      <c r="F126" s="246" t="s">
        <v>187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85</v>
      </c>
    </row>
    <row r="127" s="13" customFormat="1">
      <c r="A127" s="13"/>
      <c r="B127" s="223"/>
      <c r="C127" s="224"/>
      <c r="D127" s="217" t="s">
        <v>145</v>
      </c>
      <c r="E127" s="225" t="s">
        <v>20</v>
      </c>
      <c r="F127" s="226" t="s">
        <v>188</v>
      </c>
      <c r="G127" s="224"/>
      <c r="H127" s="227">
        <v>8.9600000000000009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145</v>
      </c>
      <c r="AU127" s="233" t="s">
        <v>85</v>
      </c>
      <c r="AV127" s="13" t="s">
        <v>85</v>
      </c>
      <c r="AW127" s="13" t="s">
        <v>39</v>
      </c>
      <c r="AX127" s="13" t="s">
        <v>76</v>
      </c>
      <c r="AY127" s="233" t="s">
        <v>132</v>
      </c>
    </row>
    <row r="128" s="14" customFormat="1">
      <c r="A128" s="14"/>
      <c r="B128" s="234"/>
      <c r="C128" s="235"/>
      <c r="D128" s="217" t="s">
        <v>145</v>
      </c>
      <c r="E128" s="236" t="s">
        <v>20</v>
      </c>
      <c r="F128" s="237" t="s">
        <v>147</v>
      </c>
      <c r="G128" s="235"/>
      <c r="H128" s="238">
        <v>8.9600000000000009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145</v>
      </c>
      <c r="AU128" s="244" t="s">
        <v>85</v>
      </c>
      <c r="AV128" s="14" t="s">
        <v>140</v>
      </c>
      <c r="AW128" s="14" t="s">
        <v>39</v>
      </c>
      <c r="AX128" s="14" t="s">
        <v>22</v>
      </c>
      <c r="AY128" s="244" t="s">
        <v>132</v>
      </c>
    </row>
    <row r="129" s="12" customFormat="1" ht="25.92" customHeight="1">
      <c r="A129" s="12"/>
      <c r="B129" s="188"/>
      <c r="C129" s="189"/>
      <c r="D129" s="190" t="s">
        <v>75</v>
      </c>
      <c r="E129" s="191" t="s">
        <v>130</v>
      </c>
      <c r="F129" s="191" t="s">
        <v>131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P130+P179+P195+P201+P216+P226+P233</f>
        <v>0</v>
      </c>
      <c r="Q129" s="196"/>
      <c r="R129" s="197">
        <f>R130+R179+R195+R201+R216+R226+R233</f>
        <v>26.847054159999995</v>
      </c>
      <c r="S129" s="196"/>
      <c r="T129" s="198">
        <f>T130+T179+T195+T201+T216+T226+T233</f>
        <v>2.9440000000000004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22</v>
      </c>
      <c r="AT129" s="200" t="s">
        <v>75</v>
      </c>
      <c r="AU129" s="200" t="s">
        <v>76</v>
      </c>
      <c r="AY129" s="199" t="s">
        <v>132</v>
      </c>
      <c r="BK129" s="201">
        <f>BK130+BK179+BK195+BK201+BK216+BK226+BK233</f>
        <v>0</v>
      </c>
    </row>
    <row r="130" s="12" customFormat="1" ht="22.8" customHeight="1">
      <c r="A130" s="12"/>
      <c r="B130" s="188"/>
      <c r="C130" s="189"/>
      <c r="D130" s="190" t="s">
        <v>75</v>
      </c>
      <c r="E130" s="202" t="s">
        <v>22</v>
      </c>
      <c r="F130" s="202" t="s">
        <v>189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SUM(P131:P178)</f>
        <v>0</v>
      </c>
      <c r="Q130" s="196"/>
      <c r="R130" s="197">
        <f>SUM(R131:R178)</f>
        <v>0.028760000000000001</v>
      </c>
      <c r="S130" s="196"/>
      <c r="T130" s="198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22</v>
      </c>
      <c r="AT130" s="200" t="s">
        <v>75</v>
      </c>
      <c r="AU130" s="200" t="s">
        <v>22</v>
      </c>
      <c r="AY130" s="199" t="s">
        <v>132</v>
      </c>
      <c r="BK130" s="201">
        <f>SUM(BK131:BK178)</f>
        <v>0</v>
      </c>
    </row>
    <row r="131" s="2" customFormat="1" ht="16.5" customHeight="1">
      <c r="A131" s="39"/>
      <c r="B131" s="40"/>
      <c r="C131" s="204" t="s">
        <v>190</v>
      </c>
      <c r="D131" s="204" t="s">
        <v>136</v>
      </c>
      <c r="E131" s="205" t="s">
        <v>191</v>
      </c>
      <c r="F131" s="206" t="s">
        <v>192</v>
      </c>
      <c r="G131" s="207" t="s">
        <v>151</v>
      </c>
      <c r="H131" s="208">
        <v>1</v>
      </c>
      <c r="I131" s="209"/>
      <c r="J131" s="210">
        <f>ROUND(I131*H131,2)</f>
        <v>0</v>
      </c>
      <c r="K131" s="206" t="s">
        <v>152</v>
      </c>
      <c r="L131" s="45"/>
      <c r="M131" s="211" t="s">
        <v>20</v>
      </c>
      <c r="N131" s="212" t="s">
        <v>47</v>
      </c>
      <c r="O131" s="85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140</v>
      </c>
      <c r="AT131" s="215" t="s">
        <v>136</v>
      </c>
      <c r="AU131" s="215" t="s">
        <v>85</v>
      </c>
      <c r="AY131" s="18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22</v>
      </c>
      <c r="BK131" s="216">
        <f>ROUND(I131*H131,2)</f>
        <v>0</v>
      </c>
      <c r="BL131" s="18" t="s">
        <v>140</v>
      </c>
      <c r="BM131" s="215" t="s">
        <v>193</v>
      </c>
    </row>
    <row r="132" s="2" customFormat="1">
      <c r="A132" s="39"/>
      <c r="B132" s="40"/>
      <c r="C132" s="41"/>
      <c r="D132" s="217" t="s">
        <v>142</v>
      </c>
      <c r="E132" s="41"/>
      <c r="F132" s="218" t="s">
        <v>194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142</v>
      </c>
      <c r="AU132" s="18" t="s">
        <v>85</v>
      </c>
    </row>
    <row r="133" s="2" customFormat="1">
      <c r="A133" s="39"/>
      <c r="B133" s="40"/>
      <c r="C133" s="41"/>
      <c r="D133" s="245" t="s">
        <v>155</v>
      </c>
      <c r="E133" s="41"/>
      <c r="F133" s="246" t="s">
        <v>195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85</v>
      </c>
    </row>
    <row r="134" s="2" customFormat="1">
      <c r="A134" s="39"/>
      <c r="B134" s="40"/>
      <c r="C134" s="41"/>
      <c r="D134" s="217" t="s">
        <v>143</v>
      </c>
      <c r="E134" s="41"/>
      <c r="F134" s="222" t="s">
        <v>196</v>
      </c>
      <c r="G134" s="41"/>
      <c r="H134" s="41"/>
      <c r="I134" s="219"/>
      <c r="J134" s="41"/>
      <c r="K134" s="41"/>
      <c r="L134" s="45"/>
      <c r="M134" s="220"/>
      <c r="N134" s="22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85</v>
      </c>
    </row>
    <row r="135" s="2" customFormat="1" ht="16.5" customHeight="1">
      <c r="A135" s="39"/>
      <c r="B135" s="40"/>
      <c r="C135" s="204" t="s">
        <v>197</v>
      </c>
      <c r="D135" s="204" t="s">
        <v>136</v>
      </c>
      <c r="E135" s="205" t="s">
        <v>198</v>
      </c>
      <c r="F135" s="206" t="s">
        <v>199</v>
      </c>
      <c r="G135" s="207" t="s">
        <v>200</v>
      </c>
      <c r="H135" s="208">
        <v>4</v>
      </c>
      <c r="I135" s="209"/>
      <c r="J135" s="210">
        <f>ROUND(I135*H135,2)</f>
        <v>0</v>
      </c>
      <c r="K135" s="206" t="s">
        <v>152</v>
      </c>
      <c r="L135" s="45"/>
      <c r="M135" s="211" t="s">
        <v>20</v>
      </c>
      <c r="N135" s="212" t="s">
        <v>47</v>
      </c>
      <c r="O135" s="85"/>
      <c r="P135" s="213">
        <f>O135*H135</f>
        <v>0</v>
      </c>
      <c r="Q135" s="213">
        <v>0.0071900000000000002</v>
      </c>
      <c r="R135" s="213">
        <f>Q135*H135</f>
        <v>0.028760000000000001</v>
      </c>
      <c r="S135" s="213">
        <v>0</v>
      </c>
      <c r="T135" s="21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140</v>
      </c>
      <c r="AT135" s="215" t="s">
        <v>136</v>
      </c>
      <c r="AU135" s="215" t="s">
        <v>85</v>
      </c>
      <c r="AY135" s="18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22</v>
      </c>
      <c r="BK135" s="216">
        <f>ROUND(I135*H135,2)</f>
        <v>0</v>
      </c>
      <c r="BL135" s="18" t="s">
        <v>140</v>
      </c>
      <c r="BM135" s="215" t="s">
        <v>201</v>
      </c>
    </row>
    <row r="136" s="2" customFormat="1">
      <c r="A136" s="39"/>
      <c r="B136" s="40"/>
      <c r="C136" s="41"/>
      <c r="D136" s="217" t="s">
        <v>142</v>
      </c>
      <c r="E136" s="41"/>
      <c r="F136" s="218" t="s">
        <v>202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85</v>
      </c>
    </row>
    <row r="137" s="2" customFormat="1">
      <c r="A137" s="39"/>
      <c r="B137" s="40"/>
      <c r="C137" s="41"/>
      <c r="D137" s="245" t="s">
        <v>155</v>
      </c>
      <c r="E137" s="41"/>
      <c r="F137" s="246" t="s">
        <v>203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85</v>
      </c>
    </row>
    <row r="138" s="2" customFormat="1">
      <c r="A138" s="39"/>
      <c r="B138" s="40"/>
      <c r="C138" s="41"/>
      <c r="D138" s="217" t="s">
        <v>143</v>
      </c>
      <c r="E138" s="41"/>
      <c r="F138" s="222" t="s">
        <v>204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85</v>
      </c>
    </row>
    <row r="139" s="13" customFormat="1">
      <c r="A139" s="13"/>
      <c r="B139" s="223"/>
      <c r="C139" s="224"/>
      <c r="D139" s="217" t="s">
        <v>145</v>
      </c>
      <c r="E139" s="225" t="s">
        <v>20</v>
      </c>
      <c r="F139" s="226" t="s">
        <v>140</v>
      </c>
      <c r="G139" s="224"/>
      <c r="H139" s="227">
        <v>4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145</v>
      </c>
      <c r="AU139" s="233" t="s">
        <v>85</v>
      </c>
      <c r="AV139" s="13" t="s">
        <v>85</v>
      </c>
      <c r="AW139" s="13" t="s">
        <v>39</v>
      </c>
      <c r="AX139" s="13" t="s">
        <v>22</v>
      </c>
      <c r="AY139" s="233" t="s">
        <v>132</v>
      </c>
    </row>
    <row r="140" s="2" customFormat="1" ht="21.75" customHeight="1">
      <c r="A140" s="39"/>
      <c r="B140" s="40"/>
      <c r="C140" s="204" t="s">
        <v>205</v>
      </c>
      <c r="D140" s="204" t="s">
        <v>136</v>
      </c>
      <c r="E140" s="205" t="s">
        <v>206</v>
      </c>
      <c r="F140" s="206" t="s">
        <v>207</v>
      </c>
      <c r="G140" s="207" t="s">
        <v>208</v>
      </c>
      <c r="H140" s="208">
        <v>5.5780000000000003</v>
      </c>
      <c r="I140" s="209"/>
      <c r="J140" s="210">
        <f>ROUND(I140*H140,2)</f>
        <v>0</v>
      </c>
      <c r="K140" s="206" t="s">
        <v>152</v>
      </c>
      <c r="L140" s="45"/>
      <c r="M140" s="211" t="s">
        <v>20</v>
      </c>
      <c r="N140" s="212" t="s">
        <v>47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140</v>
      </c>
      <c r="AT140" s="215" t="s">
        <v>136</v>
      </c>
      <c r="AU140" s="215" t="s">
        <v>85</v>
      </c>
      <c r="AY140" s="18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22</v>
      </c>
      <c r="BK140" s="216">
        <f>ROUND(I140*H140,2)</f>
        <v>0</v>
      </c>
      <c r="BL140" s="18" t="s">
        <v>140</v>
      </c>
      <c r="BM140" s="215" t="s">
        <v>209</v>
      </c>
    </row>
    <row r="141" s="2" customFormat="1">
      <c r="A141" s="39"/>
      <c r="B141" s="40"/>
      <c r="C141" s="41"/>
      <c r="D141" s="217" t="s">
        <v>142</v>
      </c>
      <c r="E141" s="41"/>
      <c r="F141" s="218" t="s">
        <v>210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85</v>
      </c>
    </row>
    <row r="142" s="2" customFormat="1">
      <c r="A142" s="39"/>
      <c r="B142" s="40"/>
      <c r="C142" s="41"/>
      <c r="D142" s="245" t="s">
        <v>155</v>
      </c>
      <c r="E142" s="41"/>
      <c r="F142" s="246" t="s">
        <v>211</v>
      </c>
      <c r="G142" s="41"/>
      <c r="H142" s="41"/>
      <c r="I142" s="219"/>
      <c r="J142" s="41"/>
      <c r="K142" s="41"/>
      <c r="L142" s="45"/>
      <c r="M142" s="220"/>
      <c r="N142" s="22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85</v>
      </c>
    </row>
    <row r="143" s="2" customFormat="1">
      <c r="A143" s="39"/>
      <c r="B143" s="40"/>
      <c r="C143" s="41"/>
      <c r="D143" s="217" t="s">
        <v>143</v>
      </c>
      <c r="E143" s="41"/>
      <c r="F143" s="222" t="s">
        <v>204</v>
      </c>
      <c r="G143" s="41"/>
      <c r="H143" s="41"/>
      <c r="I143" s="219"/>
      <c r="J143" s="41"/>
      <c r="K143" s="41"/>
      <c r="L143" s="45"/>
      <c r="M143" s="220"/>
      <c r="N143" s="22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85</v>
      </c>
    </row>
    <row r="144" s="13" customFormat="1">
      <c r="A144" s="13"/>
      <c r="B144" s="223"/>
      <c r="C144" s="224"/>
      <c r="D144" s="217" t="s">
        <v>145</v>
      </c>
      <c r="E144" s="225" t="s">
        <v>20</v>
      </c>
      <c r="F144" s="226" t="s">
        <v>212</v>
      </c>
      <c r="G144" s="224"/>
      <c r="H144" s="227">
        <v>0.81200000000000006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145</v>
      </c>
      <c r="AU144" s="233" t="s">
        <v>85</v>
      </c>
      <c r="AV144" s="13" t="s">
        <v>85</v>
      </c>
      <c r="AW144" s="13" t="s">
        <v>39</v>
      </c>
      <c r="AX144" s="13" t="s">
        <v>76</v>
      </c>
      <c r="AY144" s="233" t="s">
        <v>132</v>
      </c>
    </row>
    <row r="145" s="13" customFormat="1">
      <c r="A145" s="13"/>
      <c r="B145" s="223"/>
      <c r="C145" s="224"/>
      <c r="D145" s="217" t="s">
        <v>145</v>
      </c>
      <c r="E145" s="225" t="s">
        <v>20</v>
      </c>
      <c r="F145" s="226" t="s">
        <v>213</v>
      </c>
      <c r="G145" s="224"/>
      <c r="H145" s="227">
        <v>1.74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145</v>
      </c>
      <c r="AU145" s="233" t="s">
        <v>85</v>
      </c>
      <c r="AV145" s="13" t="s">
        <v>85</v>
      </c>
      <c r="AW145" s="13" t="s">
        <v>39</v>
      </c>
      <c r="AX145" s="13" t="s">
        <v>76</v>
      </c>
      <c r="AY145" s="233" t="s">
        <v>132</v>
      </c>
    </row>
    <row r="146" s="13" customFormat="1">
      <c r="A146" s="13"/>
      <c r="B146" s="223"/>
      <c r="C146" s="224"/>
      <c r="D146" s="217" t="s">
        <v>145</v>
      </c>
      <c r="E146" s="225" t="s">
        <v>20</v>
      </c>
      <c r="F146" s="226" t="s">
        <v>214</v>
      </c>
      <c r="G146" s="224"/>
      <c r="H146" s="227">
        <v>3.0259999999999998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145</v>
      </c>
      <c r="AU146" s="233" t="s">
        <v>85</v>
      </c>
      <c r="AV146" s="13" t="s">
        <v>85</v>
      </c>
      <c r="AW146" s="13" t="s">
        <v>39</v>
      </c>
      <c r="AX146" s="13" t="s">
        <v>76</v>
      </c>
      <c r="AY146" s="233" t="s">
        <v>132</v>
      </c>
    </row>
    <row r="147" s="14" customFormat="1">
      <c r="A147" s="14"/>
      <c r="B147" s="234"/>
      <c r="C147" s="235"/>
      <c r="D147" s="217" t="s">
        <v>145</v>
      </c>
      <c r="E147" s="236" t="s">
        <v>20</v>
      </c>
      <c r="F147" s="237" t="s">
        <v>147</v>
      </c>
      <c r="G147" s="235"/>
      <c r="H147" s="238">
        <v>5.5780000000000003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145</v>
      </c>
      <c r="AU147" s="244" t="s">
        <v>85</v>
      </c>
      <c r="AV147" s="14" t="s">
        <v>140</v>
      </c>
      <c r="AW147" s="14" t="s">
        <v>39</v>
      </c>
      <c r="AX147" s="14" t="s">
        <v>22</v>
      </c>
      <c r="AY147" s="244" t="s">
        <v>132</v>
      </c>
    </row>
    <row r="148" s="2" customFormat="1" ht="21.75" customHeight="1">
      <c r="A148" s="39"/>
      <c r="B148" s="40"/>
      <c r="C148" s="204" t="s">
        <v>215</v>
      </c>
      <c r="D148" s="204" t="s">
        <v>136</v>
      </c>
      <c r="E148" s="205" t="s">
        <v>216</v>
      </c>
      <c r="F148" s="206" t="s">
        <v>217</v>
      </c>
      <c r="G148" s="207" t="s">
        <v>208</v>
      </c>
      <c r="H148" s="208">
        <v>1.6930000000000001</v>
      </c>
      <c r="I148" s="209"/>
      <c r="J148" s="210">
        <f>ROUND(I148*H148,2)</f>
        <v>0</v>
      </c>
      <c r="K148" s="206" t="s">
        <v>152</v>
      </c>
      <c r="L148" s="45"/>
      <c r="M148" s="211" t="s">
        <v>20</v>
      </c>
      <c r="N148" s="212" t="s">
        <v>47</v>
      </c>
      <c r="O148" s="85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140</v>
      </c>
      <c r="AT148" s="215" t="s">
        <v>136</v>
      </c>
      <c r="AU148" s="215" t="s">
        <v>85</v>
      </c>
      <c r="AY148" s="18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22</v>
      </c>
      <c r="BK148" s="216">
        <f>ROUND(I148*H148,2)</f>
        <v>0</v>
      </c>
      <c r="BL148" s="18" t="s">
        <v>140</v>
      </c>
      <c r="BM148" s="215" t="s">
        <v>218</v>
      </c>
    </row>
    <row r="149" s="2" customFormat="1">
      <c r="A149" s="39"/>
      <c r="B149" s="40"/>
      <c r="C149" s="41"/>
      <c r="D149" s="217" t="s">
        <v>142</v>
      </c>
      <c r="E149" s="41"/>
      <c r="F149" s="218" t="s">
        <v>219</v>
      </c>
      <c r="G149" s="41"/>
      <c r="H149" s="41"/>
      <c r="I149" s="219"/>
      <c r="J149" s="41"/>
      <c r="K149" s="41"/>
      <c r="L149" s="45"/>
      <c r="M149" s="220"/>
      <c r="N149" s="22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85</v>
      </c>
    </row>
    <row r="150" s="2" customFormat="1">
      <c r="A150" s="39"/>
      <c r="B150" s="40"/>
      <c r="C150" s="41"/>
      <c r="D150" s="245" t="s">
        <v>155</v>
      </c>
      <c r="E150" s="41"/>
      <c r="F150" s="246" t="s">
        <v>220</v>
      </c>
      <c r="G150" s="41"/>
      <c r="H150" s="41"/>
      <c r="I150" s="219"/>
      <c r="J150" s="41"/>
      <c r="K150" s="41"/>
      <c r="L150" s="45"/>
      <c r="M150" s="220"/>
      <c r="N150" s="22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85</v>
      </c>
    </row>
    <row r="151" s="2" customFormat="1">
      <c r="A151" s="39"/>
      <c r="B151" s="40"/>
      <c r="C151" s="41"/>
      <c r="D151" s="217" t="s">
        <v>143</v>
      </c>
      <c r="E151" s="41"/>
      <c r="F151" s="222" t="s">
        <v>204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85</v>
      </c>
    </row>
    <row r="152" s="13" customFormat="1">
      <c r="A152" s="13"/>
      <c r="B152" s="223"/>
      <c r="C152" s="224"/>
      <c r="D152" s="217" t="s">
        <v>145</v>
      </c>
      <c r="E152" s="225" t="s">
        <v>20</v>
      </c>
      <c r="F152" s="226" t="s">
        <v>221</v>
      </c>
      <c r="G152" s="224"/>
      <c r="H152" s="227">
        <v>1.693292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145</v>
      </c>
      <c r="AU152" s="233" t="s">
        <v>85</v>
      </c>
      <c r="AV152" s="13" t="s">
        <v>85</v>
      </c>
      <c r="AW152" s="13" t="s">
        <v>39</v>
      </c>
      <c r="AX152" s="13" t="s">
        <v>76</v>
      </c>
      <c r="AY152" s="233" t="s">
        <v>132</v>
      </c>
    </row>
    <row r="153" s="14" customFormat="1">
      <c r="A153" s="14"/>
      <c r="B153" s="234"/>
      <c r="C153" s="235"/>
      <c r="D153" s="217" t="s">
        <v>145</v>
      </c>
      <c r="E153" s="236" t="s">
        <v>20</v>
      </c>
      <c r="F153" s="237" t="s">
        <v>147</v>
      </c>
      <c r="G153" s="235"/>
      <c r="H153" s="238">
        <v>1.693292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145</v>
      </c>
      <c r="AU153" s="244" t="s">
        <v>85</v>
      </c>
      <c r="AV153" s="14" t="s">
        <v>140</v>
      </c>
      <c r="AW153" s="14" t="s">
        <v>39</v>
      </c>
      <c r="AX153" s="14" t="s">
        <v>22</v>
      </c>
      <c r="AY153" s="244" t="s">
        <v>132</v>
      </c>
    </row>
    <row r="154" s="2" customFormat="1" ht="24.15" customHeight="1">
      <c r="A154" s="39"/>
      <c r="B154" s="40"/>
      <c r="C154" s="204" t="s">
        <v>222</v>
      </c>
      <c r="D154" s="204" t="s">
        <v>136</v>
      </c>
      <c r="E154" s="205" t="s">
        <v>223</v>
      </c>
      <c r="F154" s="206" t="s">
        <v>224</v>
      </c>
      <c r="G154" s="207" t="s">
        <v>208</v>
      </c>
      <c r="H154" s="208">
        <v>0.5</v>
      </c>
      <c r="I154" s="209"/>
      <c r="J154" s="210">
        <f>ROUND(I154*H154,2)</f>
        <v>0</v>
      </c>
      <c r="K154" s="206" t="s">
        <v>152</v>
      </c>
      <c r="L154" s="45"/>
      <c r="M154" s="211" t="s">
        <v>20</v>
      </c>
      <c r="N154" s="212" t="s">
        <v>47</v>
      </c>
      <c r="O154" s="85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5" t="s">
        <v>140</v>
      </c>
      <c r="AT154" s="215" t="s">
        <v>136</v>
      </c>
      <c r="AU154" s="215" t="s">
        <v>85</v>
      </c>
      <c r="AY154" s="18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22</v>
      </c>
      <c r="BK154" s="216">
        <f>ROUND(I154*H154,2)</f>
        <v>0</v>
      </c>
      <c r="BL154" s="18" t="s">
        <v>140</v>
      </c>
      <c r="BM154" s="215" t="s">
        <v>225</v>
      </c>
    </row>
    <row r="155" s="2" customFormat="1">
      <c r="A155" s="39"/>
      <c r="B155" s="40"/>
      <c r="C155" s="41"/>
      <c r="D155" s="217" t="s">
        <v>142</v>
      </c>
      <c r="E155" s="41"/>
      <c r="F155" s="218" t="s">
        <v>226</v>
      </c>
      <c r="G155" s="41"/>
      <c r="H155" s="41"/>
      <c r="I155" s="219"/>
      <c r="J155" s="41"/>
      <c r="K155" s="41"/>
      <c r="L155" s="45"/>
      <c r="M155" s="220"/>
      <c r="N155" s="22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142</v>
      </c>
      <c r="AU155" s="18" t="s">
        <v>85</v>
      </c>
    </row>
    <row r="156" s="2" customFormat="1">
      <c r="A156" s="39"/>
      <c r="B156" s="40"/>
      <c r="C156" s="41"/>
      <c r="D156" s="245" t="s">
        <v>155</v>
      </c>
      <c r="E156" s="41"/>
      <c r="F156" s="246" t="s">
        <v>227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85</v>
      </c>
    </row>
    <row r="157" s="2" customFormat="1">
      <c r="A157" s="39"/>
      <c r="B157" s="40"/>
      <c r="C157" s="41"/>
      <c r="D157" s="217" t="s">
        <v>143</v>
      </c>
      <c r="E157" s="41"/>
      <c r="F157" s="222" t="s">
        <v>204</v>
      </c>
      <c r="G157" s="41"/>
      <c r="H157" s="41"/>
      <c r="I157" s="219"/>
      <c r="J157" s="41"/>
      <c r="K157" s="41"/>
      <c r="L157" s="45"/>
      <c r="M157" s="220"/>
      <c r="N157" s="22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85</v>
      </c>
    </row>
    <row r="158" s="2" customFormat="1" ht="16.5" customHeight="1">
      <c r="A158" s="39"/>
      <c r="B158" s="40"/>
      <c r="C158" s="204" t="s">
        <v>228</v>
      </c>
      <c r="D158" s="204" t="s">
        <v>136</v>
      </c>
      <c r="E158" s="205" t="s">
        <v>229</v>
      </c>
      <c r="F158" s="206" t="s">
        <v>230</v>
      </c>
      <c r="G158" s="207" t="s">
        <v>208</v>
      </c>
      <c r="H158" s="208">
        <v>1.6930000000000001</v>
      </c>
      <c r="I158" s="209"/>
      <c r="J158" s="210">
        <f>ROUND(I158*H158,2)</f>
        <v>0</v>
      </c>
      <c r="K158" s="206" t="s">
        <v>152</v>
      </c>
      <c r="L158" s="45"/>
      <c r="M158" s="211" t="s">
        <v>20</v>
      </c>
      <c r="N158" s="212" t="s">
        <v>47</v>
      </c>
      <c r="O158" s="85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5" t="s">
        <v>140</v>
      </c>
      <c r="AT158" s="215" t="s">
        <v>136</v>
      </c>
      <c r="AU158" s="215" t="s">
        <v>85</v>
      </c>
      <c r="AY158" s="18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22</v>
      </c>
      <c r="BK158" s="216">
        <f>ROUND(I158*H158,2)</f>
        <v>0</v>
      </c>
      <c r="BL158" s="18" t="s">
        <v>140</v>
      </c>
      <c r="BM158" s="215" t="s">
        <v>231</v>
      </c>
    </row>
    <row r="159" s="2" customFormat="1">
      <c r="A159" s="39"/>
      <c r="B159" s="40"/>
      <c r="C159" s="41"/>
      <c r="D159" s="217" t="s">
        <v>142</v>
      </c>
      <c r="E159" s="41"/>
      <c r="F159" s="218" t="s">
        <v>232</v>
      </c>
      <c r="G159" s="41"/>
      <c r="H159" s="41"/>
      <c r="I159" s="219"/>
      <c r="J159" s="41"/>
      <c r="K159" s="41"/>
      <c r="L159" s="45"/>
      <c r="M159" s="220"/>
      <c r="N159" s="22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85</v>
      </c>
    </row>
    <row r="160" s="2" customFormat="1">
      <c r="A160" s="39"/>
      <c r="B160" s="40"/>
      <c r="C160" s="41"/>
      <c r="D160" s="245" t="s">
        <v>155</v>
      </c>
      <c r="E160" s="41"/>
      <c r="F160" s="246" t="s">
        <v>233</v>
      </c>
      <c r="G160" s="41"/>
      <c r="H160" s="41"/>
      <c r="I160" s="219"/>
      <c r="J160" s="41"/>
      <c r="K160" s="41"/>
      <c r="L160" s="45"/>
      <c r="M160" s="220"/>
      <c r="N160" s="22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85</v>
      </c>
    </row>
    <row r="161" s="2" customFormat="1">
      <c r="A161" s="39"/>
      <c r="B161" s="40"/>
      <c r="C161" s="41"/>
      <c r="D161" s="217" t="s">
        <v>143</v>
      </c>
      <c r="E161" s="41"/>
      <c r="F161" s="222" t="s">
        <v>204</v>
      </c>
      <c r="G161" s="41"/>
      <c r="H161" s="41"/>
      <c r="I161" s="219"/>
      <c r="J161" s="41"/>
      <c r="K161" s="41"/>
      <c r="L161" s="45"/>
      <c r="M161" s="220"/>
      <c r="N161" s="22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85</v>
      </c>
    </row>
    <row r="162" s="13" customFormat="1">
      <c r="A162" s="13"/>
      <c r="B162" s="223"/>
      <c r="C162" s="224"/>
      <c r="D162" s="217" t="s">
        <v>145</v>
      </c>
      <c r="E162" s="225" t="s">
        <v>20</v>
      </c>
      <c r="F162" s="226" t="s">
        <v>221</v>
      </c>
      <c r="G162" s="224"/>
      <c r="H162" s="227">
        <v>1.693292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145</v>
      </c>
      <c r="AU162" s="233" t="s">
        <v>85</v>
      </c>
      <c r="AV162" s="13" t="s">
        <v>85</v>
      </c>
      <c r="AW162" s="13" t="s">
        <v>39</v>
      </c>
      <c r="AX162" s="13" t="s">
        <v>76</v>
      </c>
      <c r="AY162" s="233" t="s">
        <v>132</v>
      </c>
    </row>
    <row r="163" s="14" customFormat="1">
      <c r="A163" s="14"/>
      <c r="B163" s="234"/>
      <c r="C163" s="235"/>
      <c r="D163" s="217" t="s">
        <v>145</v>
      </c>
      <c r="E163" s="236" t="s">
        <v>20</v>
      </c>
      <c r="F163" s="237" t="s">
        <v>147</v>
      </c>
      <c r="G163" s="235"/>
      <c r="H163" s="238">
        <v>1.693292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145</v>
      </c>
      <c r="AU163" s="244" t="s">
        <v>85</v>
      </c>
      <c r="AV163" s="14" t="s">
        <v>140</v>
      </c>
      <c r="AW163" s="14" t="s">
        <v>39</v>
      </c>
      <c r="AX163" s="14" t="s">
        <v>22</v>
      </c>
      <c r="AY163" s="244" t="s">
        <v>132</v>
      </c>
    </row>
    <row r="164" s="2" customFormat="1" ht="16.5" customHeight="1">
      <c r="A164" s="39"/>
      <c r="B164" s="40"/>
      <c r="C164" s="204" t="s">
        <v>234</v>
      </c>
      <c r="D164" s="204" t="s">
        <v>136</v>
      </c>
      <c r="E164" s="205" t="s">
        <v>235</v>
      </c>
      <c r="F164" s="206" t="s">
        <v>236</v>
      </c>
      <c r="G164" s="207" t="s">
        <v>184</v>
      </c>
      <c r="H164" s="208">
        <v>18</v>
      </c>
      <c r="I164" s="209"/>
      <c r="J164" s="210">
        <f>ROUND(I164*H164,2)</f>
        <v>0</v>
      </c>
      <c r="K164" s="206" t="s">
        <v>152</v>
      </c>
      <c r="L164" s="45"/>
      <c r="M164" s="211" t="s">
        <v>20</v>
      </c>
      <c r="N164" s="212" t="s">
        <v>47</v>
      </c>
      <c r="O164" s="85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140</v>
      </c>
      <c r="AT164" s="215" t="s">
        <v>136</v>
      </c>
      <c r="AU164" s="215" t="s">
        <v>85</v>
      </c>
      <c r="AY164" s="18" t="s">
        <v>132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22</v>
      </c>
      <c r="BK164" s="216">
        <f>ROUND(I164*H164,2)</f>
        <v>0</v>
      </c>
      <c r="BL164" s="18" t="s">
        <v>140</v>
      </c>
      <c r="BM164" s="215" t="s">
        <v>237</v>
      </c>
    </row>
    <row r="165" s="2" customFormat="1">
      <c r="A165" s="39"/>
      <c r="B165" s="40"/>
      <c r="C165" s="41"/>
      <c r="D165" s="217" t="s">
        <v>142</v>
      </c>
      <c r="E165" s="41"/>
      <c r="F165" s="218" t="s">
        <v>238</v>
      </c>
      <c r="G165" s="41"/>
      <c r="H165" s="41"/>
      <c r="I165" s="219"/>
      <c r="J165" s="41"/>
      <c r="K165" s="41"/>
      <c r="L165" s="45"/>
      <c r="M165" s="220"/>
      <c r="N165" s="22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142</v>
      </c>
      <c r="AU165" s="18" t="s">
        <v>85</v>
      </c>
    </row>
    <row r="166" s="2" customFormat="1">
      <c r="A166" s="39"/>
      <c r="B166" s="40"/>
      <c r="C166" s="41"/>
      <c r="D166" s="245" t="s">
        <v>155</v>
      </c>
      <c r="E166" s="41"/>
      <c r="F166" s="246" t="s">
        <v>239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85</v>
      </c>
    </row>
    <row r="167" s="2" customFormat="1">
      <c r="A167" s="39"/>
      <c r="B167" s="40"/>
      <c r="C167" s="41"/>
      <c r="D167" s="217" t="s">
        <v>143</v>
      </c>
      <c r="E167" s="41"/>
      <c r="F167" s="222" t="s">
        <v>204</v>
      </c>
      <c r="G167" s="41"/>
      <c r="H167" s="41"/>
      <c r="I167" s="219"/>
      <c r="J167" s="41"/>
      <c r="K167" s="41"/>
      <c r="L167" s="45"/>
      <c r="M167" s="220"/>
      <c r="N167" s="22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143</v>
      </c>
      <c r="AU167" s="18" t="s">
        <v>85</v>
      </c>
    </row>
    <row r="168" s="13" customFormat="1">
      <c r="A168" s="13"/>
      <c r="B168" s="223"/>
      <c r="C168" s="224"/>
      <c r="D168" s="217" t="s">
        <v>145</v>
      </c>
      <c r="E168" s="225" t="s">
        <v>20</v>
      </c>
      <c r="F168" s="226" t="s">
        <v>240</v>
      </c>
      <c r="G168" s="224"/>
      <c r="H168" s="227">
        <v>18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145</v>
      </c>
      <c r="AU168" s="233" t="s">
        <v>85</v>
      </c>
      <c r="AV168" s="13" t="s">
        <v>85</v>
      </c>
      <c r="AW168" s="13" t="s">
        <v>39</v>
      </c>
      <c r="AX168" s="13" t="s">
        <v>76</v>
      </c>
      <c r="AY168" s="233" t="s">
        <v>132</v>
      </c>
    </row>
    <row r="169" s="14" customFormat="1">
      <c r="A169" s="14"/>
      <c r="B169" s="234"/>
      <c r="C169" s="235"/>
      <c r="D169" s="217" t="s">
        <v>145</v>
      </c>
      <c r="E169" s="236" t="s">
        <v>20</v>
      </c>
      <c r="F169" s="237" t="s">
        <v>147</v>
      </c>
      <c r="G169" s="235"/>
      <c r="H169" s="238">
        <v>18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145</v>
      </c>
      <c r="AU169" s="244" t="s">
        <v>85</v>
      </c>
      <c r="AV169" s="14" t="s">
        <v>140</v>
      </c>
      <c r="AW169" s="14" t="s">
        <v>39</v>
      </c>
      <c r="AX169" s="14" t="s">
        <v>22</v>
      </c>
      <c r="AY169" s="244" t="s">
        <v>132</v>
      </c>
    </row>
    <row r="170" s="2" customFormat="1" ht="16.5" customHeight="1">
      <c r="A170" s="39"/>
      <c r="B170" s="40"/>
      <c r="C170" s="204" t="s">
        <v>241</v>
      </c>
      <c r="D170" s="204" t="s">
        <v>136</v>
      </c>
      <c r="E170" s="205" t="s">
        <v>242</v>
      </c>
      <c r="F170" s="206" t="s">
        <v>243</v>
      </c>
      <c r="G170" s="207" t="s">
        <v>184</v>
      </c>
      <c r="H170" s="208">
        <v>2.6600000000000001</v>
      </c>
      <c r="I170" s="209"/>
      <c r="J170" s="210">
        <f>ROUND(I170*H170,2)</f>
        <v>0</v>
      </c>
      <c r="K170" s="206" t="s">
        <v>152</v>
      </c>
      <c r="L170" s="45"/>
      <c r="M170" s="211" t="s">
        <v>20</v>
      </c>
      <c r="N170" s="212" t="s">
        <v>47</v>
      </c>
      <c r="O170" s="85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140</v>
      </c>
      <c r="AT170" s="215" t="s">
        <v>136</v>
      </c>
      <c r="AU170" s="215" t="s">
        <v>85</v>
      </c>
      <c r="AY170" s="18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22</v>
      </c>
      <c r="BK170" s="216">
        <f>ROUND(I170*H170,2)</f>
        <v>0</v>
      </c>
      <c r="BL170" s="18" t="s">
        <v>140</v>
      </c>
      <c r="BM170" s="215" t="s">
        <v>244</v>
      </c>
    </row>
    <row r="171" s="2" customFormat="1">
      <c r="A171" s="39"/>
      <c r="B171" s="40"/>
      <c r="C171" s="41"/>
      <c r="D171" s="217" t="s">
        <v>142</v>
      </c>
      <c r="E171" s="41"/>
      <c r="F171" s="218" t="s">
        <v>245</v>
      </c>
      <c r="G171" s="41"/>
      <c r="H171" s="41"/>
      <c r="I171" s="219"/>
      <c r="J171" s="41"/>
      <c r="K171" s="41"/>
      <c r="L171" s="45"/>
      <c r="M171" s="220"/>
      <c r="N171" s="22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142</v>
      </c>
      <c r="AU171" s="18" t="s">
        <v>85</v>
      </c>
    </row>
    <row r="172" s="2" customFormat="1">
      <c r="A172" s="39"/>
      <c r="B172" s="40"/>
      <c r="C172" s="41"/>
      <c r="D172" s="245" t="s">
        <v>155</v>
      </c>
      <c r="E172" s="41"/>
      <c r="F172" s="246" t="s">
        <v>246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85</v>
      </c>
    </row>
    <row r="173" s="2" customFormat="1">
      <c r="A173" s="39"/>
      <c r="B173" s="40"/>
      <c r="C173" s="41"/>
      <c r="D173" s="217" t="s">
        <v>143</v>
      </c>
      <c r="E173" s="41"/>
      <c r="F173" s="222" t="s">
        <v>204</v>
      </c>
      <c r="G173" s="41"/>
      <c r="H173" s="41"/>
      <c r="I173" s="219"/>
      <c r="J173" s="41"/>
      <c r="K173" s="41"/>
      <c r="L173" s="45"/>
      <c r="M173" s="220"/>
      <c r="N173" s="22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85</v>
      </c>
    </row>
    <row r="174" s="13" customFormat="1">
      <c r="A174" s="13"/>
      <c r="B174" s="223"/>
      <c r="C174" s="224"/>
      <c r="D174" s="217" t="s">
        <v>145</v>
      </c>
      <c r="E174" s="225" t="s">
        <v>20</v>
      </c>
      <c r="F174" s="226" t="s">
        <v>247</v>
      </c>
      <c r="G174" s="224"/>
      <c r="H174" s="227">
        <v>2.6600000000000001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145</v>
      </c>
      <c r="AU174" s="233" t="s">
        <v>85</v>
      </c>
      <c r="AV174" s="13" t="s">
        <v>85</v>
      </c>
      <c r="AW174" s="13" t="s">
        <v>39</v>
      </c>
      <c r="AX174" s="13" t="s">
        <v>76</v>
      </c>
      <c r="AY174" s="233" t="s">
        <v>132</v>
      </c>
    </row>
    <row r="175" s="14" customFormat="1">
      <c r="A175" s="14"/>
      <c r="B175" s="234"/>
      <c r="C175" s="235"/>
      <c r="D175" s="217" t="s">
        <v>145</v>
      </c>
      <c r="E175" s="236" t="s">
        <v>20</v>
      </c>
      <c r="F175" s="237" t="s">
        <v>147</v>
      </c>
      <c r="G175" s="235"/>
      <c r="H175" s="238">
        <v>2.6600000000000001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145</v>
      </c>
      <c r="AU175" s="244" t="s">
        <v>85</v>
      </c>
      <c r="AV175" s="14" t="s">
        <v>140</v>
      </c>
      <c r="AW175" s="14" t="s">
        <v>39</v>
      </c>
      <c r="AX175" s="14" t="s">
        <v>22</v>
      </c>
      <c r="AY175" s="244" t="s">
        <v>132</v>
      </c>
    </row>
    <row r="176" s="2" customFormat="1" ht="24.15" customHeight="1">
      <c r="A176" s="39"/>
      <c r="B176" s="40"/>
      <c r="C176" s="204" t="s">
        <v>248</v>
      </c>
      <c r="D176" s="204" t="s">
        <v>136</v>
      </c>
      <c r="E176" s="205" t="s">
        <v>249</v>
      </c>
      <c r="F176" s="206" t="s">
        <v>250</v>
      </c>
      <c r="G176" s="207" t="s">
        <v>139</v>
      </c>
      <c r="H176" s="208">
        <v>1</v>
      </c>
      <c r="I176" s="209"/>
      <c r="J176" s="210">
        <f>ROUND(I176*H176,2)</f>
        <v>0</v>
      </c>
      <c r="K176" s="206" t="s">
        <v>20</v>
      </c>
      <c r="L176" s="45"/>
      <c r="M176" s="211" t="s">
        <v>20</v>
      </c>
      <c r="N176" s="212" t="s">
        <v>47</v>
      </c>
      <c r="O176" s="85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140</v>
      </c>
      <c r="AT176" s="215" t="s">
        <v>136</v>
      </c>
      <c r="AU176" s="215" t="s">
        <v>85</v>
      </c>
      <c r="AY176" s="18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22</v>
      </c>
      <c r="BK176" s="216">
        <f>ROUND(I176*H176,2)</f>
        <v>0</v>
      </c>
      <c r="BL176" s="18" t="s">
        <v>140</v>
      </c>
      <c r="BM176" s="215" t="s">
        <v>251</v>
      </c>
    </row>
    <row r="177" s="2" customFormat="1">
      <c r="A177" s="39"/>
      <c r="B177" s="40"/>
      <c r="C177" s="41"/>
      <c r="D177" s="217" t="s">
        <v>142</v>
      </c>
      <c r="E177" s="41"/>
      <c r="F177" s="218" t="s">
        <v>252</v>
      </c>
      <c r="G177" s="41"/>
      <c r="H177" s="41"/>
      <c r="I177" s="219"/>
      <c r="J177" s="41"/>
      <c r="K177" s="41"/>
      <c r="L177" s="45"/>
      <c r="M177" s="220"/>
      <c r="N177" s="22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85</v>
      </c>
    </row>
    <row r="178" s="2" customFormat="1">
      <c r="A178" s="39"/>
      <c r="B178" s="40"/>
      <c r="C178" s="41"/>
      <c r="D178" s="217" t="s">
        <v>143</v>
      </c>
      <c r="E178" s="41"/>
      <c r="F178" s="222" t="s">
        <v>253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85</v>
      </c>
    </row>
    <row r="179" s="12" customFormat="1" ht="22.8" customHeight="1">
      <c r="A179" s="12"/>
      <c r="B179" s="188"/>
      <c r="C179" s="189"/>
      <c r="D179" s="190" t="s">
        <v>75</v>
      </c>
      <c r="E179" s="202" t="s">
        <v>85</v>
      </c>
      <c r="F179" s="202" t="s">
        <v>254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SUM(P180:P194)</f>
        <v>0</v>
      </c>
      <c r="Q179" s="196"/>
      <c r="R179" s="197">
        <f>SUM(R180:R194)</f>
        <v>7.5687213599999996</v>
      </c>
      <c r="S179" s="196"/>
      <c r="T179" s="198">
        <f>SUM(T180:T194)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22</v>
      </c>
      <c r="AT179" s="200" t="s">
        <v>75</v>
      </c>
      <c r="AU179" s="200" t="s">
        <v>22</v>
      </c>
      <c r="AY179" s="199" t="s">
        <v>132</v>
      </c>
      <c r="BK179" s="201">
        <f>SUM(BK180:BK194)</f>
        <v>0</v>
      </c>
    </row>
    <row r="180" s="2" customFormat="1" ht="16.5" customHeight="1">
      <c r="A180" s="39"/>
      <c r="B180" s="40"/>
      <c r="C180" s="204" t="s">
        <v>255</v>
      </c>
      <c r="D180" s="204" t="s">
        <v>136</v>
      </c>
      <c r="E180" s="205" t="s">
        <v>256</v>
      </c>
      <c r="F180" s="206" t="s">
        <v>257</v>
      </c>
      <c r="G180" s="207" t="s">
        <v>208</v>
      </c>
      <c r="H180" s="208">
        <v>2.4780000000000002</v>
      </c>
      <c r="I180" s="209"/>
      <c r="J180" s="210">
        <f>ROUND(I180*H180,2)</f>
        <v>0</v>
      </c>
      <c r="K180" s="206" t="s">
        <v>152</v>
      </c>
      <c r="L180" s="45"/>
      <c r="M180" s="211" t="s">
        <v>20</v>
      </c>
      <c r="N180" s="212" t="s">
        <v>47</v>
      </c>
      <c r="O180" s="85"/>
      <c r="P180" s="213">
        <f>O180*H180</f>
        <v>0</v>
      </c>
      <c r="Q180" s="213">
        <v>2.7991199999999998</v>
      </c>
      <c r="R180" s="213">
        <f>Q180*H180</f>
        <v>6.9362193599999999</v>
      </c>
      <c r="S180" s="213">
        <v>0</v>
      </c>
      <c r="T180" s="21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140</v>
      </c>
      <c r="AT180" s="215" t="s">
        <v>136</v>
      </c>
      <c r="AU180" s="215" t="s">
        <v>85</v>
      </c>
      <c r="AY180" s="18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22</v>
      </c>
      <c r="BK180" s="216">
        <f>ROUND(I180*H180,2)</f>
        <v>0</v>
      </c>
      <c r="BL180" s="18" t="s">
        <v>140</v>
      </c>
      <c r="BM180" s="215" t="s">
        <v>258</v>
      </c>
    </row>
    <row r="181" s="2" customFormat="1">
      <c r="A181" s="39"/>
      <c r="B181" s="40"/>
      <c r="C181" s="41"/>
      <c r="D181" s="217" t="s">
        <v>142</v>
      </c>
      <c r="E181" s="41"/>
      <c r="F181" s="218" t="s">
        <v>259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142</v>
      </c>
      <c r="AU181" s="18" t="s">
        <v>85</v>
      </c>
    </row>
    <row r="182" s="2" customFormat="1">
      <c r="A182" s="39"/>
      <c r="B182" s="40"/>
      <c r="C182" s="41"/>
      <c r="D182" s="245" t="s">
        <v>155</v>
      </c>
      <c r="E182" s="41"/>
      <c r="F182" s="246" t="s">
        <v>260</v>
      </c>
      <c r="G182" s="41"/>
      <c r="H182" s="41"/>
      <c r="I182" s="219"/>
      <c r="J182" s="41"/>
      <c r="K182" s="41"/>
      <c r="L182" s="45"/>
      <c r="M182" s="220"/>
      <c r="N182" s="22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85</v>
      </c>
    </row>
    <row r="183" s="2" customFormat="1">
      <c r="A183" s="39"/>
      <c r="B183" s="40"/>
      <c r="C183" s="41"/>
      <c r="D183" s="217" t="s">
        <v>143</v>
      </c>
      <c r="E183" s="41"/>
      <c r="F183" s="222" t="s">
        <v>204</v>
      </c>
      <c r="G183" s="41"/>
      <c r="H183" s="41"/>
      <c r="I183" s="219"/>
      <c r="J183" s="41"/>
      <c r="K183" s="41"/>
      <c r="L183" s="45"/>
      <c r="M183" s="220"/>
      <c r="N183" s="22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85</v>
      </c>
    </row>
    <row r="184" s="13" customFormat="1">
      <c r="A184" s="13"/>
      <c r="B184" s="223"/>
      <c r="C184" s="224"/>
      <c r="D184" s="217" t="s">
        <v>145</v>
      </c>
      <c r="E184" s="225" t="s">
        <v>20</v>
      </c>
      <c r="F184" s="226" t="s">
        <v>212</v>
      </c>
      <c r="G184" s="224"/>
      <c r="H184" s="227">
        <v>0.81200000000000006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145</v>
      </c>
      <c r="AU184" s="233" t="s">
        <v>85</v>
      </c>
      <c r="AV184" s="13" t="s">
        <v>85</v>
      </c>
      <c r="AW184" s="13" t="s">
        <v>39</v>
      </c>
      <c r="AX184" s="13" t="s">
        <v>76</v>
      </c>
      <c r="AY184" s="233" t="s">
        <v>132</v>
      </c>
    </row>
    <row r="185" s="13" customFormat="1">
      <c r="A185" s="13"/>
      <c r="B185" s="223"/>
      <c r="C185" s="224"/>
      <c r="D185" s="217" t="s">
        <v>145</v>
      </c>
      <c r="E185" s="225" t="s">
        <v>20</v>
      </c>
      <c r="F185" s="226" t="s">
        <v>261</v>
      </c>
      <c r="G185" s="224"/>
      <c r="H185" s="227">
        <v>1.6659999999999999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145</v>
      </c>
      <c r="AU185" s="233" t="s">
        <v>85</v>
      </c>
      <c r="AV185" s="13" t="s">
        <v>85</v>
      </c>
      <c r="AW185" s="13" t="s">
        <v>39</v>
      </c>
      <c r="AX185" s="13" t="s">
        <v>76</v>
      </c>
      <c r="AY185" s="233" t="s">
        <v>132</v>
      </c>
    </row>
    <row r="186" s="14" customFormat="1">
      <c r="A186" s="14"/>
      <c r="B186" s="234"/>
      <c r="C186" s="235"/>
      <c r="D186" s="217" t="s">
        <v>145</v>
      </c>
      <c r="E186" s="236" t="s">
        <v>20</v>
      </c>
      <c r="F186" s="237" t="s">
        <v>147</v>
      </c>
      <c r="G186" s="235"/>
      <c r="H186" s="238">
        <v>2.4780000000000002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145</v>
      </c>
      <c r="AU186" s="244" t="s">
        <v>85</v>
      </c>
      <c r="AV186" s="14" t="s">
        <v>140</v>
      </c>
      <c r="AW186" s="14" t="s">
        <v>39</v>
      </c>
      <c r="AX186" s="14" t="s">
        <v>22</v>
      </c>
      <c r="AY186" s="244" t="s">
        <v>132</v>
      </c>
    </row>
    <row r="187" s="2" customFormat="1" ht="16.5" customHeight="1">
      <c r="A187" s="39"/>
      <c r="B187" s="40"/>
      <c r="C187" s="204" t="s">
        <v>262</v>
      </c>
      <c r="D187" s="204" t="s">
        <v>136</v>
      </c>
      <c r="E187" s="205" t="s">
        <v>263</v>
      </c>
      <c r="F187" s="206" t="s">
        <v>264</v>
      </c>
      <c r="G187" s="207" t="s">
        <v>184</v>
      </c>
      <c r="H187" s="208">
        <v>18.02</v>
      </c>
      <c r="I187" s="209"/>
      <c r="J187" s="210">
        <f>ROUND(I187*H187,2)</f>
        <v>0</v>
      </c>
      <c r="K187" s="206" t="s">
        <v>152</v>
      </c>
      <c r="L187" s="45"/>
      <c r="M187" s="211" t="s">
        <v>20</v>
      </c>
      <c r="N187" s="212" t="s">
        <v>47</v>
      </c>
      <c r="O187" s="85"/>
      <c r="P187" s="213">
        <f>O187*H187</f>
        <v>0</v>
      </c>
      <c r="Q187" s="213">
        <v>0.035099999999999999</v>
      </c>
      <c r="R187" s="213">
        <f>Q187*H187</f>
        <v>0.63250200000000001</v>
      </c>
      <c r="S187" s="213">
        <v>0</v>
      </c>
      <c r="T187" s="21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5" t="s">
        <v>140</v>
      </c>
      <c r="AT187" s="215" t="s">
        <v>136</v>
      </c>
      <c r="AU187" s="215" t="s">
        <v>85</v>
      </c>
      <c r="AY187" s="18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22</v>
      </c>
      <c r="BK187" s="216">
        <f>ROUND(I187*H187,2)</f>
        <v>0</v>
      </c>
      <c r="BL187" s="18" t="s">
        <v>140</v>
      </c>
      <c r="BM187" s="215" t="s">
        <v>265</v>
      </c>
    </row>
    <row r="188" s="2" customFormat="1">
      <c r="A188" s="39"/>
      <c r="B188" s="40"/>
      <c r="C188" s="41"/>
      <c r="D188" s="217" t="s">
        <v>142</v>
      </c>
      <c r="E188" s="41"/>
      <c r="F188" s="218" t="s">
        <v>266</v>
      </c>
      <c r="G188" s="41"/>
      <c r="H188" s="41"/>
      <c r="I188" s="219"/>
      <c r="J188" s="41"/>
      <c r="K188" s="41"/>
      <c r="L188" s="45"/>
      <c r="M188" s="220"/>
      <c r="N188" s="22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142</v>
      </c>
      <c r="AU188" s="18" t="s">
        <v>85</v>
      </c>
    </row>
    <row r="189" s="2" customFormat="1">
      <c r="A189" s="39"/>
      <c r="B189" s="40"/>
      <c r="C189" s="41"/>
      <c r="D189" s="245" t="s">
        <v>155</v>
      </c>
      <c r="E189" s="41"/>
      <c r="F189" s="246" t="s">
        <v>267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85</v>
      </c>
    </row>
    <row r="190" s="2" customFormat="1">
      <c r="A190" s="39"/>
      <c r="B190" s="40"/>
      <c r="C190" s="41"/>
      <c r="D190" s="217" t="s">
        <v>143</v>
      </c>
      <c r="E190" s="41"/>
      <c r="F190" s="222" t="s">
        <v>204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85</v>
      </c>
    </row>
    <row r="191" s="13" customFormat="1">
      <c r="A191" s="13"/>
      <c r="B191" s="223"/>
      <c r="C191" s="224"/>
      <c r="D191" s="217" t="s">
        <v>145</v>
      </c>
      <c r="E191" s="225" t="s">
        <v>20</v>
      </c>
      <c r="F191" s="226" t="s">
        <v>268</v>
      </c>
      <c r="G191" s="224"/>
      <c r="H191" s="227">
        <v>4.0599999999999996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145</v>
      </c>
      <c r="AU191" s="233" t="s">
        <v>85</v>
      </c>
      <c r="AV191" s="13" t="s">
        <v>85</v>
      </c>
      <c r="AW191" s="13" t="s">
        <v>39</v>
      </c>
      <c r="AX191" s="13" t="s">
        <v>76</v>
      </c>
      <c r="AY191" s="233" t="s">
        <v>132</v>
      </c>
    </row>
    <row r="192" s="13" customFormat="1">
      <c r="A192" s="13"/>
      <c r="B192" s="223"/>
      <c r="C192" s="224"/>
      <c r="D192" s="217" t="s">
        <v>145</v>
      </c>
      <c r="E192" s="225" t="s">
        <v>20</v>
      </c>
      <c r="F192" s="226" t="s">
        <v>269</v>
      </c>
      <c r="G192" s="224"/>
      <c r="H192" s="227">
        <v>4.7599999999999998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145</v>
      </c>
      <c r="AU192" s="233" t="s">
        <v>85</v>
      </c>
      <c r="AV192" s="13" t="s">
        <v>85</v>
      </c>
      <c r="AW192" s="13" t="s">
        <v>39</v>
      </c>
      <c r="AX192" s="13" t="s">
        <v>76</v>
      </c>
      <c r="AY192" s="233" t="s">
        <v>132</v>
      </c>
    </row>
    <row r="193" s="13" customFormat="1">
      <c r="A193" s="13"/>
      <c r="B193" s="223"/>
      <c r="C193" s="224"/>
      <c r="D193" s="217" t="s">
        <v>145</v>
      </c>
      <c r="E193" s="225" t="s">
        <v>20</v>
      </c>
      <c r="F193" s="226" t="s">
        <v>270</v>
      </c>
      <c r="G193" s="224"/>
      <c r="H193" s="227">
        <v>9.1999999999999993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145</v>
      </c>
      <c r="AU193" s="233" t="s">
        <v>85</v>
      </c>
      <c r="AV193" s="13" t="s">
        <v>85</v>
      </c>
      <c r="AW193" s="13" t="s">
        <v>39</v>
      </c>
      <c r="AX193" s="13" t="s">
        <v>76</v>
      </c>
      <c r="AY193" s="233" t="s">
        <v>132</v>
      </c>
    </row>
    <row r="194" s="14" customFormat="1">
      <c r="A194" s="14"/>
      <c r="B194" s="234"/>
      <c r="C194" s="235"/>
      <c r="D194" s="217" t="s">
        <v>145</v>
      </c>
      <c r="E194" s="236" t="s">
        <v>20</v>
      </c>
      <c r="F194" s="237" t="s">
        <v>147</v>
      </c>
      <c r="G194" s="235"/>
      <c r="H194" s="238">
        <v>18.02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145</v>
      </c>
      <c r="AU194" s="244" t="s">
        <v>85</v>
      </c>
      <c r="AV194" s="14" t="s">
        <v>140</v>
      </c>
      <c r="AW194" s="14" t="s">
        <v>39</v>
      </c>
      <c r="AX194" s="14" t="s">
        <v>22</v>
      </c>
      <c r="AY194" s="244" t="s">
        <v>132</v>
      </c>
    </row>
    <row r="195" s="12" customFormat="1" ht="22.8" customHeight="1">
      <c r="A195" s="12"/>
      <c r="B195" s="188"/>
      <c r="C195" s="189"/>
      <c r="D195" s="190" t="s">
        <v>75</v>
      </c>
      <c r="E195" s="202" t="s">
        <v>271</v>
      </c>
      <c r="F195" s="202" t="s">
        <v>272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SUM(P196:P200)</f>
        <v>0</v>
      </c>
      <c r="Q195" s="196"/>
      <c r="R195" s="197">
        <f>SUM(R196:R200)</f>
        <v>5.0155824000000004</v>
      </c>
      <c r="S195" s="196"/>
      <c r="T195" s="198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22</v>
      </c>
      <c r="AT195" s="200" t="s">
        <v>75</v>
      </c>
      <c r="AU195" s="200" t="s">
        <v>22</v>
      </c>
      <c r="AY195" s="199" t="s">
        <v>132</v>
      </c>
      <c r="BK195" s="201">
        <f>SUM(BK196:BK200)</f>
        <v>0</v>
      </c>
    </row>
    <row r="196" s="2" customFormat="1" ht="16.5" customHeight="1">
      <c r="A196" s="39"/>
      <c r="B196" s="40"/>
      <c r="C196" s="204" t="s">
        <v>273</v>
      </c>
      <c r="D196" s="204" t="s">
        <v>136</v>
      </c>
      <c r="E196" s="205" t="s">
        <v>274</v>
      </c>
      <c r="F196" s="206" t="s">
        <v>275</v>
      </c>
      <c r="G196" s="207" t="s">
        <v>208</v>
      </c>
      <c r="H196" s="208">
        <v>1.8400000000000001</v>
      </c>
      <c r="I196" s="209"/>
      <c r="J196" s="210">
        <f>ROUND(I196*H196,2)</f>
        <v>0</v>
      </c>
      <c r="K196" s="206" t="s">
        <v>152</v>
      </c>
      <c r="L196" s="45"/>
      <c r="M196" s="211" t="s">
        <v>20</v>
      </c>
      <c r="N196" s="212" t="s">
        <v>47</v>
      </c>
      <c r="O196" s="85"/>
      <c r="P196" s="213">
        <f>O196*H196</f>
        <v>0</v>
      </c>
      <c r="Q196" s="213">
        <v>2.7258599999999999</v>
      </c>
      <c r="R196" s="213">
        <f>Q196*H196</f>
        <v>5.0155824000000004</v>
      </c>
      <c r="S196" s="213">
        <v>0</v>
      </c>
      <c r="T196" s="21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5" t="s">
        <v>140</v>
      </c>
      <c r="AT196" s="215" t="s">
        <v>136</v>
      </c>
      <c r="AU196" s="215" t="s">
        <v>85</v>
      </c>
      <c r="AY196" s="18" t="s">
        <v>132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22</v>
      </c>
      <c r="BK196" s="216">
        <f>ROUND(I196*H196,2)</f>
        <v>0</v>
      </c>
      <c r="BL196" s="18" t="s">
        <v>140</v>
      </c>
      <c r="BM196" s="215" t="s">
        <v>276</v>
      </c>
    </row>
    <row r="197" s="2" customFormat="1">
      <c r="A197" s="39"/>
      <c r="B197" s="40"/>
      <c r="C197" s="41"/>
      <c r="D197" s="217" t="s">
        <v>142</v>
      </c>
      <c r="E197" s="41"/>
      <c r="F197" s="218" t="s">
        <v>277</v>
      </c>
      <c r="G197" s="41"/>
      <c r="H197" s="41"/>
      <c r="I197" s="219"/>
      <c r="J197" s="41"/>
      <c r="K197" s="41"/>
      <c r="L197" s="45"/>
      <c r="M197" s="220"/>
      <c r="N197" s="22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142</v>
      </c>
      <c r="AU197" s="18" t="s">
        <v>85</v>
      </c>
    </row>
    <row r="198" s="2" customFormat="1">
      <c r="A198" s="39"/>
      <c r="B198" s="40"/>
      <c r="C198" s="41"/>
      <c r="D198" s="245" t="s">
        <v>155</v>
      </c>
      <c r="E198" s="41"/>
      <c r="F198" s="246" t="s">
        <v>278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85</v>
      </c>
    </row>
    <row r="199" s="13" customFormat="1">
      <c r="A199" s="13"/>
      <c r="B199" s="223"/>
      <c r="C199" s="224"/>
      <c r="D199" s="217" t="s">
        <v>145</v>
      </c>
      <c r="E199" s="225" t="s">
        <v>20</v>
      </c>
      <c r="F199" s="226" t="s">
        <v>279</v>
      </c>
      <c r="G199" s="224"/>
      <c r="H199" s="227">
        <v>1.8400000000000001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145</v>
      </c>
      <c r="AU199" s="233" t="s">
        <v>85</v>
      </c>
      <c r="AV199" s="13" t="s">
        <v>85</v>
      </c>
      <c r="AW199" s="13" t="s">
        <v>39</v>
      </c>
      <c r="AX199" s="13" t="s">
        <v>76</v>
      </c>
      <c r="AY199" s="233" t="s">
        <v>132</v>
      </c>
    </row>
    <row r="200" s="14" customFormat="1">
      <c r="A200" s="14"/>
      <c r="B200" s="234"/>
      <c r="C200" s="235"/>
      <c r="D200" s="217" t="s">
        <v>145</v>
      </c>
      <c r="E200" s="236" t="s">
        <v>20</v>
      </c>
      <c r="F200" s="237" t="s">
        <v>147</v>
      </c>
      <c r="G200" s="235"/>
      <c r="H200" s="238">
        <v>1.8400000000000001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145</v>
      </c>
      <c r="AU200" s="244" t="s">
        <v>85</v>
      </c>
      <c r="AV200" s="14" t="s">
        <v>140</v>
      </c>
      <c r="AW200" s="14" t="s">
        <v>39</v>
      </c>
      <c r="AX200" s="14" t="s">
        <v>22</v>
      </c>
      <c r="AY200" s="244" t="s">
        <v>132</v>
      </c>
    </row>
    <row r="201" s="12" customFormat="1" ht="22.8" customHeight="1">
      <c r="A201" s="12"/>
      <c r="B201" s="188"/>
      <c r="C201" s="189"/>
      <c r="D201" s="190" t="s">
        <v>75</v>
      </c>
      <c r="E201" s="202" t="s">
        <v>140</v>
      </c>
      <c r="F201" s="202" t="s">
        <v>280</v>
      </c>
      <c r="G201" s="189"/>
      <c r="H201" s="189"/>
      <c r="I201" s="192"/>
      <c r="J201" s="203">
        <f>BK201</f>
        <v>0</v>
      </c>
      <c r="K201" s="189"/>
      <c r="L201" s="194"/>
      <c r="M201" s="195"/>
      <c r="N201" s="196"/>
      <c r="O201" s="196"/>
      <c r="P201" s="197">
        <f>SUM(P202:P215)</f>
        <v>0</v>
      </c>
      <c r="Q201" s="196"/>
      <c r="R201" s="197">
        <f>SUM(R202:R215)</f>
        <v>14.030990399999999</v>
      </c>
      <c r="S201" s="196"/>
      <c r="T201" s="198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9" t="s">
        <v>22</v>
      </c>
      <c r="AT201" s="200" t="s">
        <v>75</v>
      </c>
      <c r="AU201" s="200" t="s">
        <v>22</v>
      </c>
      <c r="AY201" s="199" t="s">
        <v>132</v>
      </c>
      <c r="BK201" s="201">
        <f>SUM(BK202:BK215)</f>
        <v>0</v>
      </c>
    </row>
    <row r="202" s="2" customFormat="1" ht="21.75" customHeight="1">
      <c r="A202" s="39"/>
      <c r="B202" s="40"/>
      <c r="C202" s="204" t="s">
        <v>281</v>
      </c>
      <c r="D202" s="204" t="s">
        <v>136</v>
      </c>
      <c r="E202" s="205" t="s">
        <v>282</v>
      </c>
      <c r="F202" s="206" t="s">
        <v>283</v>
      </c>
      <c r="G202" s="207" t="s">
        <v>208</v>
      </c>
      <c r="H202" s="208">
        <v>0.67500000000000004</v>
      </c>
      <c r="I202" s="209"/>
      <c r="J202" s="210">
        <f>ROUND(I202*H202,2)</f>
        <v>0</v>
      </c>
      <c r="K202" s="206" t="s">
        <v>152</v>
      </c>
      <c r="L202" s="45"/>
      <c r="M202" s="211" t="s">
        <v>20</v>
      </c>
      <c r="N202" s="212" t="s">
        <v>47</v>
      </c>
      <c r="O202" s="85"/>
      <c r="P202" s="213">
        <f>O202*H202</f>
        <v>0</v>
      </c>
      <c r="Q202" s="213">
        <v>2.0327999999999999</v>
      </c>
      <c r="R202" s="213">
        <f>Q202*H202</f>
        <v>1.3721400000000001</v>
      </c>
      <c r="S202" s="213">
        <v>0</v>
      </c>
      <c r="T202" s="21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5" t="s">
        <v>140</v>
      </c>
      <c r="AT202" s="215" t="s">
        <v>136</v>
      </c>
      <c r="AU202" s="215" t="s">
        <v>85</v>
      </c>
      <c r="AY202" s="18" t="s">
        <v>132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22</v>
      </c>
      <c r="BK202" s="216">
        <f>ROUND(I202*H202,2)</f>
        <v>0</v>
      </c>
      <c r="BL202" s="18" t="s">
        <v>140</v>
      </c>
      <c r="BM202" s="215" t="s">
        <v>284</v>
      </c>
    </row>
    <row r="203" s="2" customFormat="1">
      <c r="A203" s="39"/>
      <c r="B203" s="40"/>
      <c r="C203" s="41"/>
      <c r="D203" s="217" t="s">
        <v>142</v>
      </c>
      <c r="E203" s="41"/>
      <c r="F203" s="218" t="s">
        <v>285</v>
      </c>
      <c r="G203" s="41"/>
      <c r="H203" s="41"/>
      <c r="I203" s="219"/>
      <c r="J203" s="41"/>
      <c r="K203" s="41"/>
      <c r="L203" s="45"/>
      <c r="M203" s="220"/>
      <c r="N203" s="22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142</v>
      </c>
      <c r="AU203" s="18" t="s">
        <v>85</v>
      </c>
    </row>
    <row r="204" s="2" customFormat="1">
      <c r="A204" s="39"/>
      <c r="B204" s="40"/>
      <c r="C204" s="41"/>
      <c r="D204" s="245" t="s">
        <v>155</v>
      </c>
      <c r="E204" s="41"/>
      <c r="F204" s="246" t="s">
        <v>286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85</v>
      </c>
    </row>
    <row r="205" s="2" customFormat="1">
      <c r="A205" s="39"/>
      <c r="B205" s="40"/>
      <c r="C205" s="41"/>
      <c r="D205" s="217" t="s">
        <v>143</v>
      </c>
      <c r="E205" s="41"/>
      <c r="F205" s="222" t="s">
        <v>287</v>
      </c>
      <c r="G205" s="41"/>
      <c r="H205" s="41"/>
      <c r="I205" s="219"/>
      <c r="J205" s="41"/>
      <c r="K205" s="41"/>
      <c r="L205" s="45"/>
      <c r="M205" s="220"/>
      <c r="N205" s="22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85</v>
      </c>
    </row>
    <row r="206" s="13" customFormat="1">
      <c r="A206" s="13"/>
      <c r="B206" s="223"/>
      <c r="C206" s="224"/>
      <c r="D206" s="217" t="s">
        <v>145</v>
      </c>
      <c r="E206" s="225" t="s">
        <v>20</v>
      </c>
      <c r="F206" s="226" t="s">
        <v>288</v>
      </c>
      <c r="G206" s="224"/>
      <c r="H206" s="227">
        <v>0.67500000000000004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145</v>
      </c>
      <c r="AU206" s="233" t="s">
        <v>85</v>
      </c>
      <c r="AV206" s="13" t="s">
        <v>85</v>
      </c>
      <c r="AW206" s="13" t="s">
        <v>39</v>
      </c>
      <c r="AX206" s="13" t="s">
        <v>22</v>
      </c>
      <c r="AY206" s="233" t="s">
        <v>132</v>
      </c>
    </row>
    <row r="207" s="2" customFormat="1" ht="16.5" customHeight="1">
      <c r="A207" s="39"/>
      <c r="B207" s="40"/>
      <c r="C207" s="204" t="s">
        <v>289</v>
      </c>
      <c r="D207" s="204" t="s">
        <v>136</v>
      </c>
      <c r="E207" s="205" t="s">
        <v>290</v>
      </c>
      <c r="F207" s="206" t="s">
        <v>291</v>
      </c>
      <c r="G207" s="207" t="s">
        <v>208</v>
      </c>
      <c r="H207" s="208">
        <v>2.7599999999999998</v>
      </c>
      <c r="I207" s="209"/>
      <c r="J207" s="210">
        <f>ROUND(I207*H207,2)</f>
        <v>0</v>
      </c>
      <c r="K207" s="206" t="s">
        <v>152</v>
      </c>
      <c r="L207" s="45"/>
      <c r="M207" s="211" t="s">
        <v>20</v>
      </c>
      <c r="N207" s="212" t="s">
        <v>47</v>
      </c>
      <c r="O207" s="85"/>
      <c r="P207" s="213">
        <f>O207*H207</f>
        <v>0</v>
      </c>
      <c r="Q207" s="213">
        <v>1.9967999999999999</v>
      </c>
      <c r="R207" s="213">
        <f>Q207*H207</f>
        <v>5.5111679999999996</v>
      </c>
      <c r="S207" s="213">
        <v>0</v>
      </c>
      <c r="T207" s="21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5" t="s">
        <v>140</v>
      </c>
      <c r="AT207" s="215" t="s">
        <v>136</v>
      </c>
      <c r="AU207" s="215" t="s">
        <v>85</v>
      </c>
      <c r="AY207" s="18" t="s">
        <v>132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22</v>
      </c>
      <c r="BK207" s="216">
        <f>ROUND(I207*H207,2)</f>
        <v>0</v>
      </c>
      <c r="BL207" s="18" t="s">
        <v>140</v>
      </c>
      <c r="BM207" s="215" t="s">
        <v>292</v>
      </c>
    </row>
    <row r="208" s="2" customFormat="1">
      <c r="A208" s="39"/>
      <c r="B208" s="40"/>
      <c r="C208" s="41"/>
      <c r="D208" s="217" t="s">
        <v>142</v>
      </c>
      <c r="E208" s="41"/>
      <c r="F208" s="218" t="s">
        <v>293</v>
      </c>
      <c r="G208" s="41"/>
      <c r="H208" s="41"/>
      <c r="I208" s="219"/>
      <c r="J208" s="41"/>
      <c r="K208" s="41"/>
      <c r="L208" s="45"/>
      <c r="M208" s="220"/>
      <c r="N208" s="22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142</v>
      </c>
      <c r="AU208" s="18" t="s">
        <v>85</v>
      </c>
    </row>
    <row r="209" s="2" customFormat="1">
      <c r="A209" s="39"/>
      <c r="B209" s="40"/>
      <c r="C209" s="41"/>
      <c r="D209" s="245" t="s">
        <v>155</v>
      </c>
      <c r="E209" s="41"/>
      <c r="F209" s="246" t="s">
        <v>294</v>
      </c>
      <c r="G209" s="41"/>
      <c r="H209" s="41"/>
      <c r="I209" s="219"/>
      <c r="J209" s="41"/>
      <c r="K209" s="41"/>
      <c r="L209" s="45"/>
      <c r="M209" s="220"/>
      <c r="N209" s="22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85</v>
      </c>
    </row>
    <row r="210" s="2" customFormat="1">
      <c r="A210" s="39"/>
      <c r="B210" s="40"/>
      <c r="C210" s="41"/>
      <c r="D210" s="217" t="s">
        <v>143</v>
      </c>
      <c r="E210" s="41"/>
      <c r="F210" s="222" t="s">
        <v>204</v>
      </c>
      <c r="G210" s="41"/>
      <c r="H210" s="41"/>
      <c r="I210" s="219"/>
      <c r="J210" s="41"/>
      <c r="K210" s="41"/>
      <c r="L210" s="45"/>
      <c r="M210" s="220"/>
      <c r="N210" s="22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85</v>
      </c>
    </row>
    <row r="211" s="13" customFormat="1">
      <c r="A211" s="13"/>
      <c r="B211" s="223"/>
      <c r="C211" s="224"/>
      <c r="D211" s="217" t="s">
        <v>145</v>
      </c>
      <c r="E211" s="225" t="s">
        <v>20</v>
      </c>
      <c r="F211" s="226" t="s">
        <v>295</v>
      </c>
      <c r="G211" s="224"/>
      <c r="H211" s="227">
        <v>2.7599999999999998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145</v>
      </c>
      <c r="AU211" s="233" t="s">
        <v>85</v>
      </c>
      <c r="AV211" s="13" t="s">
        <v>85</v>
      </c>
      <c r="AW211" s="13" t="s">
        <v>39</v>
      </c>
      <c r="AX211" s="13" t="s">
        <v>76</v>
      </c>
      <c r="AY211" s="233" t="s">
        <v>132</v>
      </c>
    </row>
    <row r="212" s="14" customFormat="1">
      <c r="A212" s="14"/>
      <c r="B212" s="234"/>
      <c r="C212" s="235"/>
      <c r="D212" s="217" t="s">
        <v>145</v>
      </c>
      <c r="E212" s="236" t="s">
        <v>20</v>
      </c>
      <c r="F212" s="237" t="s">
        <v>147</v>
      </c>
      <c r="G212" s="235"/>
      <c r="H212" s="238">
        <v>2.7599999999999998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145</v>
      </c>
      <c r="AU212" s="244" t="s">
        <v>85</v>
      </c>
      <c r="AV212" s="14" t="s">
        <v>140</v>
      </c>
      <c r="AW212" s="14" t="s">
        <v>39</v>
      </c>
      <c r="AX212" s="14" t="s">
        <v>22</v>
      </c>
      <c r="AY212" s="244" t="s">
        <v>132</v>
      </c>
    </row>
    <row r="213" s="2" customFormat="1" ht="16.5" customHeight="1">
      <c r="A213" s="39"/>
      <c r="B213" s="40"/>
      <c r="C213" s="204" t="s">
        <v>296</v>
      </c>
      <c r="D213" s="204" t="s">
        <v>136</v>
      </c>
      <c r="E213" s="205" t="s">
        <v>297</v>
      </c>
      <c r="F213" s="206" t="s">
        <v>298</v>
      </c>
      <c r="G213" s="207" t="s">
        <v>208</v>
      </c>
      <c r="H213" s="208">
        <v>2.7599999999999998</v>
      </c>
      <c r="I213" s="209"/>
      <c r="J213" s="210">
        <f>ROUND(I213*H213,2)</f>
        <v>0</v>
      </c>
      <c r="K213" s="206" t="s">
        <v>152</v>
      </c>
      <c r="L213" s="45"/>
      <c r="M213" s="211" t="s">
        <v>20</v>
      </c>
      <c r="N213" s="212" t="s">
        <v>47</v>
      </c>
      <c r="O213" s="85"/>
      <c r="P213" s="213">
        <f>O213*H213</f>
        <v>0</v>
      </c>
      <c r="Q213" s="213">
        <v>2.5897399999999999</v>
      </c>
      <c r="R213" s="213">
        <f>Q213*H213</f>
        <v>7.147682399999999</v>
      </c>
      <c r="S213" s="213">
        <v>0</v>
      </c>
      <c r="T213" s="21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5" t="s">
        <v>140</v>
      </c>
      <c r="AT213" s="215" t="s">
        <v>136</v>
      </c>
      <c r="AU213" s="215" t="s">
        <v>85</v>
      </c>
      <c r="AY213" s="18" t="s">
        <v>132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22</v>
      </c>
      <c r="BK213" s="216">
        <f>ROUND(I213*H213,2)</f>
        <v>0</v>
      </c>
      <c r="BL213" s="18" t="s">
        <v>140</v>
      </c>
      <c r="BM213" s="215" t="s">
        <v>299</v>
      </c>
    </row>
    <row r="214" s="2" customFormat="1">
      <c r="A214" s="39"/>
      <c r="B214" s="40"/>
      <c r="C214" s="41"/>
      <c r="D214" s="217" t="s">
        <v>142</v>
      </c>
      <c r="E214" s="41"/>
      <c r="F214" s="218" t="s">
        <v>300</v>
      </c>
      <c r="G214" s="41"/>
      <c r="H214" s="41"/>
      <c r="I214" s="219"/>
      <c r="J214" s="41"/>
      <c r="K214" s="41"/>
      <c r="L214" s="45"/>
      <c r="M214" s="220"/>
      <c r="N214" s="22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142</v>
      </c>
      <c r="AU214" s="18" t="s">
        <v>85</v>
      </c>
    </row>
    <row r="215" s="2" customFormat="1">
      <c r="A215" s="39"/>
      <c r="B215" s="40"/>
      <c r="C215" s="41"/>
      <c r="D215" s="245" t="s">
        <v>155</v>
      </c>
      <c r="E215" s="41"/>
      <c r="F215" s="246" t="s">
        <v>301</v>
      </c>
      <c r="G215" s="41"/>
      <c r="H215" s="41"/>
      <c r="I215" s="219"/>
      <c r="J215" s="41"/>
      <c r="K215" s="41"/>
      <c r="L215" s="45"/>
      <c r="M215" s="220"/>
      <c r="N215" s="22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85</v>
      </c>
    </row>
    <row r="216" s="12" customFormat="1" ht="22.8" customHeight="1">
      <c r="A216" s="12"/>
      <c r="B216" s="188"/>
      <c r="C216" s="189"/>
      <c r="D216" s="190" t="s">
        <v>75</v>
      </c>
      <c r="E216" s="202" t="s">
        <v>162</v>
      </c>
      <c r="F216" s="202" t="s">
        <v>302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SUM(P217:P225)</f>
        <v>0</v>
      </c>
      <c r="Q216" s="196"/>
      <c r="R216" s="197">
        <f>SUM(R217:R225)</f>
        <v>0.20300000000000001</v>
      </c>
      <c r="S216" s="196"/>
      <c r="T216" s="198">
        <f>SUM(T217:T225)</f>
        <v>0.64000000000000001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9" t="s">
        <v>22</v>
      </c>
      <c r="AT216" s="200" t="s">
        <v>75</v>
      </c>
      <c r="AU216" s="200" t="s">
        <v>22</v>
      </c>
      <c r="AY216" s="199" t="s">
        <v>132</v>
      </c>
      <c r="BK216" s="201">
        <f>SUM(BK217:BK225)</f>
        <v>0</v>
      </c>
    </row>
    <row r="217" s="2" customFormat="1" ht="16.5" customHeight="1">
      <c r="A217" s="39"/>
      <c r="B217" s="40"/>
      <c r="C217" s="204" t="s">
        <v>303</v>
      </c>
      <c r="D217" s="204" t="s">
        <v>136</v>
      </c>
      <c r="E217" s="205" t="s">
        <v>304</v>
      </c>
      <c r="F217" s="206" t="s">
        <v>305</v>
      </c>
      <c r="G217" s="207" t="s">
        <v>200</v>
      </c>
      <c r="H217" s="208">
        <v>2</v>
      </c>
      <c r="I217" s="209"/>
      <c r="J217" s="210">
        <f>ROUND(I217*H217,2)</f>
        <v>0</v>
      </c>
      <c r="K217" s="206" t="s">
        <v>152</v>
      </c>
      <c r="L217" s="45"/>
      <c r="M217" s="211" t="s">
        <v>20</v>
      </c>
      <c r="N217" s="212" t="s">
        <v>47</v>
      </c>
      <c r="O217" s="85"/>
      <c r="P217" s="213">
        <f>O217*H217</f>
        <v>0</v>
      </c>
      <c r="Q217" s="213">
        <v>0</v>
      </c>
      <c r="R217" s="213">
        <f>Q217*H217</f>
        <v>0</v>
      </c>
      <c r="S217" s="213">
        <v>0.32000000000000001</v>
      </c>
      <c r="T217" s="214">
        <f>S217*H217</f>
        <v>0.64000000000000001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5" t="s">
        <v>140</v>
      </c>
      <c r="AT217" s="215" t="s">
        <v>136</v>
      </c>
      <c r="AU217" s="215" t="s">
        <v>85</v>
      </c>
      <c r="AY217" s="18" t="s">
        <v>132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22</v>
      </c>
      <c r="BK217" s="216">
        <f>ROUND(I217*H217,2)</f>
        <v>0</v>
      </c>
      <c r="BL217" s="18" t="s">
        <v>140</v>
      </c>
      <c r="BM217" s="215" t="s">
        <v>306</v>
      </c>
    </row>
    <row r="218" s="2" customFormat="1">
      <c r="A218" s="39"/>
      <c r="B218" s="40"/>
      <c r="C218" s="41"/>
      <c r="D218" s="217" t="s">
        <v>142</v>
      </c>
      <c r="E218" s="41"/>
      <c r="F218" s="218" t="s">
        <v>307</v>
      </c>
      <c r="G218" s="41"/>
      <c r="H218" s="41"/>
      <c r="I218" s="219"/>
      <c r="J218" s="41"/>
      <c r="K218" s="41"/>
      <c r="L218" s="45"/>
      <c r="M218" s="220"/>
      <c r="N218" s="22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142</v>
      </c>
      <c r="AU218" s="18" t="s">
        <v>85</v>
      </c>
    </row>
    <row r="219" s="2" customFormat="1">
      <c r="A219" s="39"/>
      <c r="B219" s="40"/>
      <c r="C219" s="41"/>
      <c r="D219" s="245" t="s">
        <v>155</v>
      </c>
      <c r="E219" s="41"/>
      <c r="F219" s="246" t="s">
        <v>308</v>
      </c>
      <c r="G219" s="41"/>
      <c r="H219" s="41"/>
      <c r="I219" s="219"/>
      <c r="J219" s="41"/>
      <c r="K219" s="41"/>
      <c r="L219" s="45"/>
      <c r="M219" s="220"/>
      <c r="N219" s="22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85</v>
      </c>
    </row>
    <row r="220" s="2" customFormat="1">
      <c r="A220" s="39"/>
      <c r="B220" s="40"/>
      <c r="C220" s="41"/>
      <c r="D220" s="217" t="s">
        <v>143</v>
      </c>
      <c r="E220" s="41"/>
      <c r="F220" s="222" t="s">
        <v>204</v>
      </c>
      <c r="G220" s="41"/>
      <c r="H220" s="41"/>
      <c r="I220" s="219"/>
      <c r="J220" s="41"/>
      <c r="K220" s="41"/>
      <c r="L220" s="45"/>
      <c r="M220" s="220"/>
      <c r="N220" s="22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143</v>
      </c>
      <c r="AU220" s="18" t="s">
        <v>85</v>
      </c>
    </row>
    <row r="221" s="2" customFormat="1" ht="16.5" customHeight="1">
      <c r="A221" s="39"/>
      <c r="B221" s="40"/>
      <c r="C221" s="204" t="s">
        <v>309</v>
      </c>
      <c r="D221" s="204" t="s">
        <v>136</v>
      </c>
      <c r="E221" s="205" t="s">
        <v>310</v>
      </c>
      <c r="F221" s="206" t="s">
        <v>311</v>
      </c>
      <c r="G221" s="207" t="s">
        <v>200</v>
      </c>
      <c r="H221" s="208">
        <v>2</v>
      </c>
      <c r="I221" s="209"/>
      <c r="J221" s="210">
        <f>ROUND(I221*H221,2)</f>
        <v>0</v>
      </c>
      <c r="K221" s="206" t="s">
        <v>152</v>
      </c>
      <c r="L221" s="45"/>
      <c r="M221" s="211" t="s">
        <v>20</v>
      </c>
      <c r="N221" s="212" t="s">
        <v>47</v>
      </c>
      <c r="O221" s="85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5" t="s">
        <v>140</v>
      </c>
      <c r="AT221" s="215" t="s">
        <v>136</v>
      </c>
      <c r="AU221" s="215" t="s">
        <v>85</v>
      </c>
      <c r="AY221" s="18" t="s">
        <v>132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22</v>
      </c>
      <c r="BK221" s="216">
        <f>ROUND(I221*H221,2)</f>
        <v>0</v>
      </c>
      <c r="BL221" s="18" t="s">
        <v>140</v>
      </c>
      <c r="BM221" s="215" t="s">
        <v>312</v>
      </c>
    </row>
    <row r="222" s="2" customFormat="1">
      <c r="A222" s="39"/>
      <c r="B222" s="40"/>
      <c r="C222" s="41"/>
      <c r="D222" s="217" t="s">
        <v>142</v>
      </c>
      <c r="E222" s="41"/>
      <c r="F222" s="218" t="s">
        <v>313</v>
      </c>
      <c r="G222" s="41"/>
      <c r="H222" s="41"/>
      <c r="I222" s="219"/>
      <c r="J222" s="41"/>
      <c r="K222" s="41"/>
      <c r="L222" s="45"/>
      <c r="M222" s="220"/>
      <c r="N222" s="22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142</v>
      </c>
      <c r="AU222" s="18" t="s">
        <v>85</v>
      </c>
    </row>
    <row r="223" s="2" customFormat="1">
      <c r="A223" s="39"/>
      <c r="B223" s="40"/>
      <c r="C223" s="41"/>
      <c r="D223" s="245" t="s">
        <v>155</v>
      </c>
      <c r="E223" s="41"/>
      <c r="F223" s="246" t="s">
        <v>314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85</v>
      </c>
    </row>
    <row r="224" s="2" customFormat="1" ht="16.5" customHeight="1">
      <c r="A224" s="39"/>
      <c r="B224" s="40"/>
      <c r="C224" s="247" t="s">
        <v>315</v>
      </c>
      <c r="D224" s="247" t="s">
        <v>158</v>
      </c>
      <c r="E224" s="248" t="s">
        <v>316</v>
      </c>
      <c r="F224" s="249" t="s">
        <v>317</v>
      </c>
      <c r="G224" s="250" t="s">
        <v>200</v>
      </c>
      <c r="H224" s="251">
        <v>2</v>
      </c>
      <c r="I224" s="252"/>
      <c r="J224" s="253">
        <f>ROUND(I224*H224,2)</f>
        <v>0</v>
      </c>
      <c r="K224" s="249" t="s">
        <v>152</v>
      </c>
      <c r="L224" s="254"/>
      <c r="M224" s="255" t="s">
        <v>20</v>
      </c>
      <c r="N224" s="256" t="s">
        <v>47</v>
      </c>
      <c r="O224" s="85"/>
      <c r="P224" s="213">
        <f>O224*H224</f>
        <v>0</v>
      </c>
      <c r="Q224" s="213">
        <v>0.10150000000000001</v>
      </c>
      <c r="R224" s="213">
        <f>Q224*H224</f>
        <v>0.20300000000000001</v>
      </c>
      <c r="S224" s="213">
        <v>0</v>
      </c>
      <c r="T224" s="21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162</v>
      </c>
      <c r="AT224" s="215" t="s">
        <v>158</v>
      </c>
      <c r="AU224" s="215" t="s">
        <v>85</v>
      </c>
      <c r="AY224" s="18" t="s">
        <v>132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22</v>
      </c>
      <c r="BK224" s="216">
        <f>ROUND(I224*H224,2)</f>
        <v>0</v>
      </c>
      <c r="BL224" s="18" t="s">
        <v>140</v>
      </c>
      <c r="BM224" s="215" t="s">
        <v>318</v>
      </c>
    </row>
    <row r="225" s="2" customFormat="1">
      <c r="A225" s="39"/>
      <c r="B225" s="40"/>
      <c r="C225" s="41"/>
      <c r="D225" s="217" t="s">
        <v>142</v>
      </c>
      <c r="E225" s="41"/>
      <c r="F225" s="218" t="s">
        <v>317</v>
      </c>
      <c r="G225" s="41"/>
      <c r="H225" s="41"/>
      <c r="I225" s="219"/>
      <c r="J225" s="41"/>
      <c r="K225" s="41"/>
      <c r="L225" s="45"/>
      <c r="M225" s="220"/>
      <c r="N225" s="22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142</v>
      </c>
      <c r="AU225" s="18" t="s">
        <v>85</v>
      </c>
    </row>
    <row r="226" s="12" customFormat="1" ht="22.8" customHeight="1">
      <c r="A226" s="12"/>
      <c r="B226" s="188"/>
      <c r="C226" s="189"/>
      <c r="D226" s="190" t="s">
        <v>75</v>
      </c>
      <c r="E226" s="202" t="s">
        <v>133</v>
      </c>
      <c r="F226" s="202" t="s">
        <v>134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SUM(P227:P232)</f>
        <v>0</v>
      </c>
      <c r="Q226" s="196"/>
      <c r="R226" s="197">
        <f>SUM(R227:R232)</f>
        <v>0</v>
      </c>
      <c r="S226" s="196"/>
      <c r="T226" s="198">
        <f>SUM(T227:T232)</f>
        <v>2.3040000000000003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9" t="s">
        <v>22</v>
      </c>
      <c r="AT226" s="200" t="s">
        <v>75</v>
      </c>
      <c r="AU226" s="200" t="s">
        <v>22</v>
      </c>
      <c r="AY226" s="199" t="s">
        <v>132</v>
      </c>
      <c r="BK226" s="201">
        <f>SUM(BK227:BK232)</f>
        <v>0</v>
      </c>
    </row>
    <row r="227" s="2" customFormat="1" ht="16.5" customHeight="1">
      <c r="A227" s="39"/>
      <c r="B227" s="40"/>
      <c r="C227" s="204" t="s">
        <v>319</v>
      </c>
      <c r="D227" s="204" t="s">
        <v>136</v>
      </c>
      <c r="E227" s="205" t="s">
        <v>320</v>
      </c>
      <c r="F227" s="206" t="s">
        <v>321</v>
      </c>
      <c r="G227" s="207" t="s">
        <v>208</v>
      </c>
      <c r="H227" s="208">
        <v>1.28</v>
      </c>
      <c r="I227" s="209"/>
      <c r="J227" s="210">
        <f>ROUND(I227*H227,2)</f>
        <v>0</v>
      </c>
      <c r="K227" s="206" t="s">
        <v>152</v>
      </c>
      <c r="L227" s="45"/>
      <c r="M227" s="211" t="s">
        <v>20</v>
      </c>
      <c r="N227" s="212" t="s">
        <v>47</v>
      </c>
      <c r="O227" s="85"/>
      <c r="P227" s="213">
        <f>O227*H227</f>
        <v>0</v>
      </c>
      <c r="Q227" s="213">
        <v>0</v>
      </c>
      <c r="R227" s="213">
        <f>Q227*H227</f>
        <v>0</v>
      </c>
      <c r="S227" s="213">
        <v>1.8</v>
      </c>
      <c r="T227" s="214">
        <f>S227*H227</f>
        <v>2.3040000000000003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5" t="s">
        <v>140</v>
      </c>
      <c r="AT227" s="215" t="s">
        <v>136</v>
      </c>
      <c r="AU227" s="215" t="s">
        <v>85</v>
      </c>
      <c r="AY227" s="18" t="s">
        <v>132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22</v>
      </c>
      <c r="BK227" s="216">
        <f>ROUND(I227*H227,2)</f>
        <v>0</v>
      </c>
      <c r="BL227" s="18" t="s">
        <v>140</v>
      </c>
      <c r="BM227" s="215" t="s">
        <v>322</v>
      </c>
    </row>
    <row r="228" s="2" customFormat="1">
      <c r="A228" s="39"/>
      <c r="B228" s="40"/>
      <c r="C228" s="41"/>
      <c r="D228" s="217" t="s">
        <v>142</v>
      </c>
      <c r="E228" s="41"/>
      <c r="F228" s="218" t="s">
        <v>323</v>
      </c>
      <c r="G228" s="41"/>
      <c r="H228" s="41"/>
      <c r="I228" s="219"/>
      <c r="J228" s="41"/>
      <c r="K228" s="41"/>
      <c r="L228" s="45"/>
      <c r="M228" s="220"/>
      <c r="N228" s="22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142</v>
      </c>
      <c r="AU228" s="18" t="s">
        <v>85</v>
      </c>
    </row>
    <row r="229" s="2" customFormat="1">
      <c r="A229" s="39"/>
      <c r="B229" s="40"/>
      <c r="C229" s="41"/>
      <c r="D229" s="245" t="s">
        <v>155</v>
      </c>
      <c r="E229" s="41"/>
      <c r="F229" s="246" t="s">
        <v>324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85</v>
      </c>
    </row>
    <row r="230" s="2" customFormat="1">
      <c r="A230" s="39"/>
      <c r="B230" s="40"/>
      <c r="C230" s="41"/>
      <c r="D230" s="217" t="s">
        <v>143</v>
      </c>
      <c r="E230" s="41"/>
      <c r="F230" s="222" t="s">
        <v>325</v>
      </c>
      <c r="G230" s="41"/>
      <c r="H230" s="41"/>
      <c r="I230" s="219"/>
      <c r="J230" s="41"/>
      <c r="K230" s="41"/>
      <c r="L230" s="45"/>
      <c r="M230" s="220"/>
      <c r="N230" s="22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143</v>
      </c>
      <c r="AU230" s="18" t="s">
        <v>85</v>
      </c>
    </row>
    <row r="231" s="13" customFormat="1">
      <c r="A231" s="13"/>
      <c r="B231" s="223"/>
      <c r="C231" s="224"/>
      <c r="D231" s="217" t="s">
        <v>145</v>
      </c>
      <c r="E231" s="225" t="s">
        <v>20</v>
      </c>
      <c r="F231" s="226" t="s">
        <v>326</v>
      </c>
      <c r="G231" s="224"/>
      <c r="H231" s="227">
        <v>1.28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145</v>
      </c>
      <c r="AU231" s="233" t="s">
        <v>85</v>
      </c>
      <c r="AV231" s="13" t="s">
        <v>85</v>
      </c>
      <c r="AW231" s="13" t="s">
        <v>39</v>
      </c>
      <c r="AX231" s="13" t="s">
        <v>76</v>
      </c>
      <c r="AY231" s="233" t="s">
        <v>132</v>
      </c>
    </row>
    <row r="232" s="14" customFormat="1">
      <c r="A232" s="14"/>
      <c r="B232" s="234"/>
      <c r="C232" s="235"/>
      <c r="D232" s="217" t="s">
        <v>145</v>
      </c>
      <c r="E232" s="236" t="s">
        <v>20</v>
      </c>
      <c r="F232" s="237" t="s">
        <v>147</v>
      </c>
      <c r="G232" s="235"/>
      <c r="H232" s="238">
        <v>1.28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145</v>
      </c>
      <c r="AU232" s="244" t="s">
        <v>85</v>
      </c>
      <c r="AV232" s="14" t="s">
        <v>140</v>
      </c>
      <c r="AW232" s="14" t="s">
        <v>39</v>
      </c>
      <c r="AX232" s="14" t="s">
        <v>22</v>
      </c>
      <c r="AY232" s="244" t="s">
        <v>132</v>
      </c>
    </row>
    <row r="233" s="12" customFormat="1" ht="22.8" customHeight="1">
      <c r="A233" s="12"/>
      <c r="B233" s="188"/>
      <c r="C233" s="189"/>
      <c r="D233" s="190" t="s">
        <v>75</v>
      </c>
      <c r="E233" s="202" t="s">
        <v>327</v>
      </c>
      <c r="F233" s="202" t="s">
        <v>328</v>
      </c>
      <c r="G233" s="189"/>
      <c r="H233" s="189"/>
      <c r="I233" s="192"/>
      <c r="J233" s="203">
        <f>BK233</f>
        <v>0</v>
      </c>
      <c r="K233" s="189"/>
      <c r="L233" s="194"/>
      <c r="M233" s="195"/>
      <c r="N233" s="196"/>
      <c r="O233" s="196"/>
      <c r="P233" s="197">
        <f>SUM(P234:P236)</f>
        <v>0</v>
      </c>
      <c r="Q233" s="196"/>
      <c r="R233" s="197">
        <f>SUM(R234:R236)</f>
        <v>0</v>
      </c>
      <c r="S233" s="196"/>
      <c r="T233" s="198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9" t="s">
        <v>22</v>
      </c>
      <c r="AT233" s="200" t="s">
        <v>75</v>
      </c>
      <c r="AU233" s="200" t="s">
        <v>22</v>
      </c>
      <c r="AY233" s="199" t="s">
        <v>132</v>
      </c>
      <c r="BK233" s="201">
        <f>SUM(BK234:BK236)</f>
        <v>0</v>
      </c>
    </row>
    <row r="234" s="2" customFormat="1" ht="16.5" customHeight="1">
      <c r="A234" s="39"/>
      <c r="B234" s="40"/>
      <c r="C234" s="204" t="s">
        <v>329</v>
      </c>
      <c r="D234" s="204" t="s">
        <v>136</v>
      </c>
      <c r="E234" s="205" t="s">
        <v>330</v>
      </c>
      <c r="F234" s="206" t="s">
        <v>331</v>
      </c>
      <c r="G234" s="207" t="s">
        <v>161</v>
      </c>
      <c r="H234" s="208">
        <v>38.405000000000001</v>
      </c>
      <c r="I234" s="209"/>
      <c r="J234" s="210">
        <f>ROUND(I234*H234,2)</f>
        <v>0</v>
      </c>
      <c r="K234" s="206" t="s">
        <v>152</v>
      </c>
      <c r="L234" s="45"/>
      <c r="M234" s="211" t="s">
        <v>20</v>
      </c>
      <c r="N234" s="212" t="s">
        <v>47</v>
      </c>
      <c r="O234" s="85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5" t="s">
        <v>140</v>
      </c>
      <c r="AT234" s="215" t="s">
        <v>136</v>
      </c>
      <c r="AU234" s="215" t="s">
        <v>85</v>
      </c>
      <c r="AY234" s="18" t="s">
        <v>132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22</v>
      </c>
      <c r="BK234" s="216">
        <f>ROUND(I234*H234,2)</f>
        <v>0</v>
      </c>
      <c r="BL234" s="18" t="s">
        <v>140</v>
      </c>
      <c r="BM234" s="215" t="s">
        <v>332</v>
      </c>
    </row>
    <row r="235" s="2" customFormat="1">
      <c r="A235" s="39"/>
      <c r="B235" s="40"/>
      <c r="C235" s="41"/>
      <c r="D235" s="217" t="s">
        <v>142</v>
      </c>
      <c r="E235" s="41"/>
      <c r="F235" s="218" t="s">
        <v>333</v>
      </c>
      <c r="G235" s="41"/>
      <c r="H235" s="41"/>
      <c r="I235" s="219"/>
      <c r="J235" s="41"/>
      <c r="K235" s="41"/>
      <c r="L235" s="45"/>
      <c r="M235" s="220"/>
      <c r="N235" s="22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142</v>
      </c>
      <c r="AU235" s="18" t="s">
        <v>85</v>
      </c>
    </row>
    <row r="236" s="2" customFormat="1">
      <c r="A236" s="39"/>
      <c r="B236" s="40"/>
      <c r="C236" s="41"/>
      <c r="D236" s="245" t="s">
        <v>155</v>
      </c>
      <c r="E236" s="41"/>
      <c r="F236" s="246" t="s">
        <v>334</v>
      </c>
      <c r="G236" s="41"/>
      <c r="H236" s="41"/>
      <c r="I236" s="219"/>
      <c r="J236" s="41"/>
      <c r="K236" s="41"/>
      <c r="L236" s="45"/>
      <c r="M236" s="220"/>
      <c r="N236" s="22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85</v>
      </c>
    </row>
    <row r="237" s="12" customFormat="1" ht="25.92" customHeight="1">
      <c r="A237" s="12"/>
      <c r="B237" s="188"/>
      <c r="C237" s="189"/>
      <c r="D237" s="190" t="s">
        <v>75</v>
      </c>
      <c r="E237" s="191" t="s">
        <v>130</v>
      </c>
      <c r="F237" s="191" t="s">
        <v>131</v>
      </c>
      <c r="G237" s="189"/>
      <c r="H237" s="189"/>
      <c r="I237" s="192"/>
      <c r="J237" s="193">
        <f>BK237</f>
        <v>0</v>
      </c>
      <c r="K237" s="189"/>
      <c r="L237" s="194"/>
      <c r="M237" s="195"/>
      <c r="N237" s="196"/>
      <c r="O237" s="196"/>
      <c r="P237" s="197">
        <f>P238+SUM(P239:P243)+SUM(P268:P270)+P276</f>
        <v>0</v>
      </c>
      <c r="Q237" s="196"/>
      <c r="R237" s="197">
        <f>R238+SUM(R239:R243)+SUM(R268:R270)+R276</f>
        <v>11.35525</v>
      </c>
      <c r="S237" s="196"/>
      <c r="T237" s="198">
        <f>T238+SUM(T239:T243)+SUM(T268:T270)+T276</f>
        <v>0.60000000000000009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9" t="s">
        <v>22</v>
      </c>
      <c r="AT237" s="200" t="s">
        <v>75</v>
      </c>
      <c r="AU237" s="200" t="s">
        <v>76</v>
      </c>
      <c r="AY237" s="199" t="s">
        <v>132</v>
      </c>
      <c r="BK237" s="201">
        <f>BK238+SUM(BK239:BK243)+SUM(BK268:BK270)+BK276</f>
        <v>0</v>
      </c>
    </row>
    <row r="238" s="2" customFormat="1" ht="24.15" customHeight="1">
      <c r="A238" s="39"/>
      <c r="B238" s="40"/>
      <c r="C238" s="204" t="s">
        <v>335</v>
      </c>
      <c r="D238" s="204" t="s">
        <v>136</v>
      </c>
      <c r="E238" s="205" t="s">
        <v>336</v>
      </c>
      <c r="F238" s="206" t="s">
        <v>337</v>
      </c>
      <c r="G238" s="207" t="s">
        <v>161</v>
      </c>
      <c r="H238" s="208">
        <v>3.6120000000000001</v>
      </c>
      <c r="I238" s="209"/>
      <c r="J238" s="210">
        <f>ROUND(I238*H238,2)</f>
        <v>0</v>
      </c>
      <c r="K238" s="206" t="s">
        <v>20</v>
      </c>
      <c r="L238" s="45"/>
      <c r="M238" s="211" t="s">
        <v>20</v>
      </c>
      <c r="N238" s="212" t="s">
        <v>47</v>
      </c>
      <c r="O238" s="85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5" t="s">
        <v>140</v>
      </c>
      <c r="AT238" s="215" t="s">
        <v>136</v>
      </c>
      <c r="AU238" s="215" t="s">
        <v>22</v>
      </c>
      <c r="AY238" s="18" t="s">
        <v>132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22</v>
      </c>
      <c r="BK238" s="216">
        <f>ROUND(I238*H238,2)</f>
        <v>0</v>
      </c>
      <c r="BL238" s="18" t="s">
        <v>140</v>
      </c>
      <c r="BM238" s="215" t="s">
        <v>338</v>
      </c>
    </row>
    <row r="239" s="2" customFormat="1">
      <c r="A239" s="39"/>
      <c r="B239" s="40"/>
      <c r="C239" s="41"/>
      <c r="D239" s="217" t="s">
        <v>142</v>
      </c>
      <c r="E239" s="41"/>
      <c r="F239" s="218" t="s">
        <v>339</v>
      </c>
      <c r="G239" s="41"/>
      <c r="H239" s="41"/>
      <c r="I239" s="219"/>
      <c r="J239" s="41"/>
      <c r="K239" s="41"/>
      <c r="L239" s="45"/>
      <c r="M239" s="220"/>
      <c r="N239" s="22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142</v>
      </c>
      <c r="AU239" s="18" t="s">
        <v>22</v>
      </c>
    </row>
    <row r="240" s="2" customFormat="1">
      <c r="A240" s="39"/>
      <c r="B240" s="40"/>
      <c r="C240" s="41"/>
      <c r="D240" s="217" t="s">
        <v>143</v>
      </c>
      <c r="E240" s="41"/>
      <c r="F240" s="222" t="s">
        <v>340</v>
      </c>
      <c r="G240" s="41"/>
      <c r="H240" s="41"/>
      <c r="I240" s="219"/>
      <c r="J240" s="41"/>
      <c r="K240" s="41"/>
      <c r="L240" s="45"/>
      <c r="M240" s="220"/>
      <c r="N240" s="22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143</v>
      </c>
      <c r="AU240" s="18" t="s">
        <v>22</v>
      </c>
    </row>
    <row r="241" s="13" customFormat="1">
      <c r="A241" s="13"/>
      <c r="B241" s="223"/>
      <c r="C241" s="224"/>
      <c r="D241" s="217" t="s">
        <v>145</v>
      </c>
      <c r="E241" s="225" t="s">
        <v>20</v>
      </c>
      <c r="F241" s="226" t="s">
        <v>341</v>
      </c>
      <c r="G241" s="224"/>
      <c r="H241" s="227">
        <v>3.6119257600000005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145</v>
      </c>
      <c r="AU241" s="233" t="s">
        <v>22</v>
      </c>
      <c r="AV241" s="13" t="s">
        <v>85</v>
      </c>
      <c r="AW241" s="13" t="s">
        <v>39</v>
      </c>
      <c r="AX241" s="13" t="s">
        <v>22</v>
      </c>
      <c r="AY241" s="233" t="s">
        <v>132</v>
      </c>
    </row>
    <row r="242" s="15" customFormat="1">
      <c r="A242" s="15"/>
      <c r="B242" s="257"/>
      <c r="C242" s="258"/>
      <c r="D242" s="217" t="s">
        <v>145</v>
      </c>
      <c r="E242" s="259" t="s">
        <v>20</v>
      </c>
      <c r="F242" s="260" t="s">
        <v>342</v>
      </c>
      <c r="G242" s="258"/>
      <c r="H242" s="259" t="s">
        <v>20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145</v>
      </c>
      <c r="AU242" s="266" t="s">
        <v>22</v>
      </c>
      <c r="AV242" s="15" t="s">
        <v>22</v>
      </c>
      <c r="AW242" s="15" t="s">
        <v>39</v>
      </c>
      <c r="AX242" s="15" t="s">
        <v>76</v>
      </c>
      <c r="AY242" s="266" t="s">
        <v>132</v>
      </c>
    </row>
    <row r="243" s="12" customFormat="1" ht="22.8" customHeight="1">
      <c r="A243" s="12"/>
      <c r="B243" s="188"/>
      <c r="C243" s="189"/>
      <c r="D243" s="190" t="s">
        <v>75</v>
      </c>
      <c r="E243" s="202" t="s">
        <v>22</v>
      </c>
      <c r="F243" s="202" t="s">
        <v>189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SUM(P244:P267)</f>
        <v>0</v>
      </c>
      <c r="Q243" s="196"/>
      <c r="R243" s="197">
        <f>SUM(R244:R267)</f>
        <v>0.00029999999999999997</v>
      </c>
      <c r="S243" s="196"/>
      <c r="T243" s="198">
        <f>SUM(T244:T267)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22</v>
      </c>
      <c r="AT243" s="200" t="s">
        <v>75</v>
      </c>
      <c r="AU243" s="200" t="s">
        <v>22</v>
      </c>
      <c r="AY243" s="199" t="s">
        <v>132</v>
      </c>
      <c r="BK243" s="201">
        <f>SUM(BK244:BK267)</f>
        <v>0</v>
      </c>
    </row>
    <row r="244" s="2" customFormat="1" ht="21.75" customHeight="1">
      <c r="A244" s="39"/>
      <c r="B244" s="40"/>
      <c r="C244" s="204" t="s">
        <v>343</v>
      </c>
      <c r="D244" s="204" t="s">
        <v>136</v>
      </c>
      <c r="E244" s="205" t="s">
        <v>344</v>
      </c>
      <c r="F244" s="206" t="s">
        <v>345</v>
      </c>
      <c r="G244" s="207" t="s">
        <v>208</v>
      </c>
      <c r="H244" s="208">
        <v>9.3390000000000004</v>
      </c>
      <c r="I244" s="209"/>
      <c r="J244" s="210">
        <f>ROUND(I244*H244,2)</f>
        <v>0</v>
      </c>
      <c r="K244" s="206" t="s">
        <v>152</v>
      </c>
      <c r="L244" s="45"/>
      <c r="M244" s="211" t="s">
        <v>20</v>
      </c>
      <c r="N244" s="212" t="s">
        <v>47</v>
      </c>
      <c r="O244" s="85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5" t="s">
        <v>140</v>
      </c>
      <c r="AT244" s="215" t="s">
        <v>136</v>
      </c>
      <c r="AU244" s="215" t="s">
        <v>85</v>
      </c>
      <c r="AY244" s="18" t="s">
        <v>132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22</v>
      </c>
      <c r="BK244" s="216">
        <f>ROUND(I244*H244,2)</f>
        <v>0</v>
      </c>
      <c r="BL244" s="18" t="s">
        <v>140</v>
      </c>
      <c r="BM244" s="215" t="s">
        <v>346</v>
      </c>
    </row>
    <row r="245" s="2" customFormat="1">
      <c r="A245" s="39"/>
      <c r="B245" s="40"/>
      <c r="C245" s="41"/>
      <c r="D245" s="217" t="s">
        <v>142</v>
      </c>
      <c r="E245" s="41"/>
      <c r="F245" s="218" t="s">
        <v>347</v>
      </c>
      <c r="G245" s="41"/>
      <c r="H245" s="41"/>
      <c r="I245" s="219"/>
      <c r="J245" s="41"/>
      <c r="K245" s="41"/>
      <c r="L245" s="45"/>
      <c r="M245" s="220"/>
      <c r="N245" s="22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142</v>
      </c>
      <c r="AU245" s="18" t="s">
        <v>85</v>
      </c>
    </row>
    <row r="246" s="2" customFormat="1">
      <c r="A246" s="39"/>
      <c r="B246" s="40"/>
      <c r="C246" s="41"/>
      <c r="D246" s="245" t="s">
        <v>155</v>
      </c>
      <c r="E246" s="41"/>
      <c r="F246" s="246" t="s">
        <v>348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85</v>
      </c>
    </row>
    <row r="247" s="2" customFormat="1">
      <c r="A247" s="39"/>
      <c r="B247" s="40"/>
      <c r="C247" s="41"/>
      <c r="D247" s="217" t="s">
        <v>143</v>
      </c>
      <c r="E247" s="41"/>
      <c r="F247" s="222" t="s">
        <v>349</v>
      </c>
      <c r="G247" s="41"/>
      <c r="H247" s="41"/>
      <c r="I247" s="219"/>
      <c r="J247" s="41"/>
      <c r="K247" s="41"/>
      <c r="L247" s="45"/>
      <c r="M247" s="220"/>
      <c r="N247" s="22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143</v>
      </c>
      <c r="AU247" s="18" t="s">
        <v>85</v>
      </c>
    </row>
    <row r="248" s="2" customFormat="1" ht="16.5" customHeight="1">
      <c r="A248" s="39"/>
      <c r="B248" s="40"/>
      <c r="C248" s="204" t="s">
        <v>350</v>
      </c>
      <c r="D248" s="204" t="s">
        <v>136</v>
      </c>
      <c r="E248" s="205" t="s">
        <v>351</v>
      </c>
      <c r="F248" s="206" t="s">
        <v>352</v>
      </c>
      <c r="G248" s="207" t="s">
        <v>208</v>
      </c>
      <c r="H248" s="208">
        <v>9.3390000000000004</v>
      </c>
      <c r="I248" s="209"/>
      <c r="J248" s="210">
        <f>ROUND(I248*H248,2)</f>
        <v>0</v>
      </c>
      <c r="K248" s="206" t="s">
        <v>152</v>
      </c>
      <c r="L248" s="45"/>
      <c r="M248" s="211" t="s">
        <v>20</v>
      </c>
      <c r="N248" s="212" t="s">
        <v>47</v>
      </c>
      <c r="O248" s="85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5" t="s">
        <v>140</v>
      </c>
      <c r="AT248" s="215" t="s">
        <v>136</v>
      </c>
      <c r="AU248" s="215" t="s">
        <v>85</v>
      </c>
      <c r="AY248" s="18" t="s">
        <v>132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8" t="s">
        <v>22</v>
      </c>
      <c r="BK248" s="216">
        <f>ROUND(I248*H248,2)</f>
        <v>0</v>
      </c>
      <c r="BL248" s="18" t="s">
        <v>140</v>
      </c>
      <c r="BM248" s="215" t="s">
        <v>353</v>
      </c>
    </row>
    <row r="249" s="2" customFormat="1">
      <c r="A249" s="39"/>
      <c r="B249" s="40"/>
      <c r="C249" s="41"/>
      <c r="D249" s="217" t="s">
        <v>142</v>
      </c>
      <c r="E249" s="41"/>
      <c r="F249" s="218" t="s">
        <v>354</v>
      </c>
      <c r="G249" s="41"/>
      <c r="H249" s="41"/>
      <c r="I249" s="219"/>
      <c r="J249" s="41"/>
      <c r="K249" s="41"/>
      <c r="L249" s="45"/>
      <c r="M249" s="220"/>
      <c r="N249" s="22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142</v>
      </c>
      <c r="AU249" s="18" t="s">
        <v>85</v>
      </c>
    </row>
    <row r="250" s="2" customFormat="1">
      <c r="A250" s="39"/>
      <c r="B250" s="40"/>
      <c r="C250" s="41"/>
      <c r="D250" s="245" t="s">
        <v>155</v>
      </c>
      <c r="E250" s="41"/>
      <c r="F250" s="246" t="s">
        <v>355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155</v>
      </c>
      <c r="AU250" s="18" t="s">
        <v>85</v>
      </c>
    </row>
    <row r="251" s="2" customFormat="1">
      <c r="A251" s="39"/>
      <c r="B251" s="40"/>
      <c r="C251" s="41"/>
      <c r="D251" s="217" t="s">
        <v>143</v>
      </c>
      <c r="E251" s="41"/>
      <c r="F251" s="222" t="s">
        <v>356</v>
      </c>
      <c r="G251" s="41"/>
      <c r="H251" s="41"/>
      <c r="I251" s="219"/>
      <c r="J251" s="41"/>
      <c r="K251" s="41"/>
      <c r="L251" s="45"/>
      <c r="M251" s="220"/>
      <c r="N251" s="22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85</v>
      </c>
    </row>
    <row r="252" s="2" customFormat="1" ht="16.5" customHeight="1">
      <c r="A252" s="39"/>
      <c r="B252" s="40"/>
      <c r="C252" s="204" t="s">
        <v>7</v>
      </c>
      <c r="D252" s="204" t="s">
        <v>136</v>
      </c>
      <c r="E252" s="205" t="s">
        <v>357</v>
      </c>
      <c r="F252" s="206" t="s">
        <v>358</v>
      </c>
      <c r="G252" s="207" t="s">
        <v>208</v>
      </c>
      <c r="H252" s="208">
        <v>9.3390000000000004</v>
      </c>
      <c r="I252" s="209"/>
      <c r="J252" s="210">
        <f>ROUND(I252*H252,2)</f>
        <v>0</v>
      </c>
      <c r="K252" s="206" t="s">
        <v>152</v>
      </c>
      <c r="L252" s="45"/>
      <c r="M252" s="211" t="s">
        <v>20</v>
      </c>
      <c r="N252" s="212" t="s">
        <v>47</v>
      </c>
      <c r="O252" s="85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5" t="s">
        <v>140</v>
      </c>
      <c r="AT252" s="215" t="s">
        <v>136</v>
      </c>
      <c r="AU252" s="215" t="s">
        <v>85</v>
      </c>
      <c r="AY252" s="18" t="s">
        <v>132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22</v>
      </c>
      <c r="BK252" s="216">
        <f>ROUND(I252*H252,2)</f>
        <v>0</v>
      </c>
      <c r="BL252" s="18" t="s">
        <v>140</v>
      </c>
      <c r="BM252" s="215" t="s">
        <v>359</v>
      </c>
    </row>
    <row r="253" s="2" customFormat="1">
      <c r="A253" s="39"/>
      <c r="B253" s="40"/>
      <c r="C253" s="41"/>
      <c r="D253" s="217" t="s">
        <v>142</v>
      </c>
      <c r="E253" s="41"/>
      <c r="F253" s="218" t="s">
        <v>360</v>
      </c>
      <c r="G253" s="41"/>
      <c r="H253" s="41"/>
      <c r="I253" s="219"/>
      <c r="J253" s="41"/>
      <c r="K253" s="41"/>
      <c r="L253" s="45"/>
      <c r="M253" s="220"/>
      <c r="N253" s="22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142</v>
      </c>
      <c r="AU253" s="18" t="s">
        <v>85</v>
      </c>
    </row>
    <row r="254" s="2" customFormat="1">
      <c r="A254" s="39"/>
      <c r="B254" s="40"/>
      <c r="C254" s="41"/>
      <c r="D254" s="245" t="s">
        <v>155</v>
      </c>
      <c r="E254" s="41"/>
      <c r="F254" s="246" t="s">
        <v>361</v>
      </c>
      <c r="G254" s="41"/>
      <c r="H254" s="41"/>
      <c r="I254" s="219"/>
      <c r="J254" s="41"/>
      <c r="K254" s="41"/>
      <c r="L254" s="45"/>
      <c r="M254" s="220"/>
      <c r="N254" s="22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155</v>
      </c>
      <c r="AU254" s="18" t="s">
        <v>85</v>
      </c>
    </row>
    <row r="255" s="2" customFormat="1">
      <c r="A255" s="39"/>
      <c r="B255" s="40"/>
      <c r="C255" s="41"/>
      <c r="D255" s="217" t="s">
        <v>143</v>
      </c>
      <c r="E255" s="41"/>
      <c r="F255" s="222" t="s">
        <v>362</v>
      </c>
      <c r="G255" s="41"/>
      <c r="H255" s="41"/>
      <c r="I255" s="219"/>
      <c r="J255" s="41"/>
      <c r="K255" s="41"/>
      <c r="L255" s="45"/>
      <c r="M255" s="220"/>
      <c r="N255" s="22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85</v>
      </c>
    </row>
    <row r="256" s="13" customFormat="1">
      <c r="A256" s="13"/>
      <c r="B256" s="223"/>
      <c r="C256" s="224"/>
      <c r="D256" s="217" t="s">
        <v>145</v>
      </c>
      <c r="E256" s="225" t="s">
        <v>20</v>
      </c>
      <c r="F256" s="226" t="s">
        <v>363</v>
      </c>
      <c r="G256" s="224"/>
      <c r="H256" s="227">
        <v>7.5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145</v>
      </c>
      <c r="AU256" s="233" t="s">
        <v>85</v>
      </c>
      <c r="AV256" s="13" t="s">
        <v>85</v>
      </c>
      <c r="AW256" s="13" t="s">
        <v>39</v>
      </c>
      <c r="AX256" s="13" t="s">
        <v>76</v>
      </c>
      <c r="AY256" s="233" t="s">
        <v>132</v>
      </c>
    </row>
    <row r="257" s="13" customFormat="1">
      <c r="A257" s="13"/>
      <c r="B257" s="223"/>
      <c r="C257" s="224"/>
      <c r="D257" s="217" t="s">
        <v>145</v>
      </c>
      <c r="E257" s="225" t="s">
        <v>20</v>
      </c>
      <c r="F257" s="226" t="s">
        <v>364</v>
      </c>
      <c r="G257" s="224"/>
      <c r="H257" s="227">
        <v>1.8391922000000001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145</v>
      </c>
      <c r="AU257" s="233" t="s">
        <v>85</v>
      </c>
      <c r="AV257" s="13" t="s">
        <v>85</v>
      </c>
      <c r="AW257" s="13" t="s">
        <v>39</v>
      </c>
      <c r="AX257" s="13" t="s">
        <v>76</v>
      </c>
      <c r="AY257" s="233" t="s">
        <v>132</v>
      </c>
    </row>
    <row r="258" s="14" customFormat="1">
      <c r="A258" s="14"/>
      <c r="B258" s="234"/>
      <c r="C258" s="235"/>
      <c r="D258" s="217" t="s">
        <v>145</v>
      </c>
      <c r="E258" s="236" t="s">
        <v>20</v>
      </c>
      <c r="F258" s="237" t="s">
        <v>147</v>
      </c>
      <c r="G258" s="235"/>
      <c r="H258" s="238">
        <v>9.3391921999999994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145</v>
      </c>
      <c r="AU258" s="244" t="s">
        <v>85</v>
      </c>
      <c r="AV258" s="14" t="s">
        <v>140</v>
      </c>
      <c r="AW258" s="14" t="s">
        <v>39</v>
      </c>
      <c r="AX258" s="14" t="s">
        <v>22</v>
      </c>
      <c r="AY258" s="244" t="s">
        <v>132</v>
      </c>
    </row>
    <row r="259" s="2" customFormat="1" ht="16.5" customHeight="1">
      <c r="A259" s="39"/>
      <c r="B259" s="40"/>
      <c r="C259" s="204" t="s">
        <v>8</v>
      </c>
      <c r="D259" s="204" t="s">
        <v>136</v>
      </c>
      <c r="E259" s="205" t="s">
        <v>365</v>
      </c>
      <c r="F259" s="206" t="s">
        <v>366</v>
      </c>
      <c r="G259" s="207" t="s">
        <v>184</v>
      </c>
      <c r="H259" s="208">
        <v>15</v>
      </c>
      <c r="I259" s="209"/>
      <c r="J259" s="210">
        <f>ROUND(I259*H259,2)</f>
        <v>0</v>
      </c>
      <c r="K259" s="206" t="s">
        <v>152</v>
      </c>
      <c r="L259" s="45"/>
      <c r="M259" s="211" t="s">
        <v>20</v>
      </c>
      <c r="N259" s="212" t="s">
        <v>47</v>
      </c>
      <c r="O259" s="85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5" t="s">
        <v>140</v>
      </c>
      <c r="AT259" s="215" t="s">
        <v>136</v>
      </c>
      <c r="AU259" s="215" t="s">
        <v>85</v>
      </c>
      <c r="AY259" s="18" t="s">
        <v>132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22</v>
      </c>
      <c r="BK259" s="216">
        <f>ROUND(I259*H259,2)</f>
        <v>0</v>
      </c>
      <c r="BL259" s="18" t="s">
        <v>140</v>
      </c>
      <c r="BM259" s="215" t="s">
        <v>367</v>
      </c>
    </row>
    <row r="260" s="2" customFormat="1">
      <c r="A260" s="39"/>
      <c r="B260" s="40"/>
      <c r="C260" s="41"/>
      <c r="D260" s="217" t="s">
        <v>142</v>
      </c>
      <c r="E260" s="41"/>
      <c r="F260" s="218" t="s">
        <v>368</v>
      </c>
      <c r="G260" s="41"/>
      <c r="H260" s="41"/>
      <c r="I260" s="219"/>
      <c r="J260" s="41"/>
      <c r="K260" s="41"/>
      <c r="L260" s="45"/>
      <c r="M260" s="220"/>
      <c r="N260" s="22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142</v>
      </c>
      <c r="AU260" s="18" t="s">
        <v>85</v>
      </c>
    </row>
    <row r="261" s="2" customFormat="1">
      <c r="A261" s="39"/>
      <c r="B261" s="40"/>
      <c r="C261" s="41"/>
      <c r="D261" s="245" t="s">
        <v>155</v>
      </c>
      <c r="E261" s="41"/>
      <c r="F261" s="246" t="s">
        <v>369</v>
      </c>
      <c r="G261" s="41"/>
      <c r="H261" s="41"/>
      <c r="I261" s="219"/>
      <c r="J261" s="41"/>
      <c r="K261" s="41"/>
      <c r="L261" s="45"/>
      <c r="M261" s="220"/>
      <c r="N261" s="22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85</v>
      </c>
    </row>
    <row r="262" s="13" customFormat="1">
      <c r="A262" s="13"/>
      <c r="B262" s="223"/>
      <c r="C262" s="224"/>
      <c r="D262" s="217" t="s">
        <v>145</v>
      </c>
      <c r="E262" s="225" t="s">
        <v>20</v>
      </c>
      <c r="F262" s="226" t="s">
        <v>370</v>
      </c>
      <c r="G262" s="224"/>
      <c r="H262" s="227">
        <v>15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145</v>
      </c>
      <c r="AU262" s="233" t="s">
        <v>85</v>
      </c>
      <c r="AV262" s="13" t="s">
        <v>85</v>
      </c>
      <c r="AW262" s="13" t="s">
        <v>39</v>
      </c>
      <c r="AX262" s="13" t="s">
        <v>22</v>
      </c>
      <c r="AY262" s="233" t="s">
        <v>132</v>
      </c>
    </row>
    <row r="263" s="15" customFormat="1">
      <c r="A263" s="15"/>
      <c r="B263" s="257"/>
      <c r="C263" s="258"/>
      <c r="D263" s="217" t="s">
        <v>145</v>
      </c>
      <c r="E263" s="259" t="s">
        <v>20</v>
      </c>
      <c r="F263" s="260" t="s">
        <v>371</v>
      </c>
      <c r="G263" s="258"/>
      <c r="H263" s="259" t="s">
        <v>20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145</v>
      </c>
      <c r="AU263" s="266" t="s">
        <v>85</v>
      </c>
      <c r="AV263" s="15" t="s">
        <v>22</v>
      </c>
      <c r="AW263" s="15" t="s">
        <v>39</v>
      </c>
      <c r="AX263" s="15" t="s">
        <v>76</v>
      </c>
      <c r="AY263" s="266" t="s">
        <v>132</v>
      </c>
    </row>
    <row r="264" s="2" customFormat="1" ht="16.5" customHeight="1">
      <c r="A264" s="39"/>
      <c r="B264" s="40"/>
      <c r="C264" s="247" t="s">
        <v>175</v>
      </c>
      <c r="D264" s="247" t="s">
        <v>158</v>
      </c>
      <c r="E264" s="248" t="s">
        <v>372</v>
      </c>
      <c r="F264" s="249" t="s">
        <v>373</v>
      </c>
      <c r="G264" s="250" t="s">
        <v>174</v>
      </c>
      <c r="H264" s="251">
        <v>0.29999999999999999</v>
      </c>
      <c r="I264" s="252"/>
      <c r="J264" s="253">
        <f>ROUND(I264*H264,2)</f>
        <v>0</v>
      </c>
      <c r="K264" s="249" t="s">
        <v>152</v>
      </c>
      <c r="L264" s="254"/>
      <c r="M264" s="255" t="s">
        <v>20</v>
      </c>
      <c r="N264" s="256" t="s">
        <v>47</v>
      </c>
      <c r="O264" s="85"/>
      <c r="P264" s="213">
        <f>O264*H264</f>
        <v>0</v>
      </c>
      <c r="Q264" s="213">
        <v>0.001</v>
      </c>
      <c r="R264" s="213">
        <f>Q264*H264</f>
        <v>0.00029999999999999997</v>
      </c>
      <c r="S264" s="213">
        <v>0</v>
      </c>
      <c r="T264" s="21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5" t="s">
        <v>162</v>
      </c>
      <c r="AT264" s="215" t="s">
        <v>158</v>
      </c>
      <c r="AU264" s="215" t="s">
        <v>85</v>
      </c>
      <c r="AY264" s="18" t="s">
        <v>132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22</v>
      </c>
      <c r="BK264" s="216">
        <f>ROUND(I264*H264,2)</f>
        <v>0</v>
      </c>
      <c r="BL264" s="18" t="s">
        <v>140</v>
      </c>
      <c r="BM264" s="215" t="s">
        <v>374</v>
      </c>
    </row>
    <row r="265" s="2" customFormat="1">
      <c r="A265" s="39"/>
      <c r="B265" s="40"/>
      <c r="C265" s="41"/>
      <c r="D265" s="217" t="s">
        <v>142</v>
      </c>
      <c r="E265" s="41"/>
      <c r="F265" s="218" t="s">
        <v>373</v>
      </c>
      <c r="G265" s="41"/>
      <c r="H265" s="41"/>
      <c r="I265" s="219"/>
      <c r="J265" s="41"/>
      <c r="K265" s="41"/>
      <c r="L265" s="45"/>
      <c r="M265" s="220"/>
      <c r="N265" s="22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142</v>
      </c>
      <c r="AU265" s="18" t="s">
        <v>85</v>
      </c>
    </row>
    <row r="266" s="13" customFormat="1">
      <c r="A266" s="13"/>
      <c r="B266" s="223"/>
      <c r="C266" s="224"/>
      <c r="D266" s="217" t="s">
        <v>145</v>
      </c>
      <c r="E266" s="224"/>
      <c r="F266" s="226" t="s">
        <v>375</v>
      </c>
      <c r="G266" s="224"/>
      <c r="H266" s="227">
        <v>0.29999999999999999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145</v>
      </c>
      <c r="AU266" s="233" t="s">
        <v>85</v>
      </c>
      <c r="AV266" s="13" t="s">
        <v>85</v>
      </c>
      <c r="AW266" s="13" t="s">
        <v>4</v>
      </c>
      <c r="AX266" s="13" t="s">
        <v>22</v>
      </c>
      <c r="AY266" s="233" t="s">
        <v>132</v>
      </c>
    </row>
    <row r="267" s="12" customFormat="1" ht="20.88" customHeight="1">
      <c r="A267" s="12"/>
      <c r="B267" s="188"/>
      <c r="C267" s="189"/>
      <c r="D267" s="190" t="s">
        <v>75</v>
      </c>
      <c r="E267" s="202" t="s">
        <v>376</v>
      </c>
      <c r="F267" s="202" t="s">
        <v>377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v>0</v>
      </c>
      <c r="Q267" s="196"/>
      <c r="R267" s="197">
        <v>0</v>
      </c>
      <c r="S267" s="196"/>
      <c r="T267" s="198"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9" t="s">
        <v>22</v>
      </c>
      <c r="AT267" s="200" t="s">
        <v>75</v>
      </c>
      <c r="AU267" s="200" t="s">
        <v>85</v>
      </c>
      <c r="AY267" s="199" t="s">
        <v>132</v>
      </c>
      <c r="BK267" s="201">
        <v>0</v>
      </c>
    </row>
    <row r="268" s="12" customFormat="1" ht="22.8" customHeight="1">
      <c r="A268" s="12"/>
      <c r="B268" s="188"/>
      <c r="C268" s="189"/>
      <c r="D268" s="190" t="s">
        <v>75</v>
      </c>
      <c r="E268" s="202" t="s">
        <v>85</v>
      </c>
      <c r="F268" s="202" t="s">
        <v>254</v>
      </c>
      <c r="G268" s="189"/>
      <c r="H268" s="189"/>
      <c r="I268" s="192"/>
      <c r="J268" s="203">
        <f>BK268</f>
        <v>0</v>
      </c>
      <c r="K268" s="189"/>
      <c r="L268" s="194"/>
      <c r="M268" s="195"/>
      <c r="N268" s="196"/>
      <c r="O268" s="196"/>
      <c r="P268" s="197">
        <v>0</v>
      </c>
      <c r="Q268" s="196"/>
      <c r="R268" s="197">
        <v>0</v>
      </c>
      <c r="S268" s="196"/>
      <c r="T268" s="198"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9" t="s">
        <v>22</v>
      </c>
      <c r="AT268" s="200" t="s">
        <v>75</v>
      </c>
      <c r="AU268" s="200" t="s">
        <v>22</v>
      </c>
      <c r="AY268" s="199" t="s">
        <v>132</v>
      </c>
      <c r="BK268" s="201">
        <v>0</v>
      </c>
    </row>
    <row r="269" s="12" customFormat="1" ht="22.8" customHeight="1">
      <c r="A269" s="12"/>
      <c r="B269" s="188"/>
      <c r="C269" s="189"/>
      <c r="D269" s="190" t="s">
        <v>75</v>
      </c>
      <c r="E269" s="202" t="s">
        <v>271</v>
      </c>
      <c r="F269" s="202" t="s">
        <v>272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v>0</v>
      </c>
      <c r="Q269" s="196"/>
      <c r="R269" s="197">
        <v>0</v>
      </c>
      <c r="S269" s="196"/>
      <c r="T269" s="198"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22</v>
      </c>
      <c r="AT269" s="200" t="s">
        <v>75</v>
      </c>
      <c r="AU269" s="200" t="s">
        <v>22</v>
      </c>
      <c r="AY269" s="199" t="s">
        <v>132</v>
      </c>
      <c r="BK269" s="201">
        <v>0</v>
      </c>
    </row>
    <row r="270" s="12" customFormat="1" ht="22.8" customHeight="1">
      <c r="A270" s="12"/>
      <c r="B270" s="188"/>
      <c r="C270" s="189"/>
      <c r="D270" s="190" t="s">
        <v>75</v>
      </c>
      <c r="E270" s="202" t="s">
        <v>140</v>
      </c>
      <c r="F270" s="202" t="s">
        <v>280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SUM(P271:P275)</f>
        <v>0</v>
      </c>
      <c r="Q270" s="196"/>
      <c r="R270" s="197">
        <f>SUM(R271:R275)</f>
        <v>1.59744</v>
      </c>
      <c r="S270" s="196"/>
      <c r="T270" s="198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22</v>
      </c>
      <c r="AT270" s="200" t="s">
        <v>75</v>
      </c>
      <c r="AU270" s="200" t="s">
        <v>22</v>
      </c>
      <c r="AY270" s="199" t="s">
        <v>132</v>
      </c>
      <c r="BK270" s="201">
        <f>SUM(BK271:BK275)</f>
        <v>0</v>
      </c>
    </row>
    <row r="271" s="2" customFormat="1" ht="16.5" customHeight="1">
      <c r="A271" s="39"/>
      <c r="B271" s="40"/>
      <c r="C271" s="204" t="s">
        <v>378</v>
      </c>
      <c r="D271" s="204" t="s">
        <v>136</v>
      </c>
      <c r="E271" s="205" t="s">
        <v>290</v>
      </c>
      <c r="F271" s="206" t="s">
        <v>291</v>
      </c>
      <c r="G271" s="207" t="s">
        <v>208</v>
      </c>
      <c r="H271" s="208">
        <v>0.80000000000000004</v>
      </c>
      <c r="I271" s="209"/>
      <c r="J271" s="210">
        <f>ROUND(I271*H271,2)</f>
        <v>0</v>
      </c>
      <c r="K271" s="206" t="s">
        <v>152</v>
      </c>
      <c r="L271" s="45"/>
      <c r="M271" s="211" t="s">
        <v>20</v>
      </c>
      <c r="N271" s="212" t="s">
        <v>47</v>
      </c>
      <c r="O271" s="85"/>
      <c r="P271" s="213">
        <f>O271*H271</f>
        <v>0</v>
      </c>
      <c r="Q271" s="213">
        <v>1.9967999999999999</v>
      </c>
      <c r="R271" s="213">
        <f>Q271*H271</f>
        <v>1.59744</v>
      </c>
      <c r="S271" s="213">
        <v>0</v>
      </c>
      <c r="T271" s="21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5" t="s">
        <v>140</v>
      </c>
      <c r="AT271" s="215" t="s">
        <v>136</v>
      </c>
      <c r="AU271" s="215" t="s">
        <v>85</v>
      </c>
      <c r="AY271" s="18" t="s">
        <v>132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22</v>
      </c>
      <c r="BK271" s="216">
        <f>ROUND(I271*H271,2)</f>
        <v>0</v>
      </c>
      <c r="BL271" s="18" t="s">
        <v>140</v>
      </c>
      <c r="BM271" s="215" t="s">
        <v>379</v>
      </c>
    </row>
    <row r="272" s="2" customFormat="1">
      <c r="A272" s="39"/>
      <c r="B272" s="40"/>
      <c r="C272" s="41"/>
      <c r="D272" s="217" t="s">
        <v>142</v>
      </c>
      <c r="E272" s="41"/>
      <c r="F272" s="218" t="s">
        <v>293</v>
      </c>
      <c r="G272" s="41"/>
      <c r="H272" s="41"/>
      <c r="I272" s="219"/>
      <c r="J272" s="41"/>
      <c r="K272" s="41"/>
      <c r="L272" s="45"/>
      <c r="M272" s="220"/>
      <c r="N272" s="22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142</v>
      </c>
      <c r="AU272" s="18" t="s">
        <v>85</v>
      </c>
    </row>
    <row r="273" s="2" customFormat="1">
      <c r="A273" s="39"/>
      <c r="B273" s="40"/>
      <c r="C273" s="41"/>
      <c r="D273" s="245" t="s">
        <v>155</v>
      </c>
      <c r="E273" s="41"/>
      <c r="F273" s="246" t="s">
        <v>294</v>
      </c>
      <c r="G273" s="41"/>
      <c r="H273" s="41"/>
      <c r="I273" s="219"/>
      <c r="J273" s="41"/>
      <c r="K273" s="41"/>
      <c r="L273" s="45"/>
      <c r="M273" s="220"/>
      <c r="N273" s="22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155</v>
      </c>
      <c r="AU273" s="18" t="s">
        <v>85</v>
      </c>
    </row>
    <row r="274" s="2" customFormat="1">
      <c r="A274" s="39"/>
      <c r="B274" s="40"/>
      <c r="C274" s="41"/>
      <c r="D274" s="217" t="s">
        <v>143</v>
      </c>
      <c r="E274" s="41"/>
      <c r="F274" s="222" t="s">
        <v>380</v>
      </c>
      <c r="G274" s="41"/>
      <c r="H274" s="41"/>
      <c r="I274" s="219"/>
      <c r="J274" s="41"/>
      <c r="K274" s="41"/>
      <c r="L274" s="45"/>
      <c r="M274" s="220"/>
      <c r="N274" s="22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143</v>
      </c>
      <c r="AU274" s="18" t="s">
        <v>85</v>
      </c>
    </row>
    <row r="275" s="13" customFormat="1">
      <c r="A275" s="13"/>
      <c r="B275" s="223"/>
      <c r="C275" s="224"/>
      <c r="D275" s="217" t="s">
        <v>145</v>
      </c>
      <c r="E275" s="225" t="s">
        <v>20</v>
      </c>
      <c r="F275" s="226" t="s">
        <v>381</v>
      </c>
      <c r="G275" s="224"/>
      <c r="H275" s="227">
        <v>0.80000000000000004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145</v>
      </c>
      <c r="AU275" s="233" t="s">
        <v>85</v>
      </c>
      <c r="AV275" s="13" t="s">
        <v>85</v>
      </c>
      <c r="AW275" s="13" t="s">
        <v>39</v>
      </c>
      <c r="AX275" s="13" t="s">
        <v>22</v>
      </c>
      <c r="AY275" s="233" t="s">
        <v>132</v>
      </c>
    </row>
    <row r="276" s="12" customFormat="1" ht="22.8" customHeight="1">
      <c r="A276" s="12"/>
      <c r="B276" s="188"/>
      <c r="C276" s="189"/>
      <c r="D276" s="190" t="s">
        <v>75</v>
      </c>
      <c r="E276" s="202" t="s">
        <v>162</v>
      </c>
      <c r="F276" s="202" t="s">
        <v>302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SUM(P277:P295)</f>
        <v>0</v>
      </c>
      <c r="Q276" s="196"/>
      <c r="R276" s="197">
        <f>SUM(R277:R295)</f>
        <v>9.7575099999999999</v>
      </c>
      <c r="S276" s="196"/>
      <c r="T276" s="198">
        <f>SUM(T277:T295)</f>
        <v>0.60000000000000009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9" t="s">
        <v>22</v>
      </c>
      <c r="AT276" s="200" t="s">
        <v>75</v>
      </c>
      <c r="AU276" s="200" t="s">
        <v>22</v>
      </c>
      <c r="AY276" s="199" t="s">
        <v>132</v>
      </c>
      <c r="BK276" s="201">
        <f>SUM(BK277:BK295)</f>
        <v>0</v>
      </c>
    </row>
    <row r="277" s="2" customFormat="1" ht="16.5" customHeight="1">
      <c r="A277" s="39"/>
      <c r="B277" s="40"/>
      <c r="C277" s="204" t="s">
        <v>382</v>
      </c>
      <c r="D277" s="204" t="s">
        <v>136</v>
      </c>
      <c r="E277" s="205" t="s">
        <v>383</v>
      </c>
      <c r="F277" s="206" t="s">
        <v>384</v>
      </c>
      <c r="G277" s="207" t="s">
        <v>208</v>
      </c>
      <c r="H277" s="208">
        <v>7</v>
      </c>
      <c r="I277" s="209"/>
      <c r="J277" s="210">
        <f>ROUND(I277*H277,2)</f>
        <v>0</v>
      </c>
      <c r="K277" s="206" t="s">
        <v>152</v>
      </c>
      <c r="L277" s="45"/>
      <c r="M277" s="211" t="s">
        <v>20</v>
      </c>
      <c r="N277" s="212" t="s">
        <v>47</v>
      </c>
      <c r="O277" s="85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5" t="s">
        <v>140</v>
      </c>
      <c r="AT277" s="215" t="s">
        <v>136</v>
      </c>
      <c r="AU277" s="215" t="s">
        <v>85</v>
      </c>
      <c r="AY277" s="18" t="s">
        <v>132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22</v>
      </c>
      <c r="BK277" s="216">
        <f>ROUND(I277*H277,2)</f>
        <v>0</v>
      </c>
      <c r="BL277" s="18" t="s">
        <v>140</v>
      </c>
      <c r="BM277" s="215" t="s">
        <v>385</v>
      </c>
    </row>
    <row r="278" s="2" customFormat="1">
      <c r="A278" s="39"/>
      <c r="B278" s="40"/>
      <c r="C278" s="41"/>
      <c r="D278" s="217" t="s">
        <v>142</v>
      </c>
      <c r="E278" s="41"/>
      <c r="F278" s="218" t="s">
        <v>386</v>
      </c>
      <c r="G278" s="41"/>
      <c r="H278" s="41"/>
      <c r="I278" s="219"/>
      <c r="J278" s="41"/>
      <c r="K278" s="41"/>
      <c r="L278" s="45"/>
      <c r="M278" s="220"/>
      <c r="N278" s="22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142</v>
      </c>
      <c r="AU278" s="18" t="s">
        <v>85</v>
      </c>
    </row>
    <row r="279" s="2" customFormat="1">
      <c r="A279" s="39"/>
      <c r="B279" s="40"/>
      <c r="C279" s="41"/>
      <c r="D279" s="245" t="s">
        <v>155</v>
      </c>
      <c r="E279" s="41"/>
      <c r="F279" s="246" t="s">
        <v>387</v>
      </c>
      <c r="G279" s="41"/>
      <c r="H279" s="41"/>
      <c r="I279" s="219"/>
      <c r="J279" s="41"/>
      <c r="K279" s="41"/>
      <c r="L279" s="45"/>
      <c r="M279" s="220"/>
      <c r="N279" s="22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85</v>
      </c>
    </row>
    <row r="280" s="2" customFormat="1" ht="16.5" customHeight="1">
      <c r="A280" s="39"/>
      <c r="B280" s="40"/>
      <c r="C280" s="204" t="s">
        <v>140</v>
      </c>
      <c r="D280" s="204" t="s">
        <v>136</v>
      </c>
      <c r="E280" s="205" t="s">
        <v>388</v>
      </c>
      <c r="F280" s="206" t="s">
        <v>389</v>
      </c>
      <c r="G280" s="207" t="s">
        <v>151</v>
      </c>
      <c r="H280" s="208">
        <v>1</v>
      </c>
      <c r="I280" s="209"/>
      <c r="J280" s="210">
        <f>ROUND(I280*H280,2)</f>
        <v>0</v>
      </c>
      <c r="K280" s="206" t="s">
        <v>152</v>
      </c>
      <c r="L280" s="45"/>
      <c r="M280" s="211" t="s">
        <v>20</v>
      </c>
      <c r="N280" s="212" t="s">
        <v>47</v>
      </c>
      <c r="O280" s="85"/>
      <c r="P280" s="213">
        <f>O280*H280</f>
        <v>0</v>
      </c>
      <c r="Q280" s="213">
        <v>0.0098899999999999995</v>
      </c>
      <c r="R280" s="213">
        <f>Q280*H280</f>
        <v>0.0098899999999999995</v>
      </c>
      <c r="S280" s="213">
        <v>0</v>
      </c>
      <c r="T280" s="21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5" t="s">
        <v>140</v>
      </c>
      <c r="AT280" s="215" t="s">
        <v>136</v>
      </c>
      <c r="AU280" s="215" t="s">
        <v>85</v>
      </c>
      <c r="AY280" s="18" t="s">
        <v>132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22</v>
      </c>
      <c r="BK280" s="216">
        <f>ROUND(I280*H280,2)</f>
        <v>0</v>
      </c>
      <c r="BL280" s="18" t="s">
        <v>140</v>
      </c>
      <c r="BM280" s="215" t="s">
        <v>390</v>
      </c>
    </row>
    <row r="281" s="2" customFormat="1">
      <c r="A281" s="39"/>
      <c r="B281" s="40"/>
      <c r="C281" s="41"/>
      <c r="D281" s="217" t="s">
        <v>142</v>
      </c>
      <c r="E281" s="41"/>
      <c r="F281" s="218" t="s">
        <v>391</v>
      </c>
      <c r="G281" s="41"/>
      <c r="H281" s="41"/>
      <c r="I281" s="219"/>
      <c r="J281" s="41"/>
      <c r="K281" s="41"/>
      <c r="L281" s="45"/>
      <c r="M281" s="220"/>
      <c r="N281" s="22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142</v>
      </c>
      <c r="AU281" s="18" t="s">
        <v>85</v>
      </c>
    </row>
    <row r="282" s="2" customFormat="1">
      <c r="A282" s="39"/>
      <c r="B282" s="40"/>
      <c r="C282" s="41"/>
      <c r="D282" s="245" t="s">
        <v>155</v>
      </c>
      <c r="E282" s="41"/>
      <c r="F282" s="246" t="s">
        <v>392</v>
      </c>
      <c r="G282" s="41"/>
      <c r="H282" s="41"/>
      <c r="I282" s="219"/>
      <c r="J282" s="41"/>
      <c r="K282" s="41"/>
      <c r="L282" s="45"/>
      <c r="M282" s="220"/>
      <c r="N282" s="22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155</v>
      </c>
      <c r="AU282" s="18" t="s">
        <v>85</v>
      </c>
    </row>
    <row r="283" s="2" customFormat="1" ht="16.5" customHeight="1">
      <c r="A283" s="39"/>
      <c r="B283" s="40"/>
      <c r="C283" s="204" t="s">
        <v>393</v>
      </c>
      <c r="D283" s="204" t="s">
        <v>136</v>
      </c>
      <c r="E283" s="205" t="s">
        <v>394</v>
      </c>
      <c r="F283" s="206" t="s">
        <v>395</v>
      </c>
      <c r="G283" s="207" t="s">
        <v>151</v>
      </c>
      <c r="H283" s="208">
        <v>6</v>
      </c>
      <c r="I283" s="209"/>
      <c r="J283" s="210">
        <f>ROUND(I283*H283,2)</f>
        <v>0</v>
      </c>
      <c r="K283" s="206" t="s">
        <v>152</v>
      </c>
      <c r="L283" s="45"/>
      <c r="M283" s="211" t="s">
        <v>20</v>
      </c>
      <c r="N283" s="212" t="s">
        <v>47</v>
      </c>
      <c r="O283" s="85"/>
      <c r="P283" s="213">
        <f>O283*H283</f>
        <v>0</v>
      </c>
      <c r="Q283" s="213">
        <v>0.039269999999999999</v>
      </c>
      <c r="R283" s="213">
        <f>Q283*H283</f>
        <v>0.23562</v>
      </c>
      <c r="S283" s="213">
        <v>0</v>
      </c>
      <c r="T283" s="21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5" t="s">
        <v>140</v>
      </c>
      <c r="AT283" s="215" t="s">
        <v>136</v>
      </c>
      <c r="AU283" s="215" t="s">
        <v>85</v>
      </c>
      <c r="AY283" s="18" t="s">
        <v>132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22</v>
      </c>
      <c r="BK283" s="216">
        <f>ROUND(I283*H283,2)</f>
        <v>0</v>
      </c>
      <c r="BL283" s="18" t="s">
        <v>140</v>
      </c>
      <c r="BM283" s="215" t="s">
        <v>396</v>
      </c>
    </row>
    <row r="284" s="2" customFormat="1">
      <c r="A284" s="39"/>
      <c r="B284" s="40"/>
      <c r="C284" s="41"/>
      <c r="D284" s="217" t="s">
        <v>142</v>
      </c>
      <c r="E284" s="41"/>
      <c r="F284" s="218" t="s">
        <v>395</v>
      </c>
      <c r="G284" s="41"/>
      <c r="H284" s="41"/>
      <c r="I284" s="219"/>
      <c r="J284" s="41"/>
      <c r="K284" s="41"/>
      <c r="L284" s="45"/>
      <c r="M284" s="220"/>
      <c r="N284" s="22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142</v>
      </c>
      <c r="AU284" s="18" t="s">
        <v>85</v>
      </c>
    </row>
    <row r="285" s="2" customFormat="1">
      <c r="A285" s="39"/>
      <c r="B285" s="40"/>
      <c r="C285" s="41"/>
      <c r="D285" s="245" t="s">
        <v>155</v>
      </c>
      <c r="E285" s="41"/>
      <c r="F285" s="246" t="s">
        <v>397</v>
      </c>
      <c r="G285" s="41"/>
      <c r="H285" s="41"/>
      <c r="I285" s="219"/>
      <c r="J285" s="41"/>
      <c r="K285" s="41"/>
      <c r="L285" s="45"/>
      <c r="M285" s="220"/>
      <c r="N285" s="22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85</v>
      </c>
    </row>
    <row r="286" s="2" customFormat="1" ht="16.5" customHeight="1">
      <c r="A286" s="39"/>
      <c r="B286" s="40"/>
      <c r="C286" s="247" t="s">
        <v>398</v>
      </c>
      <c r="D286" s="247" t="s">
        <v>158</v>
      </c>
      <c r="E286" s="248" t="s">
        <v>399</v>
      </c>
      <c r="F286" s="249" t="s">
        <v>400</v>
      </c>
      <c r="G286" s="250" t="s">
        <v>151</v>
      </c>
      <c r="H286" s="251">
        <v>6</v>
      </c>
      <c r="I286" s="252"/>
      <c r="J286" s="253">
        <f>ROUND(I286*H286,2)</f>
        <v>0</v>
      </c>
      <c r="K286" s="249" t="s">
        <v>152</v>
      </c>
      <c r="L286" s="254"/>
      <c r="M286" s="255" t="s">
        <v>20</v>
      </c>
      <c r="N286" s="256" t="s">
        <v>47</v>
      </c>
      <c r="O286" s="85"/>
      <c r="P286" s="213">
        <f>O286*H286</f>
        <v>0</v>
      </c>
      <c r="Q286" s="213">
        <v>0.20000000000000001</v>
      </c>
      <c r="R286" s="213">
        <f>Q286*H286</f>
        <v>1.2000000000000002</v>
      </c>
      <c r="S286" s="213">
        <v>0</v>
      </c>
      <c r="T286" s="21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5" t="s">
        <v>162</v>
      </c>
      <c r="AT286" s="215" t="s">
        <v>158</v>
      </c>
      <c r="AU286" s="215" t="s">
        <v>85</v>
      </c>
      <c r="AY286" s="18" t="s">
        <v>132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8" t="s">
        <v>22</v>
      </c>
      <c r="BK286" s="216">
        <f>ROUND(I286*H286,2)</f>
        <v>0</v>
      </c>
      <c r="BL286" s="18" t="s">
        <v>140</v>
      </c>
      <c r="BM286" s="215" t="s">
        <v>401</v>
      </c>
    </row>
    <row r="287" s="2" customFormat="1">
      <c r="A287" s="39"/>
      <c r="B287" s="40"/>
      <c r="C287" s="41"/>
      <c r="D287" s="217" t="s">
        <v>142</v>
      </c>
      <c r="E287" s="41"/>
      <c r="F287" s="218" t="s">
        <v>400</v>
      </c>
      <c r="G287" s="41"/>
      <c r="H287" s="41"/>
      <c r="I287" s="219"/>
      <c r="J287" s="41"/>
      <c r="K287" s="41"/>
      <c r="L287" s="45"/>
      <c r="M287" s="220"/>
      <c r="N287" s="22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142</v>
      </c>
      <c r="AU287" s="18" t="s">
        <v>85</v>
      </c>
    </row>
    <row r="288" s="2" customFormat="1" ht="16.5" customHeight="1">
      <c r="A288" s="39"/>
      <c r="B288" s="40"/>
      <c r="C288" s="247" t="s">
        <v>162</v>
      </c>
      <c r="D288" s="247" t="s">
        <v>158</v>
      </c>
      <c r="E288" s="248" t="s">
        <v>402</v>
      </c>
      <c r="F288" s="249" t="s">
        <v>403</v>
      </c>
      <c r="G288" s="250" t="s">
        <v>161</v>
      </c>
      <c r="H288" s="251">
        <v>7.9500000000000002</v>
      </c>
      <c r="I288" s="252"/>
      <c r="J288" s="253">
        <f>ROUND(I288*H288,2)</f>
        <v>0</v>
      </c>
      <c r="K288" s="249" t="s">
        <v>152</v>
      </c>
      <c r="L288" s="254"/>
      <c r="M288" s="255" t="s">
        <v>20</v>
      </c>
      <c r="N288" s="256" t="s">
        <v>47</v>
      </c>
      <c r="O288" s="85"/>
      <c r="P288" s="213">
        <f>O288*H288</f>
        <v>0</v>
      </c>
      <c r="Q288" s="213">
        <v>1</v>
      </c>
      <c r="R288" s="213">
        <f>Q288*H288</f>
        <v>7.9500000000000002</v>
      </c>
      <c r="S288" s="213">
        <v>0</v>
      </c>
      <c r="T288" s="21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5" t="s">
        <v>162</v>
      </c>
      <c r="AT288" s="215" t="s">
        <v>158</v>
      </c>
      <c r="AU288" s="215" t="s">
        <v>85</v>
      </c>
      <c r="AY288" s="18" t="s">
        <v>132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22</v>
      </c>
      <c r="BK288" s="216">
        <f>ROUND(I288*H288,2)</f>
        <v>0</v>
      </c>
      <c r="BL288" s="18" t="s">
        <v>140</v>
      </c>
      <c r="BM288" s="215" t="s">
        <v>404</v>
      </c>
    </row>
    <row r="289" s="2" customFormat="1">
      <c r="A289" s="39"/>
      <c r="B289" s="40"/>
      <c r="C289" s="41"/>
      <c r="D289" s="217" t="s">
        <v>142</v>
      </c>
      <c r="E289" s="41"/>
      <c r="F289" s="218" t="s">
        <v>403</v>
      </c>
      <c r="G289" s="41"/>
      <c r="H289" s="41"/>
      <c r="I289" s="219"/>
      <c r="J289" s="41"/>
      <c r="K289" s="41"/>
      <c r="L289" s="45"/>
      <c r="M289" s="220"/>
      <c r="N289" s="22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85</v>
      </c>
    </row>
    <row r="290" s="13" customFormat="1">
      <c r="A290" s="13"/>
      <c r="B290" s="223"/>
      <c r="C290" s="224"/>
      <c r="D290" s="217" t="s">
        <v>145</v>
      </c>
      <c r="E290" s="225" t="s">
        <v>20</v>
      </c>
      <c r="F290" s="226" t="s">
        <v>405</v>
      </c>
      <c r="G290" s="224"/>
      <c r="H290" s="227">
        <v>7.9500000000000002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145</v>
      </c>
      <c r="AU290" s="233" t="s">
        <v>85</v>
      </c>
      <c r="AV290" s="13" t="s">
        <v>85</v>
      </c>
      <c r="AW290" s="13" t="s">
        <v>39</v>
      </c>
      <c r="AX290" s="13" t="s">
        <v>22</v>
      </c>
      <c r="AY290" s="233" t="s">
        <v>132</v>
      </c>
    </row>
    <row r="291" s="2" customFormat="1" ht="16.5" customHeight="1">
      <c r="A291" s="39"/>
      <c r="B291" s="40"/>
      <c r="C291" s="204" t="s">
        <v>406</v>
      </c>
      <c r="D291" s="204" t="s">
        <v>136</v>
      </c>
      <c r="E291" s="205" t="s">
        <v>407</v>
      </c>
      <c r="F291" s="206" t="s">
        <v>408</v>
      </c>
      <c r="G291" s="207" t="s">
        <v>151</v>
      </c>
      <c r="H291" s="208">
        <v>3</v>
      </c>
      <c r="I291" s="209"/>
      <c r="J291" s="210">
        <f>ROUND(I291*H291,2)</f>
        <v>0</v>
      </c>
      <c r="K291" s="206" t="s">
        <v>152</v>
      </c>
      <c r="L291" s="45"/>
      <c r="M291" s="211" t="s">
        <v>20</v>
      </c>
      <c r="N291" s="212" t="s">
        <v>47</v>
      </c>
      <c r="O291" s="85"/>
      <c r="P291" s="213">
        <f>O291*H291</f>
        <v>0</v>
      </c>
      <c r="Q291" s="213">
        <v>0</v>
      </c>
      <c r="R291" s="213">
        <f>Q291*H291</f>
        <v>0</v>
      </c>
      <c r="S291" s="213">
        <v>0.20000000000000001</v>
      </c>
      <c r="T291" s="214">
        <f>S291*H291</f>
        <v>0.60000000000000009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5" t="s">
        <v>140</v>
      </c>
      <c r="AT291" s="215" t="s">
        <v>136</v>
      </c>
      <c r="AU291" s="215" t="s">
        <v>85</v>
      </c>
      <c r="AY291" s="18" t="s">
        <v>132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22</v>
      </c>
      <c r="BK291" s="216">
        <f>ROUND(I291*H291,2)</f>
        <v>0</v>
      </c>
      <c r="BL291" s="18" t="s">
        <v>140</v>
      </c>
      <c r="BM291" s="215" t="s">
        <v>409</v>
      </c>
    </row>
    <row r="292" s="2" customFormat="1">
      <c r="A292" s="39"/>
      <c r="B292" s="40"/>
      <c r="C292" s="41"/>
      <c r="D292" s="217" t="s">
        <v>142</v>
      </c>
      <c r="E292" s="41"/>
      <c r="F292" s="218" t="s">
        <v>410</v>
      </c>
      <c r="G292" s="41"/>
      <c r="H292" s="41"/>
      <c r="I292" s="219"/>
      <c r="J292" s="41"/>
      <c r="K292" s="41"/>
      <c r="L292" s="45"/>
      <c r="M292" s="220"/>
      <c r="N292" s="22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142</v>
      </c>
      <c r="AU292" s="18" t="s">
        <v>85</v>
      </c>
    </row>
    <row r="293" s="2" customFormat="1">
      <c r="A293" s="39"/>
      <c r="B293" s="40"/>
      <c r="C293" s="41"/>
      <c r="D293" s="245" t="s">
        <v>155</v>
      </c>
      <c r="E293" s="41"/>
      <c r="F293" s="246" t="s">
        <v>411</v>
      </c>
      <c r="G293" s="41"/>
      <c r="H293" s="41"/>
      <c r="I293" s="219"/>
      <c r="J293" s="41"/>
      <c r="K293" s="41"/>
      <c r="L293" s="45"/>
      <c r="M293" s="220"/>
      <c r="N293" s="22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155</v>
      </c>
      <c r="AU293" s="18" t="s">
        <v>85</v>
      </c>
    </row>
    <row r="294" s="2" customFormat="1" ht="16.5" customHeight="1">
      <c r="A294" s="39"/>
      <c r="B294" s="40"/>
      <c r="C294" s="247" t="s">
        <v>412</v>
      </c>
      <c r="D294" s="247" t="s">
        <v>158</v>
      </c>
      <c r="E294" s="248" t="s">
        <v>413</v>
      </c>
      <c r="F294" s="249" t="s">
        <v>414</v>
      </c>
      <c r="G294" s="250" t="s">
        <v>151</v>
      </c>
      <c r="H294" s="251">
        <v>1</v>
      </c>
      <c r="I294" s="252"/>
      <c r="J294" s="253">
        <f>ROUND(I294*H294,2)</f>
        <v>0</v>
      </c>
      <c r="K294" s="249" t="s">
        <v>152</v>
      </c>
      <c r="L294" s="254"/>
      <c r="M294" s="255" t="s">
        <v>20</v>
      </c>
      <c r="N294" s="256" t="s">
        <v>47</v>
      </c>
      <c r="O294" s="85"/>
      <c r="P294" s="213">
        <f>O294*H294</f>
        <v>0</v>
      </c>
      <c r="Q294" s="213">
        <v>0.36199999999999999</v>
      </c>
      <c r="R294" s="213">
        <f>Q294*H294</f>
        <v>0.36199999999999999</v>
      </c>
      <c r="S294" s="213">
        <v>0</v>
      </c>
      <c r="T294" s="21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5" t="s">
        <v>162</v>
      </c>
      <c r="AT294" s="215" t="s">
        <v>158</v>
      </c>
      <c r="AU294" s="215" t="s">
        <v>85</v>
      </c>
      <c r="AY294" s="18" t="s">
        <v>132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22</v>
      </c>
      <c r="BK294" s="216">
        <f>ROUND(I294*H294,2)</f>
        <v>0</v>
      </c>
      <c r="BL294" s="18" t="s">
        <v>140</v>
      </c>
      <c r="BM294" s="215" t="s">
        <v>415</v>
      </c>
    </row>
    <row r="295" s="2" customFormat="1">
      <c r="A295" s="39"/>
      <c r="B295" s="40"/>
      <c r="C295" s="41"/>
      <c r="D295" s="217" t="s">
        <v>142</v>
      </c>
      <c r="E295" s="41"/>
      <c r="F295" s="218" t="s">
        <v>414</v>
      </c>
      <c r="G295" s="41"/>
      <c r="H295" s="41"/>
      <c r="I295" s="219"/>
      <c r="J295" s="41"/>
      <c r="K295" s="41"/>
      <c r="L295" s="45"/>
      <c r="M295" s="267"/>
      <c r="N295" s="268"/>
      <c r="O295" s="269"/>
      <c r="P295" s="269"/>
      <c r="Q295" s="269"/>
      <c r="R295" s="269"/>
      <c r="S295" s="269"/>
      <c r="T295" s="270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142</v>
      </c>
      <c r="AU295" s="18" t="s">
        <v>85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H28nlRp+D1h3GArTo5QU7G8bja7b90KTNn3aRFc30fBy5d6Vf6CJ9xkHbb3za3o4flE+ZnpTau4tJZSGh/uqMA==" hashValue="F1pt7XsTFqjTj8IcFtZdiePtNoX27uv68sxZRHLXZsj16wbu0GFx7aCWDV25f6f0X/xCPqhL/+4Ry7l8z5ye5Q==" algorithmName="SHA-512" password="CC35"/>
  <autoFilter ref="C98:K295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9" r:id="rId1" display="https://podminky.urs.cz/item/CS_URS_2023_01/936173112"/>
    <hyperlink ref="F122" r:id="rId2" display="https://podminky.urs.cz/item/CS_URS_2023_01/767995116"/>
    <hyperlink ref="F126" r:id="rId3" display="https://podminky.urs.cz/item/CS_URS_2023_01/783314101"/>
    <hyperlink ref="F133" r:id="rId4" display="https://podminky.urs.cz/item/CS_URS_2023_01/112251103"/>
    <hyperlink ref="F137" r:id="rId5" display="https://podminky.urs.cz/item/CS_URS_2023_01/115001101"/>
    <hyperlink ref="F142" r:id="rId6" display="https://podminky.urs.cz/item/CS_URS_2023_01/122251101"/>
    <hyperlink ref="F150" r:id="rId7" display="https://podminky.urs.cz/item/CS_URS_2023_01/132251101"/>
    <hyperlink ref="F156" r:id="rId8" display="https://podminky.urs.cz/item/CS_URS_2023_01/172153101"/>
    <hyperlink ref="F160" r:id="rId9" display="https://podminky.urs.cz/item/CS_URS_2023_01/174151102"/>
    <hyperlink ref="F166" r:id="rId10" display="https://podminky.urs.cz/item/CS_URS_2023_01/181951111"/>
    <hyperlink ref="F172" r:id="rId11" display="https://podminky.urs.cz/item/CS_URS_2023_01/182151111"/>
    <hyperlink ref="F182" r:id="rId12" display="https://podminky.urs.cz/item/CS_URS_2023_01/270210222"/>
    <hyperlink ref="F189" r:id="rId13" display="https://podminky.urs.cz/item/CS_URS_2023_01/275351111"/>
    <hyperlink ref="F198" r:id="rId14" display="https://podminky.urs.cz/item/CS_URS_2023_01/321213113"/>
    <hyperlink ref="F204" r:id="rId15" display="https://podminky.urs.cz/item/CS_URS_2023_01/463211143"/>
    <hyperlink ref="F209" r:id="rId16" display="https://podminky.urs.cz/item/CS_URS_2023_01/463212111"/>
    <hyperlink ref="F215" r:id="rId17" display="https://podminky.urs.cz/item/CS_URS_2023_01/463451113"/>
    <hyperlink ref="F219" r:id="rId18" display="https://podminky.urs.cz/item/CS_URS_2023_01/810391811"/>
    <hyperlink ref="F223" r:id="rId19" display="https://podminky.urs.cz/item/CS_URS_2023_01/811377111"/>
    <hyperlink ref="F229" r:id="rId20" display="https://podminky.urs.cz/item/CS_URS_2023_01/966035112"/>
    <hyperlink ref="F236" r:id="rId21" display="https://podminky.urs.cz/item/CS_URS_2023_01/998318011"/>
    <hyperlink ref="F246" r:id="rId22" display="https://podminky.urs.cz/item/CS_URS_2023_01/162551107"/>
    <hyperlink ref="F250" r:id="rId23" display="https://podminky.urs.cz/item/CS_URS_2023_01/167151101"/>
    <hyperlink ref="F254" r:id="rId24" display="https://podminky.urs.cz/item/CS_URS_2023_01/174111101"/>
    <hyperlink ref="F261" r:id="rId25" display="https://podminky.urs.cz/item/CS_URS_2023_01/181411121"/>
    <hyperlink ref="F273" r:id="rId26" display="https://podminky.urs.cz/item/CS_URS_2023_01/463212111"/>
    <hyperlink ref="F279" r:id="rId27" display="https://podminky.urs.cz/item/CS_URS_2023_01/174251101"/>
    <hyperlink ref="F282" r:id="rId28" display="https://podminky.urs.cz/item/CS_URS_2023_01/894410212"/>
    <hyperlink ref="F285" r:id="rId29" display="https://podminky.urs.cz/item/CS_URS_2023_01/894414211"/>
    <hyperlink ref="F293" r:id="rId30" display="https://podminky.urs.cz/item/CS_URS_2023_01/899304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85</v>
      </c>
    </row>
    <row r="4" s="1" customFormat="1" ht="24.96" customHeight="1">
      <c r="B4" s="21"/>
      <c r="D4" s="130" t="s">
        <v>98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133" t="str">
        <f>'Rekapitulace stavby'!K6</f>
        <v xml:space="preserve">Údržba HOZ  Hartunkov I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99</v>
      </c>
      <c r="E8" s="39"/>
      <c r="F8" s="39"/>
      <c r="G8" s="39"/>
      <c r="H8" s="39"/>
      <c r="I8" s="39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416</v>
      </c>
      <c r="F9" s="39"/>
      <c r="G9" s="39"/>
      <c r="H9" s="39"/>
      <c r="I9" s="39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19</v>
      </c>
      <c r="E11" s="39"/>
      <c r="F11" s="136" t="s">
        <v>20</v>
      </c>
      <c r="G11" s="39"/>
      <c r="H11" s="39"/>
      <c r="I11" s="132" t="s">
        <v>21</v>
      </c>
      <c r="J11" s="136" t="s">
        <v>20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23</v>
      </c>
      <c r="E12" s="39"/>
      <c r="F12" s="136" t="s">
        <v>24</v>
      </c>
      <c r="G12" s="39"/>
      <c r="H12" s="39"/>
      <c r="I12" s="132" t="s">
        <v>25</v>
      </c>
      <c r="J12" s="137" t="str">
        <f>'Rekapitulace stavby'!AN8</f>
        <v>28. 3. 2023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29</v>
      </c>
      <c r="E14" s="39"/>
      <c r="F14" s="39"/>
      <c r="G14" s="39"/>
      <c r="H14" s="39"/>
      <c r="I14" s="132" t="s">
        <v>30</v>
      </c>
      <c r="J14" s="136" t="s">
        <v>20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31</v>
      </c>
      <c r="F15" s="39"/>
      <c r="G15" s="39"/>
      <c r="H15" s="39"/>
      <c r="I15" s="132" t="s">
        <v>32</v>
      </c>
      <c r="J15" s="136" t="s">
        <v>20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33</v>
      </c>
      <c r="E17" s="39"/>
      <c r="F17" s="39"/>
      <c r="G17" s="39"/>
      <c r="H17" s="39"/>
      <c r="I17" s="132" t="s">
        <v>30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2" t="s">
        <v>32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35</v>
      </c>
      <c r="E20" s="39"/>
      <c r="F20" s="39"/>
      <c r="G20" s="39"/>
      <c r="H20" s="39"/>
      <c r="I20" s="132" t="s">
        <v>30</v>
      </c>
      <c r="J20" s="136" t="s">
        <v>20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36</v>
      </c>
      <c r="F21" s="39"/>
      <c r="G21" s="39"/>
      <c r="H21" s="39"/>
      <c r="I21" s="132" t="s">
        <v>32</v>
      </c>
      <c r="J21" s="136" t="s">
        <v>20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37</v>
      </c>
      <c r="E23" s="39"/>
      <c r="F23" s="39"/>
      <c r="G23" s="39"/>
      <c r="H23" s="39"/>
      <c r="I23" s="132" t="s">
        <v>30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2" t="s">
        <v>32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42</v>
      </c>
      <c r="E30" s="39"/>
      <c r="F30" s="39"/>
      <c r="G30" s="39"/>
      <c r="H30" s="39"/>
      <c r="I30" s="39"/>
      <c r="J30" s="144">
        <f>ROUND(J86,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44</v>
      </c>
      <c r="G32" s="39"/>
      <c r="H32" s="39"/>
      <c r="I32" s="145" t="s">
        <v>43</v>
      </c>
      <c r="J32" s="145" t="s">
        <v>45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46</v>
      </c>
      <c r="E33" s="132" t="s">
        <v>47</v>
      </c>
      <c r="F33" s="147">
        <f>ROUND((SUM(BE86:BE140)),  2)</f>
        <v>0</v>
      </c>
      <c r="G33" s="39"/>
      <c r="H33" s="39"/>
      <c r="I33" s="148">
        <v>0.20999999999999999</v>
      </c>
      <c r="J33" s="147">
        <f>ROUND(((SUM(BE86:BE140))*I33),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7">
        <f>ROUND((SUM(BF86:BF140)),  2)</f>
        <v>0</v>
      </c>
      <c r="G34" s="39"/>
      <c r="H34" s="39"/>
      <c r="I34" s="148">
        <v>0.14999999999999999</v>
      </c>
      <c r="J34" s="147">
        <f>ROUND(((SUM(BF86:BF140))*I34),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7">
        <f>ROUND((SUM(BG86:BG140)),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7">
        <f>ROUND((SUM(BH86:BH140)),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7">
        <f>ROUND((SUM(BI86:BI140)),  2)</f>
        <v>0</v>
      </c>
      <c r="G37" s="39"/>
      <c r="H37" s="39"/>
      <c r="I37" s="148">
        <v>0</v>
      </c>
      <c r="J37" s="147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 xml:space="preserve">Údržba HOZ  Hartunkov I</v>
      </c>
      <c r="F48" s="33"/>
      <c r="G48" s="33"/>
      <c r="H48" s="33"/>
      <c r="I48" s="41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203_007 - SO.02 Údržba HARTUNKOV I odpad E 2030000007-11201000</v>
      </c>
      <c r="F50" s="41"/>
      <c r="G50" s="41"/>
      <c r="H50" s="41"/>
      <c r="I50" s="41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k.ú. Hartunkov</v>
      </c>
      <c r="G52" s="41"/>
      <c r="H52" s="41"/>
      <c r="I52" s="33" t="s">
        <v>25</v>
      </c>
      <c r="J52" s="73" t="str">
        <f>IF(J12="","",J12)</f>
        <v>28. 3. 2023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</v>
      </c>
      <c r="G54" s="41"/>
      <c r="H54" s="41"/>
      <c r="I54" s="33" t="s">
        <v>35</v>
      </c>
      <c r="J54" s="37" t="str">
        <f>E21</f>
        <v>Ing. Karel Kahuda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109</v>
      </c>
      <c r="E64" s="174"/>
      <c r="F64" s="174"/>
      <c r="G64" s="174"/>
      <c r="H64" s="174"/>
      <c r="I64" s="174"/>
      <c r="J64" s="175">
        <f>J110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105</v>
      </c>
      <c r="E65" s="168"/>
      <c r="F65" s="168"/>
      <c r="G65" s="168"/>
      <c r="H65" s="168"/>
      <c r="I65" s="168"/>
      <c r="J65" s="169">
        <f>J116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J122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4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4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4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117</v>
      </c>
      <c r="D73" s="41"/>
      <c r="E73" s="41"/>
      <c r="F73" s="41"/>
      <c r="G73" s="41"/>
      <c r="H73" s="41"/>
      <c r="I73" s="41"/>
      <c r="J73" s="41"/>
      <c r="K73" s="41"/>
      <c r="L73" s="134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4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0" t="str">
        <f>E7</f>
        <v xml:space="preserve">Údržba HOZ  Hartunkov I</v>
      </c>
      <c r="F76" s="33"/>
      <c r="G76" s="33"/>
      <c r="H76" s="33"/>
      <c r="I76" s="41"/>
      <c r="J76" s="41"/>
      <c r="K76" s="41"/>
      <c r="L76" s="13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99</v>
      </c>
      <c r="D77" s="41"/>
      <c r="E77" s="41"/>
      <c r="F77" s="41"/>
      <c r="G77" s="41"/>
      <c r="H77" s="41"/>
      <c r="I77" s="41"/>
      <c r="J77" s="41"/>
      <c r="K77" s="41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203_007 - SO.02 Údržba HARTUNKOV I odpad E 2030000007-11201000</v>
      </c>
      <c r="F78" s="41"/>
      <c r="G78" s="41"/>
      <c r="H78" s="41"/>
      <c r="I78" s="41"/>
      <c r="J78" s="41"/>
      <c r="K78" s="4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23</v>
      </c>
      <c r="D80" s="41"/>
      <c r="E80" s="41"/>
      <c r="F80" s="28" t="str">
        <f>F12</f>
        <v>k.ú. Hartunkov</v>
      </c>
      <c r="G80" s="41"/>
      <c r="H80" s="41"/>
      <c r="I80" s="33" t="s">
        <v>25</v>
      </c>
      <c r="J80" s="73" t="str">
        <f>IF(J12="","",J12)</f>
        <v>28. 3. 2023</v>
      </c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E15</f>
        <v>SPÚ, OVHS</v>
      </c>
      <c r="G82" s="41"/>
      <c r="H82" s="41"/>
      <c r="I82" s="33" t="s">
        <v>35</v>
      </c>
      <c r="J82" s="37" t="str">
        <f>E21</f>
        <v>Ing. Karel Kahuda</v>
      </c>
      <c r="K82" s="41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33</v>
      </c>
      <c r="D83" s="41"/>
      <c r="E83" s="41"/>
      <c r="F83" s="28" t="str">
        <f>IF(E18="","",E18)</f>
        <v>Vyplň údaj</v>
      </c>
      <c r="G83" s="41"/>
      <c r="H83" s="41"/>
      <c r="I83" s="33" t="s">
        <v>37</v>
      </c>
      <c r="J83" s="37" t="str">
        <f>E24</f>
        <v xml:space="preserve"> </v>
      </c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7"/>
      <c r="B85" s="178"/>
      <c r="C85" s="179" t="s">
        <v>118</v>
      </c>
      <c r="D85" s="180" t="s">
        <v>61</v>
      </c>
      <c r="E85" s="180" t="s">
        <v>57</v>
      </c>
      <c r="F85" s="180" t="s">
        <v>58</v>
      </c>
      <c r="G85" s="180" t="s">
        <v>119</v>
      </c>
      <c r="H85" s="180" t="s">
        <v>120</v>
      </c>
      <c r="I85" s="180" t="s">
        <v>121</v>
      </c>
      <c r="J85" s="180" t="s">
        <v>103</v>
      </c>
      <c r="K85" s="181" t="s">
        <v>122</v>
      </c>
      <c r="L85" s="182"/>
      <c r="M85" s="93" t="s">
        <v>20</v>
      </c>
      <c r="N85" s="94" t="s">
        <v>46</v>
      </c>
      <c r="O85" s="94" t="s">
        <v>123</v>
      </c>
      <c r="P85" s="94" t="s">
        <v>124</v>
      </c>
      <c r="Q85" s="94" t="s">
        <v>125</v>
      </c>
      <c r="R85" s="94" t="s">
        <v>126</v>
      </c>
      <c r="S85" s="94" t="s">
        <v>127</v>
      </c>
      <c r="T85" s="95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9"/>
      <c r="B86" s="40"/>
      <c r="C86" s="100" t="s">
        <v>129</v>
      </c>
      <c r="D86" s="41"/>
      <c r="E86" s="41"/>
      <c r="F86" s="41"/>
      <c r="G86" s="41"/>
      <c r="H86" s="41"/>
      <c r="I86" s="41"/>
      <c r="J86" s="183">
        <f>BK86</f>
        <v>0</v>
      </c>
      <c r="K86" s="41"/>
      <c r="L86" s="45"/>
      <c r="M86" s="96"/>
      <c r="N86" s="184"/>
      <c r="O86" s="97"/>
      <c r="P86" s="185">
        <f>P87+P105+P116</f>
        <v>0</v>
      </c>
      <c r="Q86" s="97"/>
      <c r="R86" s="185">
        <f>R87+R105+R116</f>
        <v>1.3034244000000002</v>
      </c>
      <c r="S86" s="97"/>
      <c r="T86" s="186">
        <f>T87+T105+T116</f>
        <v>0.40000000000000002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104</v>
      </c>
      <c r="BK86" s="187">
        <f>BK87+BK105+BK116</f>
        <v>0</v>
      </c>
    </row>
    <row r="87" s="12" customFormat="1" ht="25.92" customHeight="1">
      <c r="A87" s="12"/>
      <c r="B87" s="188"/>
      <c r="C87" s="189"/>
      <c r="D87" s="190" t="s">
        <v>75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0.20252000000000001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22</v>
      </c>
      <c r="AT87" s="200" t="s">
        <v>75</v>
      </c>
      <c r="AU87" s="200" t="s">
        <v>76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75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SUM(P89:P104)</f>
        <v>0</v>
      </c>
      <c r="Q88" s="196"/>
      <c r="R88" s="197">
        <f>SUM(R89:R104)</f>
        <v>0.20252000000000001</v>
      </c>
      <c r="S88" s="196"/>
      <c r="T88" s="198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22</v>
      </c>
      <c r="AT88" s="200" t="s">
        <v>75</v>
      </c>
      <c r="AU88" s="200" t="s">
        <v>22</v>
      </c>
      <c r="AY88" s="199" t="s">
        <v>132</v>
      </c>
      <c r="BK88" s="201">
        <f>SUM(BK89:BK104)</f>
        <v>0</v>
      </c>
    </row>
    <row r="89" s="2" customFormat="1" ht="16.5" customHeight="1">
      <c r="A89" s="39"/>
      <c r="B89" s="40"/>
      <c r="C89" s="204" t="s">
        <v>417</v>
      </c>
      <c r="D89" s="204" t="s">
        <v>136</v>
      </c>
      <c r="E89" s="205" t="s">
        <v>137</v>
      </c>
      <c r="F89" s="206" t="s">
        <v>138</v>
      </c>
      <c r="G89" s="207" t="s">
        <v>139</v>
      </c>
      <c r="H89" s="208">
        <v>16</v>
      </c>
      <c r="I89" s="209"/>
      <c r="J89" s="210">
        <f>ROUND(I89*H89,2)</f>
        <v>0</v>
      </c>
      <c r="K89" s="206" t="s">
        <v>20</v>
      </c>
      <c r="L89" s="45"/>
      <c r="M89" s="211" t="s">
        <v>20</v>
      </c>
      <c r="N89" s="212" t="s">
        <v>47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140</v>
      </c>
      <c r="AT89" s="215" t="s">
        <v>136</v>
      </c>
      <c r="AU89" s="215" t="s">
        <v>85</v>
      </c>
      <c r="AY89" s="18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22</v>
      </c>
      <c r="BK89" s="216">
        <f>ROUND(I89*H89,2)</f>
        <v>0</v>
      </c>
      <c r="BL89" s="18" t="s">
        <v>140</v>
      </c>
      <c r="BM89" s="215" t="s">
        <v>418</v>
      </c>
    </row>
    <row r="90" s="2" customFormat="1">
      <c r="A90" s="39"/>
      <c r="B90" s="40"/>
      <c r="C90" s="41"/>
      <c r="D90" s="217" t="s">
        <v>142</v>
      </c>
      <c r="E90" s="41"/>
      <c r="F90" s="218" t="s">
        <v>138</v>
      </c>
      <c r="G90" s="41"/>
      <c r="H90" s="41"/>
      <c r="I90" s="219"/>
      <c r="J90" s="41"/>
      <c r="K90" s="41"/>
      <c r="L90" s="45"/>
      <c r="M90" s="220"/>
      <c r="N90" s="22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142</v>
      </c>
      <c r="AU90" s="18" t="s">
        <v>85</v>
      </c>
    </row>
    <row r="91" s="2" customFormat="1">
      <c r="A91" s="39"/>
      <c r="B91" s="40"/>
      <c r="C91" s="41"/>
      <c r="D91" s="217" t="s">
        <v>143</v>
      </c>
      <c r="E91" s="41"/>
      <c r="F91" s="222" t="s">
        <v>144</v>
      </c>
      <c r="G91" s="41"/>
      <c r="H91" s="41"/>
      <c r="I91" s="219"/>
      <c r="J91" s="41"/>
      <c r="K91" s="41"/>
      <c r="L91" s="45"/>
      <c r="M91" s="220"/>
      <c r="N91" s="22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85</v>
      </c>
    </row>
    <row r="92" s="13" customFormat="1">
      <c r="A92" s="13"/>
      <c r="B92" s="223"/>
      <c r="C92" s="224"/>
      <c r="D92" s="217" t="s">
        <v>145</v>
      </c>
      <c r="E92" s="225" t="s">
        <v>20</v>
      </c>
      <c r="F92" s="226" t="s">
        <v>146</v>
      </c>
      <c r="G92" s="224"/>
      <c r="H92" s="227">
        <v>16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145</v>
      </c>
      <c r="AU92" s="233" t="s">
        <v>85</v>
      </c>
      <c r="AV92" s="13" t="s">
        <v>85</v>
      </c>
      <c r="AW92" s="13" t="s">
        <v>39</v>
      </c>
      <c r="AX92" s="13" t="s">
        <v>76</v>
      </c>
      <c r="AY92" s="233" t="s">
        <v>132</v>
      </c>
    </row>
    <row r="93" s="14" customFormat="1">
      <c r="A93" s="14"/>
      <c r="B93" s="234"/>
      <c r="C93" s="235"/>
      <c r="D93" s="217" t="s">
        <v>145</v>
      </c>
      <c r="E93" s="236" t="s">
        <v>20</v>
      </c>
      <c r="F93" s="237" t="s">
        <v>147</v>
      </c>
      <c r="G93" s="235"/>
      <c r="H93" s="238">
        <v>16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145</v>
      </c>
      <c r="AU93" s="244" t="s">
        <v>85</v>
      </c>
      <c r="AV93" s="14" t="s">
        <v>140</v>
      </c>
      <c r="AW93" s="14" t="s">
        <v>39</v>
      </c>
      <c r="AX93" s="14" t="s">
        <v>22</v>
      </c>
      <c r="AY93" s="244" t="s">
        <v>132</v>
      </c>
    </row>
    <row r="94" s="2" customFormat="1" ht="16.5" customHeight="1">
      <c r="A94" s="39"/>
      <c r="B94" s="40"/>
      <c r="C94" s="204" t="s">
        <v>419</v>
      </c>
      <c r="D94" s="204" t="s">
        <v>136</v>
      </c>
      <c r="E94" s="205" t="s">
        <v>149</v>
      </c>
      <c r="F94" s="206" t="s">
        <v>150</v>
      </c>
      <c r="G94" s="207" t="s">
        <v>151</v>
      </c>
      <c r="H94" s="208">
        <v>4</v>
      </c>
      <c r="I94" s="209"/>
      <c r="J94" s="210">
        <f>ROUND(I94*H94,2)</f>
        <v>0</v>
      </c>
      <c r="K94" s="206" t="s">
        <v>152</v>
      </c>
      <c r="L94" s="45"/>
      <c r="M94" s="211" t="s">
        <v>20</v>
      </c>
      <c r="N94" s="212" t="s">
        <v>47</v>
      </c>
      <c r="O94" s="85"/>
      <c r="P94" s="213">
        <f>O94*H94</f>
        <v>0</v>
      </c>
      <c r="Q94" s="213">
        <v>0.0023800000000000002</v>
      </c>
      <c r="R94" s="213">
        <f>Q94*H94</f>
        <v>0.0095200000000000007</v>
      </c>
      <c r="S94" s="213">
        <v>0</v>
      </c>
      <c r="T94" s="21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140</v>
      </c>
      <c r="AT94" s="215" t="s">
        <v>136</v>
      </c>
      <c r="AU94" s="215" t="s">
        <v>85</v>
      </c>
      <c r="AY94" s="18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22</v>
      </c>
      <c r="BK94" s="216">
        <f>ROUND(I94*H94,2)</f>
        <v>0</v>
      </c>
      <c r="BL94" s="18" t="s">
        <v>140</v>
      </c>
      <c r="BM94" s="215" t="s">
        <v>420</v>
      </c>
    </row>
    <row r="95" s="2" customFormat="1">
      <c r="A95" s="39"/>
      <c r="B95" s="40"/>
      <c r="C95" s="41"/>
      <c r="D95" s="217" t="s">
        <v>142</v>
      </c>
      <c r="E95" s="41"/>
      <c r="F95" s="218" t="s">
        <v>154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142</v>
      </c>
      <c r="AU95" s="18" t="s">
        <v>85</v>
      </c>
    </row>
    <row r="96" s="2" customFormat="1">
      <c r="A96" s="39"/>
      <c r="B96" s="40"/>
      <c r="C96" s="41"/>
      <c r="D96" s="245" t="s">
        <v>155</v>
      </c>
      <c r="E96" s="41"/>
      <c r="F96" s="246" t="s">
        <v>156</v>
      </c>
      <c r="G96" s="41"/>
      <c r="H96" s="41"/>
      <c r="I96" s="219"/>
      <c r="J96" s="41"/>
      <c r="K96" s="41"/>
      <c r="L96" s="45"/>
      <c r="M96" s="220"/>
      <c r="N96" s="22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155</v>
      </c>
      <c r="AU96" s="18" t="s">
        <v>85</v>
      </c>
    </row>
    <row r="97" s="13" customFormat="1">
      <c r="A97" s="13"/>
      <c r="B97" s="223"/>
      <c r="C97" s="224"/>
      <c r="D97" s="217" t="s">
        <v>145</v>
      </c>
      <c r="E97" s="225" t="s">
        <v>20</v>
      </c>
      <c r="F97" s="226" t="s">
        <v>140</v>
      </c>
      <c r="G97" s="224"/>
      <c r="H97" s="227">
        <v>4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145</v>
      </c>
      <c r="AU97" s="233" t="s">
        <v>85</v>
      </c>
      <c r="AV97" s="13" t="s">
        <v>85</v>
      </c>
      <c r="AW97" s="13" t="s">
        <v>39</v>
      </c>
      <c r="AX97" s="13" t="s">
        <v>76</v>
      </c>
      <c r="AY97" s="233" t="s">
        <v>132</v>
      </c>
    </row>
    <row r="98" s="14" customFormat="1">
      <c r="A98" s="14"/>
      <c r="B98" s="234"/>
      <c r="C98" s="235"/>
      <c r="D98" s="217" t="s">
        <v>145</v>
      </c>
      <c r="E98" s="236" t="s">
        <v>20</v>
      </c>
      <c r="F98" s="237" t="s">
        <v>147</v>
      </c>
      <c r="G98" s="235"/>
      <c r="H98" s="238">
        <v>4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145</v>
      </c>
      <c r="AU98" s="244" t="s">
        <v>85</v>
      </c>
      <c r="AV98" s="14" t="s">
        <v>140</v>
      </c>
      <c r="AW98" s="14" t="s">
        <v>39</v>
      </c>
      <c r="AX98" s="14" t="s">
        <v>22</v>
      </c>
      <c r="AY98" s="244" t="s">
        <v>132</v>
      </c>
    </row>
    <row r="99" s="2" customFormat="1" ht="16.5" customHeight="1">
      <c r="A99" s="39"/>
      <c r="B99" s="40"/>
      <c r="C99" s="247" t="s">
        <v>8</v>
      </c>
      <c r="D99" s="247" t="s">
        <v>158</v>
      </c>
      <c r="E99" s="248" t="s">
        <v>159</v>
      </c>
      <c r="F99" s="249" t="s">
        <v>160</v>
      </c>
      <c r="G99" s="250" t="s">
        <v>161</v>
      </c>
      <c r="H99" s="251">
        <v>0.19300000000000001</v>
      </c>
      <c r="I99" s="252"/>
      <c r="J99" s="253">
        <f>ROUND(I99*H99,2)</f>
        <v>0</v>
      </c>
      <c r="K99" s="249" t="s">
        <v>152</v>
      </c>
      <c r="L99" s="254"/>
      <c r="M99" s="255" t="s">
        <v>20</v>
      </c>
      <c r="N99" s="256" t="s">
        <v>47</v>
      </c>
      <c r="O99" s="85"/>
      <c r="P99" s="213">
        <f>O99*H99</f>
        <v>0</v>
      </c>
      <c r="Q99" s="213">
        <v>1</v>
      </c>
      <c r="R99" s="213">
        <f>Q99*H99</f>
        <v>0.19300000000000001</v>
      </c>
      <c r="S99" s="213">
        <v>0</v>
      </c>
      <c r="T99" s="21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5" t="s">
        <v>162</v>
      </c>
      <c r="AT99" s="215" t="s">
        <v>158</v>
      </c>
      <c r="AU99" s="215" t="s">
        <v>85</v>
      </c>
      <c r="AY99" s="18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8" t="s">
        <v>22</v>
      </c>
      <c r="BK99" s="216">
        <f>ROUND(I99*H99,2)</f>
        <v>0</v>
      </c>
      <c r="BL99" s="18" t="s">
        <v>140</v>
      </c>
      <c r="BM99" s="215" t="s">
        <v>421</v>
      </c>
    </row>
    <row r="100" s="2" customFormat="1">
      <c r="A100" s="39"/>
      <c r="B100" s="40"/>
      <c r="C100" s="41"/>
      <c r="D100" s="217" t="s">
        <v>142</v>
      </c>
      <c r="E100" s="41"/>
      <c r="F100" s="218" t="s">
        <v>160</v>
      </c>
      <c r="G100" s="41"/>
      <c r="H100" s="41"/>
      <c r="I100" s="219"/>
      <c r="J100" s="41"/>
      <c r="K100" s="41"/>
      <c r="L100" s="45"/>
      <c r="M100" s="220"/>
      <c r="N100" s="22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142</v>
      </c>
      <c r="AU100" s="18" t="s">
        <v>85</v>
      </c>
    </row>
    <row r="101" s="2" customFormat="1">
      <c r="A101" s="39"/>
      <c r="B101" s="40"/>
      <c r="C101" s="41"/>
      <c r="D101" s="217" t="s">
        <v>143</v>
      </c>
      <c r="E101" s="41"/>
      <c r="F101" s="222" t="s">
        <v>164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85</v>
      </c>
    </row>
    <row r="102" s="13" customFormat="1">
      <c r="A102" s="13"/>
      <c r="B102" s="223"/>
      <c r="C102" s="224"/>
      <c r="D102" s="217" t="s">
        <v>145</v>
      </c>
      <c r="E102" s="225" t="s">
        <v>20</v>
      </c>
      <c r="F102" s="226" t="s">
        <v>165</v>
      </c>
      <c r="G102" s="224"/>
      <c r="H102" s="227">
        <v>0.17184704000000001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145</v>
      </c>
      <c r="AU102" s="233" t="s">
        <v>85</v>
      </c>
      <c r="AV102" s="13" t="s">
        <v>85</v>
      </c>
      <c r="AW102" s="13" t="s">
        <v>39</v>
      </c>
      <c r="AX102" s="13" t="s">
        <v>76</v>
      </c>
      <c r="AY102" s="233" t="s">
        <v>132</v>
      </c>
    </row>
    <row r="103" s="13" customFormat="1">
      <c r="A103" s="13"/>
      <c r="B103" s="223"/>
      <c r="C103" s="224"/>
      <c r="D103" s="217" t="s">
        <v>145</v>
      </c>
      <c r="E103" s="225" t="s">
        <v>20</v>
      </c>
      <c r="F103" s="226" t="s">
        <v>166</v>
      </c>
      <c r="G103" s="224"/>
      <c r="H103" s="227">
        <v>0.02114624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145</v>
      </c>
      <c r="AU103" s="233" t="s">
        <v>85</v>
      </c>
      <c r="AV103" s="13" t="s">
        <v>85</v>
      </c>
      <c r="AW103" s="13" t="s">
        <v>39</v>
      </c>
      <c r="AX103" s="13" t="s">
        <v>76</v>
      </c>
      <c r="AY103" s="233" t="s">
        <v>132</v>
      </c>
    </row>
    <row r="104" s="14" customFormat="1">
      <c r="A104" s="14"/>
      <c r="B104" s="234"/>
      <c r="C104" s="235"/>
      <c r="D104" s="217" t="s">
        <v>145</v>
      </c>
      <c r="E104" s="236" t="s">
        <v>20</v>
      </c>
      <c r="F104" s="237" t="s">
        <v>147</v>
      </c>
      <c r="G104" s="235"/>
      <c r="H104" s="238">
        <v>0.19299327999999999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145</v>
      </c>
      <c r="AU104" s="244" t="s">
        <v>85</v>
      </c>
      <c r="AV104" s="14" t="s">
        <v>140</v>
      </c>
      <c r="AW104" s="14" t="s">
        <v>39</v>
      </c>
      <c r="AX104" s="14" t="s">
        <v>22</v>
      </c>
      <c r="AY104" s="244" t="s">
        <v>132</v>
      </c>
    </row>
    <row r="105" s="12" customFormat="1" ht="25.92" customHeight="1">
      <c r="A105" s="12"/>
      <c r="B105" s="188"/>
      <c r="C105" s="189"/>
      <c r="D105" s="190" t="s">
        <v>75</v>
      </c>
      <c r="E105" s="191" t="s">
        <v>167</v>
      </c>
      <c r="F105" s="191" t="s">
        <v>168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P106+P110</f>
        <v>0</v>
      </c>
      <c r="Q105" s="196"/>
      <c r="R105" s="197">
        <f>R106+R110</f>
        <v>0.0109044</v>
      </c>
      <c r="S105" s="196"/>
      <c r="T105" s="198">
        <f>T106+T110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85</v>
      </c>
      <c r="AT105" s="200" t="s">
        <v>75</v>
      </c>
      <c r="AU105" s="200" t="s">
        <v>76</v>
      </c>
      <c r="AY105" s="199" t="s">
        <v>132</v>
      </c>
      <c r="BK105" s="201">
        <f>BK106+BK110</f>
        <v>0</v>
      </c>
    </row>
    <row r="106" s="12" customFormat="1" ht="22.8" customHeight="1">
      <c r="A106" s="12"/>
      <c r="B106" s="188"/>
      <c r="C106" s="189"/>
      <c r="D106" s="190" t="s">
        <v>75</v>
      </c>
      <c r="E106" s="202" t="s">
        <v>169</v>
      </c>
      <c r="F106" s="202" t="s">
        <v>170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SUM(P107:P109)</f>
        <v>0</v>
      </c>
      <c r="Q106" s="196"/>
      <c r="R106" s="197">
        <f>SUM(R107:R109)</f>
        <v>0.0096500000000000006</v>
      </c>
      <c r="S106" s="196"/>
      <c r="T106" s="198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85</v>
      </c>
      <c r="AT106" s="200" t="s">
        <v>75</v>
      </c>
      <c r="AU106" s="200" t="s">
        <v>22</v>
      </c>
      <c r="AY106" s="199" t="s">
        <v>132</v>
      </c>
      <c r="BK106" s="201">
        <f>SUM(BK107:BK109)</f>
        <v>0</v>
      </c>
    </row>
    <row r="107" s="2" customFormat="1" ht="16.5" customHeight="1">
      <c r="A107" s="39"/>
      <c r="B107" s="40"/>
      <c r="C107" s="204" t="s">
        <v>175</v>
      </c>
      <c r="D107" s="204" t="s">
        <v>136</v>
      </c>
      <c r="E107" s="205" t="s">
        <v>172</v>
      </c>
      <c r="F107" s="206" t="s">
        <v>173</v>
      </c>
      <c r="G107" s="207" t="s">
        <v>174</v>
      </c>
      <c r="H107" s="208">
        <v>193</v>
      </c>
      <c r="I107" s="209"/>
      <c r="J107" s="210">
        <f>ROUND(I107*H107,2)</f>
        <v>0</v>
      </c>
      <c r="K107" s="206" t="s">
        <v>152</v>
      </c>
      <c r="L107" s="45"/>
      <c r="M107" s="211" t="s">
        <v>20</v>
      </c>
      <c r="N107" s="212" t="s">
        <v>47</v>
      </c>
      <c r="O107" s="85"/>
      <c r="P107" s="213">
        <f>O107*H107</f>
        <v>0</v>
      </c>
      <c r="Q107" s="213">
        <v>5.0000000000000002E-05</v>
      </c>
      <c r="R107" s="213">
        <f>Q107*H107</f>
        <v>0.0096500000000000006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175</v>
      </c>
      <c r="AT107" s="215" t="s">
        <v>136</v>
      </c>
      <c r="AU107" s="215" t="s">
        <v>85</v>
      </c>
      <c r="AY107" s="18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22</v>
      </c>
      <c r="BK107" s="216">
        <f>ROUND(I107*H107,2)</f>
        <v>0</v>
      </c>
      <c r="BL107" s="18" t="s">
        <v>175</v>
      </c>
      <c r="BM107" s="215" t="s">
        <v>422</v>
      </c>
    </row>
    <row r="108" s="2" customFormat="1">
      <c r="A108" s="39"/>
      <c r="B108" s="40"/>
      <c r="C108" s="41"/>
      <c r="D108" s="217" t="s">
        <v>142</v>
      </c>
      <c r="E108" s="41"/>
      <c r="F108" s="218" t="s">
        <v>177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2" customFormat="1">
      <c r="A109" s="39"/>
      <c r="B109" s="40"/>
      <c r="C109" s="41"/>
      <c r="D109" s="245" t="s">
        <v>155</v>
      </c>
      <c r="E109" s="41"/>
      <c r="F109" s="246" t="s">
        <v>178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85</v>
      </c>
    </row>
    <row r="110" s="12" customFormat="1" ht="22.8" customHeight="1">
      <c r="A110" s="12"/>
      <c r="B110" s="188"/>
      <c r="C110" s="189"/>
      <c r="D110" s="190" t="s">
        <v>75</v>
      </c>
      <c r="E110" s="202" t="s">
        <v>179</v>
      </c>
      <c r="F110" s="202" t="s">
        <v>180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SUM(P111:P115)</f>
        <v>0</v>
      </c>
      <c r="Q110" s="196"/>
      <c r="R110" s="197">
        <f>SUM(R111:R115)</f>
        <v>0.0012543999999999999</v>
      </c>
      <c r="S110" s="196"/>
      <c r="T110" s="198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85</v>
      </c>
      <c r="AT110" s="200" t="s">
        <v>75</v>
      </c>
      <c r="AU110" s="200" t="s">
        <v>22</v>
      </c>
      <c r="AY110" s="199" t="s">
        <v>132</v>
      </c>
      <c r="BK110" s="201">
        <f>SUM(BK111:BK115)</f>
        <v>0</v>
      </c>
    </row>
    <row r="111" s="2" customFormat="1" ht="16.5" customHeight="1">
      <c r="A111" s="39"/>
      <c r="B111" s="40"/>
      <c r="C111" s="204" t="s">
        <v>398</v>
      </c>
      <c r="D111" s="204" t="s">
        <v>136</v>
      </c>
      <c r="E111" s="205" t="s">
        <v>182</v>
      </c>
      <c r="F111" s="206" t="s">
        <v>183</v>
      </c>
      <c r="G111" s="207" t="s">
        <v>184</v>
      </c>
      <c r="H111" s="208">
        <v>8.9600000000000009</v>
      </c>
      <c r="I111" s="209"/>
      <c r="J111" s="210">
        <f>ROUND(I111*H111,2)</f>
        <v>0</v>
      </c>
      <c r="K111" s="206" t="s">
        <v>152</v>
      </c>
      <c r="L111" s="45"/>
      <c r="M111" s="211" t="s">
        <v>20</v>
      </c>
      <c r="N111" s="212" t="s">
        <v>47</v>
      </c>
      <c r="O111" s="85"/>
      <c r="P111" s="213">
        <f>O111*H111</f>
        <v>0</v>
      </c>
      <c r="Q111" s="213">
        <v>0.00013999999999999999</v>
      </c>
      <c r="R111" s="213">
        <f>Q111*H111</f>
        <v>0.0012543999999999999</v>
      </c>
      <c r="S111" s="213">
        <v>0</v>
      </c>
      <c r="T111" s="21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175</v>
      </c>
      <c r="AT111" s="215" t="s">
        <v>136</v>
      </c>
      <c r="AU111" s="215" t="s">
        <v>85</v>
      </c>
      <c r="AY111" s="18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22</v>
      </c>
      <c r="BK111" s="216">
        <f>ROUND(I111*H111,2)</f>
        <v>0</v>
      </c>
      <c r="BL111" s="18" t="s">
        <v>175</v>
      </c>
      <c r="BM111" s="215" t="s">
        <v>423</v>
      </c>
    </row>
    <row r="112" s="2" customFormat="1">
      <c r="A112" s="39"/>
      <c r="B112" s="40"/>
      <c r="C112" s="41"/>
      <c r="D112" s="217" t="s">
        <v>142</v>
      </c>
      <c r="E112" s="41"/>
      <c r="F112" s="218" t="s">
        <v>186</v>
      </c>
      <c r="G112" s="41"/>
      <c r="H112" s="41"/>
      <c r="I112" s="219"/>
      <c r="J112" s="41"/>
      <c r="K112" s="41"/>
      <c r="L112" s="45"/>
      <c r="M112" s="220"/>
      <c r="N112" s="22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85</v>
      </c>
    </row>
    <row r="113" s="2" customFormat="1">
      <c r="A113" s="39"/>
      <c r="B113" s="40"/>
      <c r="C113" s="41"/>
      <c r="D113" s="245" t="s">
        <v>155</v>
      </c>
      <c r="E113" s="41"/>
      <c r="F113" s="246" t="s">
        <v>187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85</v>
      </c>
    </row>
    <row r="114" s="13" customFormat="1">
      <c r="A114" s="13"/>
      <c r="B114" s="223"/>
      <c r="C114" s="224"/>
      <c r="D114" s="217" t="s">
        <v>145</v>
      </c>
      <c r="E114" s="225" t="s">
        <v>20</v>
      </c>
      <c r="F114" s="226" t="s">
        <v>188</v>
      </c>
      <c r="G114" s="224"/>
      <c r="H114" s="227">
        <v>8.9600000000000009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145</v>
      </c>
      <c r="AU114" s="233" t="s">
        <v>85</v>
      </c>
      <c r="AV114" s="13" t="s">
        <v>85</v>
      </c>
      <c r="AW114" s="13" t="s">
        <v>39</v>
      </c>
      <c r="AX114" s="13" t="s">
        <v>76</v>
      </c>
      <c r="AY114" s="233" t="s">
        <v>132</v>
      </c>
    </row>
    <row r="115" s="14" customFormat="1">
      <c r="A115" s="14"/>
      <c r="B115" s="234"/>
      <c r="C115" s="235"/>
      <c r="D115" s="217" t="s">
        <v>145</v>
      </c>
      <c r="E115" s="236" t="s">
        <v>20</v>
      </c>
      <c r="F115" s="237" t="s">
        <v>147</v>
      </c>
      <c r="G115" s="235"/>
      <c r="H115" s="238">
        <v>8.9600000000000009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145</v>
      </c>
      <c r="AU115" s="244" t="s">
        <v>85</v>
      </c>
      <c r="AV115" s="14" t="s">
        <v>140</v>
      </c>
      <c r="AW115" s="14" t="s">
        <v>39</v>
      </c>
      <c r="AX115" s="14" t="s">
        <v>22</v>
      </c>
      <c r="AY115" s="244" t="s">
        <v>132</v>
      </c>
    </row>
    <row r="116" s="12" customFormat="1" ht="25.92" customHeight="1">
      <c r="A116" s="12"/>
      <c r="B116" s="188"/>
      <c r="C116" s="189"/>
      <c r="D116" s="190" t="s">
        <v>75</v>
      </c>
      <c r="E116" s="191" t="s">
        <v>130</v>
      </c>
      <c r="F116" s="191" t="s">
        <v>131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P117+SUM(P118:P122)</f>
        <v>0</v>
      </c>
      <c r="Q116" s="196"/>
      <c r="R116" s="197">
        <f>R117+SUM(R118:R122)</f>
        <v>1.0900000000000001</v>
      </c>
      <c r="S116" s="196"/>
      <c r="T116" s="198">
        <f>T117+SUM(T118:T122)</f>
        <v>0.40000000000000002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22</v>
      </c>
      <c r="AT116" s="200" t="s">
        <v>75</v>
      </c>
      <c r="AU116" s="200" t="s">
        <v>76</v>
      </c>
      <c r="AY116" s="199" t="s">
        <v>132</v>
      </c>
      <c r="BK116" s="201">
        <f>BK117+SUM(BK118:BK122)</f>
        <v>0</v>
      </c>
    </row>
    <row r="117" s="2" customFormat="1" ht="24.15" customHeight="1">
      <c r="A117" s="39"/>
      <c r="B117" s="40"/>
      <c r="C117" s="204" t="s">
        <v>133</v>
      </c>
      <c r="D117" s="204" t="s">
        <v>136</v>
      </c>
      <c r="E117" s="205" t="s">
        <v>336</v>
      </c>
      <c r="F117" s="206" t="s">
        <v>337</v>
      </c>
      <c r="G117" s="207" t="s">
        <v>161</v>
      </c>
      <c r="H117" s="208">
        <v>0.59999999999999998</v>
      </c>
      <c r="I117" s="209"/>
      <c r="J117" s="210">
        <f>ROUND(I117*H117,2)</f>
        <v>0</v>
      </c>
      <c r="K117" s="206" t="s">
        <v>20</v>
      </c>
      <c r="L117" s="45"/>
      <c r="M117" s="211" t="s">
        <v>20</v>
      </c>
      <c r="N117" s="212" t="s">
        <v>47</v>
      </c>
      <c r="O117" s="85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140</v>
      </c>
      <c r="AT117" s="215" t="s">
        <v>136</v>
      </c>
      <c r="AU117" s="215" t="s">
        <v>22</v>
      </c>
      <c r="AY117" s="18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22</v>
      </c>
      <c r="BK117" s="216">
        <f>ROUND(I117*H117,2)</f>
        <v>0</v>
      </c>
      <c r="BL117" s="18" t="s">
        <v>140</v>
      </c>
      <c r="BM117" s="215" t="s">
        <v>424</v>
      </c>
    </row>
    <row r="118" s="2" customFormat="1">
      <c r="A118" s="39"/>
      <c r="B118" s="40"/>
      <c r="C118" s="41"/>
      <c r="D118" s="217" t="s">
        <v>142</v>
      </c>
      <c r="E118" s="41"/>
      <c r="F118" s="218" t="s">
        <v>339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22</v>
      </c>
    </row>
    <row r="119" s="2" customFormat="1">
      <c r="A119" s="39"/>
      <c r="B119" s="40"/>
      <c r="C119" s="41"/>
      <c r="D119" s="217" t="s">
        <v>143</v>
      </c>
      <c r="E119" s="41"/>
      <c r="F119" s="222" t="s">
        <v>340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22</v>
      </c>
    </row>
    <row r="120" s="15" customFormat="1">
      <c r="A120" s="15"/>
      <c r="B120" s="257"/>
      <c r="C120" s="258"/>
      <c r="D120" s="217" t="s">
        <v>145</v>
      </c>
      <c r="E120" s="259" t="s">
        <v>20</v>
      </c>
      <c r="F120" s="260" t="s">
        <v>425</v>
      </c>
      <c r="G120" s="258"/>
      <c r="H120" s="259" t="s">
        <v>20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145</v>
      </c>
      <c r="AU120" s="266" t="s">
        <v>22</v>
      </c>
      <c r="AV120" s="15" t="s">
        <v>22</v>
      </c>
      <c r="AW120" s="15" t="s">
        <v>39</v>
      </c>
      <c r="AX120" s="15" t="s">
        <v>76</v>
      </c>
      <c r="AY120" s="266" t="s">
        <v>132</v>
      </c>
    </row>
    <row r="121" s="13" customFormat="1">
      <c r="A121" s="13"/>
      <c r="B121" s="223"/>
      <c r="C121" s="224"/>
      <c r="D121" s="217" t="s">
        <v>145</v>
      </c>
      <c r="E121" s="225" t="s">
        <v>20</v>
      </c>
      <c r="F121" s="226" t="s">
        <v>426</v>
      </c>
      <c r="G121" s="224"/>
      <c r="H121" s="227">
        <v>0.59999999999999998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145</v>
      </c>
      <c r="AU121" s="233" t="s">
        <v>22</v>
      </c>
      <c r="AV121" s="13" t="s">
        <v>85</v>
      </c>
      <c r="AW121" s="13" t="s">
        <v>39</v>
      </c>
      <c r="AX121" s="13" t="s">
        <v>22</v>
      </c>
      <c r="AY121" s="233" t="s">
        <v>132</v>
      </c>
    </row>
    <row r="122" s="12" customFormat="1" ht="22.8" customHeight="1">
      <c r="A122" s="12"/>
      <c r="B122" s="188"/>
      <c r="C122" s="189"/>
      <c r="D122" s="190" t="s">
        <v>75</v>
      </c>
      <c r="E122" s="202" t="s">
        <v>162</v>
      </c>
      <c r="F122" s="202" t="s">
        <v>302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SUM(P123:P140)</f>
        <v>0</v>
      </c>
      <c r="Q122" s="196"/>
      <c r="R122" s="197">
        <f>SUM(R123:R140)</f>
        <v>1.0900000000000001</v>
      </c>
      <c r="S122" s="196"/>
      <c r="T122" s="198">
        <f>SUM(T123:T140)</f>
        <v>0.40000000000000002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22</v>
      </c>
      <c r="AT122" s="200" t="s">
        <v>75</v>
      </c>
      <c r="AU122" s="200" t="s">
        <v>22</v>
      </c>
      <c r="AY122" s="199" t="s">
        <v>132</v>
      </c>
      <c r="BK122" s="201">
        <f>SUM(BK123:BK140)</f>
        <v>0</v>
      </c>
    </row>
    <row r="123" s="2" customFormat="1" ht="16.5" customHeight="1">
      <c r="A123" s="39"/>
      <c r="B123" s="40"/>
      <c r="C123" s="204" t="s">
        <v>335</v>
      </c>
      <c r="D123" s="204" t="s">
        <v>136</v>
      </c>
      <c r="E123" s="205" t="s">
        <v>427</v>
      </c>
      <c r="F123" s="206" t="s">
        <v>428</v>
      </c>
      <c r="G123" s="207" t="s">
        <v>151</v>
      </c>
      <c r="H123" s="208">
        <v>1</v>
      </c>
      <c r="I123" s="209"/>
      <c r="J123" s="210">
        <f>ROUND(I123*H123,2)</f>
        <v>0</v>
      </c>
      <c r="K123" s="206" t="s">
        <v>152</v>
      </c>
      <c r="L123" s="45"/>
      <c r="M123" s="211" t="s">
        <v>20</v>
      </c>
      <c r="N123" s="212" t="s">
        <v>47</v>
      </c>
      <c r="O123" s="85"/>
      <c r="P123" s="213">
        <f>O123*H123</f>
        <v>0</v>
      </c>
      <c r="Q123" s="213">
        <v>0.010189999999999999</v>
      </c>
      <c r="R123" s="213">
        <f>Q123*H123</f>
        <v>0.010189999999999999</v>
      </c>
      <c r="S123" s="213">
        <v>0</v>
      </c>
      <c r="T123" s="21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140</v>
      </c>
      <c r="AT123" s="215" t="s">
        <v>136</v>
      </c>
      <c r="AU123" s="215" t="s">
        <v>85</v>
      </c>
      <c r="AY123" s="18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22</v>
      </c>
      <c r="BK123" s="216">
        <f>ROUND(I123*H123,2)</f>
        <v>0</v>
      </c>
      <c r="BL123" s="18" t="s">
        <v>140</v>
      </c>
      <c r="BM123" s="215" t="s">
        <v>429</v>
      </c>
    </row>
    <row r="124" s="2" customFormat="1">
      <c r="A124" s="39"/>
      <c r="B124" s="40"/>
      <c r="C124" s="41"/>
      <c r="D124" s="217" t="s">
        <v>142</v>
      </c>
      <c r="E124" s="41"/>
      <c r="F124" s="218" t="s">
        <v>428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142</v>
      </c>
      <c r="AU124" s="18" t="s">
        <v>85</v>
      </c>
    </row>
    <row r="125" s="2" customFormat="1">
      <c r="A125" s="39"/>
      <c r="B125" s="40"/>
      <c r="C125" s="41"/>
      <c r="D125" s="245" t="s">
        <v>155</v>
      </c>
      <c r="E125" s="41"/>
      <c r="F125" s="246" t="s">
        <v>430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85</v>
      </c>
    </row>
    <row r="126" s="2" customFormat="1">
      <c r="A126" s="39"/>
      <c r="B126" s="40"/>
      <c r="C126" s="41"/>
      <c r="D126" s="217" t="s">
        <v>143</v>
      </c>
      <c r="E126" s="41"/>
      <c r="F126" s="222" t="s">
        <v>431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85</v>
      </c>
    </row>
    <row r="127" s="2" customFormat="1" ht="16.5" customHeight="1">
      <c r="A127" s="39"/>
      <c r="B127" s="40"/>
      <c r="C127" s="247" t="s">
        <v>162</v>
      </c>
      <c r="D127" s="247" t="s">
        <v>158</v>
      </c>
      <c r="E127" s="248" t="s">
        <v>413</v>
      </c>
      <c r="F127" s="249" t="s">
        <v>414</v>
      </c>
      <c r="G127" s="250" t="s">
        <v>151</v>
      </c>
      <c r="H127" s="251">
        <v>1</v>
      </c>
      <c r="I127" s="252"/>
      <c r="J127" s="253">
        <f>ROUND(I127*H127,2)</f>
        <v>0</v>
      </c>
      <c r="K127" s="249" t="s">
        <v>152</v>
      </c>
      <c r="L127" s="254"/>
      <c r="M127" s="255" t="s">
        <v>20</v>
      </c>
      <c r="N127" s="256" t="s">
        <v>47</v>
      </c>
      <c r="O127" s="85"/>
      <c r="P127" s="213">
        <f>O127*H127</f>
        <v>0</v>
      </c>
      <c r="Q127" s="213">
        <v>0.36199999999999999</v>
      </c>
      <c r="R127" s="213">
        <f>Q127*H127</f>
        <v>0.36199999999999999</v>
      </c>
      <c r="S127" s="213">
        <v>0</v>
      </c>
      <c r="T127" s="21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162</v>
      </c>
      <c r="AT127" s="215" t="s">
        <v>158</v>
      </c>
      <c r="AU127" s="215" t="s">
        <v>85</v>
      </c>
      <c r="AY127" s="18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22</v>
      </c>
      <c r="BK127" s="216">
        <f>ROUND(I127*H127,2)</f>
        <v>0</v>
      </c>
      <c r="BL127" s="18" t="s">
        <v>140</v>
      </c>
      <c r="BM127" s="215" t="s">
        <v>432</v>
      </c>
    </row>
    <row r="128" s="2" customFormat="1">
      <c r="A128" s="39"/>
      <c r="B128" s="40"/>
      <c r="C128" s="41"/>
      <c r="D128" s="217" t="s">
        <v>142</v>
      </c>
      <c r="E128" s="41"/>
      <c r="F128" s="218" t="s">
        <v>414</v>
      </c>
      <c r="G128" s="41"/>
      <c r="H128" s="41"/>
      <c r="I128" s="219"/>
      <c r="J128" s="41"/>
      <c r="K128" s="41"/>
      <c r="L128" s="45"/>
      <c r="M128" s="220"/>
      <c r="N128" s="22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85</v>
      </c>
    </row>
    <row r="129" s="2" customFormat="1" ht="16.5" customHeight="1">
      <c r="A129" s="39"/>
      <c r="B129" s="40"/>
      <c r="C129" s="204" t="s">
        <v>27</v>
      </c>
      <c r="D129" s="204" t="s">
        <v>136</v>
      </c>
      <c r="E129" s="205" t="s">
        <v>394</v>
      </c>
      <c r="F129" s="206" t="s">
        <v>395</v>
      </c>
      <c r="G129" s="207" t="s">
        <v>151</v>
      </c>
      <c r="H129" s="208">
        <v>3</v>
      </c>
      <c r="I129" s="209"/>
      <c r="J129" s="210">
        <f>ROUND(I129*H129,2)</f>
        <v>0</v>
      </c>
      <c r="K129" s="206" t="s">
        <v>152</v>
      </c>
      <c r="L129" s="45"/>
      <c r="M129" s="211" t="s">
        <v>20</v>
      </c>
      <c r="N129" s="212" t="s">
        <v>47</v>
      </c>
      <c r="O129" s="85"/>
      <c r="P129" s="213">
        <f>O129*H129</f>
        <v>0</v>
      </c>
      <c r="Q129" s="213">
        <v>0.039269999999999999</v>
      </c>
      <c r="R129" s="213">
        <f>Q129*H129</f>
        <v>0.11781</v>
      </c>
      <c r="S129" s="213">
        <v>0</v>
      </c>
      <c r="T129" s="21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140</v>
      </c>
      <c r="AT129" s="215" t="s">
        <v>136</v>
      </c>
      <c r="AU129" s="215" t="s">
        <v>85</v>
      </c>
      <c r="AY129" s="18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22</v>
      </c>
      <c r="BK129" s="216">
        <f>ROUND(I129*H129,2)</f>
        <v>0</v>
      </c>
      <c r="BL129" s="18" t="s">
        <v>140</v>
      </c>
      <c r="BM129" s="215" t="s">
        <v>433</v>
      </c>
    </row>
    <row r="130" s="2" customFormat="1">
      <c r="A130" s="39"/>
      <c r="B130" s="40"/>
      <c r="C130" s="41"/>
      <c r="D130" s="217" t="s">
        <v>142</v>
      </c>
      <c r="E130" s="41"/>
      <c r="F130" s="218" t="s">
        <v>395</v>
      </c>
      <c r="G130" s="41"/>
      <c r="H130" s="41"/>
      <c r="I130" s="219"/>
      <c r="J130" s="41"/>
      <c r="K130" s="41"/>
      <c r="L130" s="45"/>
      <c r="M130" s="220"/>
      <c r="N130" s="22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142</v>
      </c>
      <c r="AU130" s="18" t="s">
        <v>85</v>
      </c>
    </row>
    <row r="131" s="2" customFormat="1">
      <c r="A131" s="39"/>
      <c r="B131" s="40"/>
      <c r="C131" s="41"/>
      <c r="D131" s="245" t="s">
        <v>155</v>
      </c>
      <c r="E131" s="41"/>
      <c r="F131" s="246" t="s">
        <v>397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85</v>
      </c>
    </row>
    <row r="132" s="2" customFormat="1" ht="16.5" customHeight="1">
      <c r="A132" s="39"/>
      <c r="B132" s="40"/>
      <c r="C132" s="247" t="s">
        <v>406</v>
      </c>
      <c r="D132" s="247" t="s">
        <v>158</v>
      </c>
      <c r="E132" s="248" t="s">
        <v>399</v>
      </c>
      <c r="F132" s="249" t="s">
        <v>400</v>
      </c>
      <c r="G132" s="250" t="s">
        <v>151</v>
      </c>
      <c r="H132" s="251">
        <v>3</v>
      </c>
      <c r="I132" s="252"/>
      <c r="J132" s="253">
        <f>ROUND(I132*H132,2)</f>
        <v>0</v>
      </c>
      <c r="K132" s="249" t="s">
        <v>152</v>
      </c>
      <c r="L132" s="254"/>
      <c r="M132" s="255" t="s">
        <v>20</v>
      </c>
      <c r="N132" s="256" t="s">
        <v>47</v>
      </c>
      <c r="O132" s="85"/>
      <c r="P132" s="213">
        <f>O132*H132</f>
        <v>0</v>
      </c>
      <c r="Q132" s="213">
        <v>0.20000000000000001</v>
      </c>
      <c r="R132" s="213">
        <f>Q132*H132</f>
        <v>0.60000000000000009</v>
      </c>
      <c r="S132" s="213">
        <v>0</v>
      </c>
      <c r="T132" s="21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162</v>
      </c>
      <c r="AT132" s="215" t="s">
        <v>158</v>
      </c>
      <c r="AU132" s="215" t="s">
        <v>85</v>
      </c>
      <c r="AY132" s="18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22</v>
      </c>
      <c r="BK132" s="216">
        <f>ROUND(I132*H132,2)</f>
        <v>0</v>
      </c>
      <c r="BL132" s="18" t="s">
        <v>140</v>
      </c>
      <c r="BM132" s="215" t="s">
        <v>434</v>
      </c>
    </row>
    <row r="133" s="2" customFormat="1">
      <c r="A133" s="39"/>
      <c r="B133" s="40"/>
      <c r="C133" s="41"/>
      <c r="D133" s="217" t="s">
        <v>142</v>
      </c>
      <c r="E133" s="41"/>
      <c r="F133" s="218" t="s">
        <v>400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85</v>
      </c>
    </row>
    <row r="134" s="2" customFormat="1" ht="16.5" customHeight="1">
      <c r="A134" s="39"/>
      <c r="B134" s="40"/>
      <c r="C134" s="204" t="s">
        <v>22</v>
      </c>
      <c r="D134" s="204" t="s">
        <v>136</v>
      </c>
      <c r="E134" s="205" t="s">
        <v>407</v>
      </c>
      <c r="F134" s="206" t="s">
        <v>408</v>
      </c>
      <c r="G134" s="207" t="s">
        <v>151</v>
      </c>
      <c r="H134" s="208">
        <v>2</v>
      </c>
      <c r="I134" s="209"/>
      <c r="J134" s="210">
        <f>ROUND(I134*H134,2)</f>
        <v>0</v>
      </c>
      <c r="K134" s="206" t="s">
        <v>152</v>
      </c>
      <c r="L134" s="45"/>
      <c r="M134" s="211" t="s">
        <v>20</v>
      </c>
      <c r="N134" s="212" t="s">
        <v>47</v>
      </c>
      <c r="O134" s="85"/>
      <c r="P134" s="213">
        <f>O134*H134</f>
        <v>0</v>
      </c>
      <c r="Q134" s="213">
        <v>0</v>
      </c>
      <c r="R134" s="213">
        <f>Q134*H134</f>
        <v>0</v>
      </c>
      <c r="S134" s="213">
        <v>0.20000000000000001</v>
      </c>
      <c r="T134" s="214">
        <f>S134*H134</f>
        <v>0.40000000000000002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140</v>
      </c>
      <c r="AT134" s="215" t="s">
        <v>136</v>
      </c>
      <c r="AU134" s="215" t="s">
        <v>85</v>
      </c>
      <c r="AY134" s="18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22</v>
      </c>
      <c r="BK134" s="216">
        <f>ROUND(I134*H134,2)</f>
        <v>0</v>
      </c>
      <c r="BL134" s="18" t="s">
        <v>140</v>
      </c>
      <c r="BM134" s="215" t="s">
        <v>435</v>
      </c>
    </row>
    <row r="135" s="2" customFormat="1">
      <c r="A135" s="39"/>
      <c r="B135" s="40"/>
      <c r="C135" s="41"/>
      <c r="D135" s="217" t="s">
        <v>142</v>
      </c>
      <c r="E135" s="41"/>
      <c r="F135" s="218" t="s">
        <v>410</v>
      </c>
      <c r="G135" s="41"/>
      <c r="H135" s="41"/>
      <c r="I135" s="219"/>
      <c r="J135" s="41"/>
      <c r="K135" s="41"/>
      <c r="L135" s="45"/>
      <c r="M135" s="220"/>
      <c r="N135" s="22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142</v>
      </c>
      <c r="AU135" s="18" t="s">
        <v>85</v>
      </c>
    </row>
    <row r="136" s="2" customFormat="1">
      <c r="A136" s="39"/>
      <c r="B136" s="40"/>
      <c r="C136" s="41"/>
      <c r="D136" s="245" t="s">
        <v>155</v>
      </c>
      <c r="E136" s="41"/>
      <c r="F136" s="246" t="s">
        <v>411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85</v>
      </c>
    </row>
    <row r="137" s="2" customFormat="1">
      <c r="A137" s="39"/>
      <c r="B137" s="40"/>
      <c r="C137" s="41"/>
      <c r="D137" s="217" t="s">
        <v>143</v>
      </c>
      <c r="E137" s="41"/>
      <c r="F137" s="222" t="s">
        <v>436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85</v>
      </c>
    </row>
    <row r="138" s="2" customFormat="1" ht="16.5" customHeight="1">
      <c r="A138" s="39"/>
      <c r="B138" s="40"/>
      <c r="C138" s="204" t="s">
        <v>382</v>
      </c>
      <c r="D138" s="204" t="s">
        <v>136</v>
      </c>
      <c r="E138" s="205" t="s">
        <v>330</v>
      </c>
      <c r="F138" s="206" t="s">
        <v>331</v>
      </c>
      <c r="G138" s="207" t="s">
        <v>161</v>
      </c>
      <c r="H138" s="208">
        <v>1.2929999999999999</v>
      </c>
      <c r="I138" s="209"/>
      <c r="J138" s="210">
        <f>ROUND(I138*H138,2)</f>
        <v>0</v>
      </c>
      <c r="K138" s="206" t="s">
        <v>152</v>
      </c>
      <c r="L138" s="45"/>
      <c r="M138" s="211" t="s">
        <v>20</v>
      </c>
      <c r="N138" s="212" t="s">
        <v>47</v>
      </c>
      <c r="O138" s="85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5" t="s">
        <v>140</v>
      </c>
      <c r="AT138" s="215" t="s">
        <v>136</v>
      </c>
      <c r="AU138" s="215" t="s">
        <v>85</v>
      </c>
      <c r="AY138" s="18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22</v>
      </c>
      <c r="BK138" s="216">
        <f>ROUND(I138*H138,2)</f>
        <v>0</v>
      </c>
      <c r="BL138" s="18" t="s">
        <v>140</v>
      </c>
      <c r="BM138" s="215" t="s">
        <v>437</v>
      </c>
    </row>
    <row r="139" s="2" customFormat="1">
      <c r="A139" s="39"/>
      <c r="B139" s="40"/>
      <c r="C139" s="41"/>
      <c r="D139" s="217" t="s">
        <v>142</v>
      </c>
      <c r="E139" s="41"/>
      <c r="F139" s="218" t="s">
        <v>333</v>
      </c>
      <c r="G139" s="41"/>
      <c r="H139" s="41"/>
      <c r="I139" s="219"/>
      <c r="J139" s="41"/>
      <c r="K139" s="41"/>
      <c r="L139" s="45"/>
      <c r="M139" s="220"/>
      <c r="N139" s="22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85</v>
      </c>
    </row>
    <row r="140" s="2" customFormat="1">
      <c r="A140" s="39"/>
      <c r="B140" s="40"/>
      <c r="C140" s="41"/>
      <c r="D140" s="245" t="s">
        <v>155</v>
      </c>
      <c r="E140" s="41"/>
      <c r="F140" s="246" t="s">
        <v>334</v>
      </c>
      <c r="G140" s="41"/>
      <c r="H140" s="41"/>
      <c r="I140" s="219"/>
      <c r="J140" s="41"/>
      <c r="K140" s="41"/>
      <c r="L140" s="45"/>
      <c r="M140" s="267"/>
      <c r="N140" s="268"/>
      <c r="O140" s="269"/>
      <c r="P140" s="269"/>
      <c r="Q140" s="269"/>
      <c r="R140" s="269"/>
      <c r="S140" s="269"/>
      <c r="T140" s="270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85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y73H5bfIbVSS/a3BP40dfYqSB2Q3bgRow9Ka7Fm/HzU4F00xsOgHR++y6dtQXeeRd5dCH8cyqYNWdGWl+NpiJA==" hashValue="ZB0u4ID/asy3P8lF05locDgJRqfH8sbrG4AgdIDAPTr2ZXRA405udB1pk6OXUVHrh90kmkPmvIPyPg1as0o7GQ==" algorithmName="SHA-512" password="CC35"/>
  <autoFilter ref="C85:K1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6" r:id="rId1" display="https://podminky.urs.cz/item/CS_URS_2023_01/936173112"/>
    <hyperlink ref="F109" r:id="rId2" display="https://podminky.urs.cz/item/CS_URS_2023_01/767995116"/>
    <hyperlink ref="F113" r:id="rId3" display="https://podminky.urs.cz/item/CS_URS_2023_01/783314101"/>
    <hyperlink ref="F125" r:id="rId4" display="https://podminky.urs.cz/item/CS_URS_2023_01/894411311"/>
    <hyperlink ref="F131" r:id="rId5" display="https://podminky.urs.cz/item/CS_URS_2023_01/894414211"/>
    <hyperlink ref="F136" r:id="rId6" display="https://podminky.urs.cz/item/CS_URS_2023_01/899304811"/>
    <hyperlink ref="F140" r:id="rId7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85</v>
      </c>
    </row>
    <row r="4" s="1" customFormat="1" ht="24.96" customHeight="1">
      <c r="B4" s="21"/>
      <c r="D4" s="130" t="s">
        <v>98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133" t="str">
        <f>'Rekapitulace stavby'!K6</f>
        <v xml:space="preserve">Údržba HOZ  Hartunkov I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99</v>
      </c>
      <c r="E8" s="39"/>
      <c r="F8" s="39"/>
      <c r="G8" s="39"/>
      <c r="H8" s="39"/>
      <c r="I8" s="39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438</v>
      </c>
      <c r="F9" s="39"/>
      <c r="G9" s="39"/>
      <c r="H9" s="39"/>
      <c r="I9" s="39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19</v>
      </c>
      <c r="E11" s="39"/>
      <c r="F11" s="136" t="s">
        <v>20</v>
      </c>
      <c r="G11" s="39"/>
      <c r="H11" s="39"/>
      <c r="I11" s="132" t="s">
        <v>21</v>
      </c>
      <c r="J11" s="136" t="s">
        <v>20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23</v>
      </c>
      <c r="E12" s="39"/>
      <c r="F12" s="136" t="s">
        <v>24</v>
      </c>
      <c r="G12" s="39"/>
      <c r="H12" s="39"/>
      <c r="I12" s="132" t="s">
        <v>25</v>
      </c>
      <c r="J12" s="137" t="str">
        <f>'Rekapitulace stavby'!AN8</f>
        <v>28. 3. 2023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29</v>
      </c>
      <c r="E14" s="39"/>
      <c r="F14" s="39"/>
      <c r="G14" s="39"/>
      <c r="H14" s="39"/>
      <c r="I14" s="132" t="s">
        <v>30</v>
      </c>
      <c r="J14" s="136" t="s">
        <v>20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31</v>
      </c>
      <c r="F15" s="39"/>
      <c r="G15" s="39"/>
      <c r="H15" s="39"/>
      <c r="I15" s="132" t="s">
        <v>32</v>
      </c>
      <c r="J15" s="136" t="s">
        <v>20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33</v>
      </c>
      <c r="E17" s="39"/>
      <c r="F17" s="39"/>
      <c r="G17" s="39"/>
      <c r="H17" s="39"/>
      <c r="I17" s="132" t="s">
        <v>30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2" t="s">
        <v>32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35</v>
      </c>
      <c r="E20" s="39"/>
      <c r="F20" s="39"/>
      <c r="G20" s="39"/>
      <c r="H20" s="39"/>
      <c r="I20" s="132" t="s">
        <v>30</v>
      </c>
      <c r="J20" s="136" t="s">
        <v>20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36</v>
      </c>
      <c r="F21" s="39"/>
      <c r="G21" s="39"/>
      <c r="H21" s="39"/>
      <c r="I21" s="132" t="s">
        <v>32</v>
      </c>
      <c r="J21" s="136" t="s">
        <v>20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37</v>
      </c>
      <c r="E23" s="39"/>
      <c r="F23" s="39"/>
      <c r="G23" s="39"/>
      <c r="H23" s="39"/>
      <c r="I23" s="132" t="s">
        <v>30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2" t="s">
        <v>32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42</v>
      </c>
      <c r="E30" s="39"/>
      <c r="F30" s="39"/>
      <c r="G30" s="39"/>
      <c r="H30" s="39"/>
      <c r="I30" s="39"/>
      <c r="J30" s="144">
        <f>ROUND(J93,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44</v>
      </c>
      <c r="G32" s="39"/>
      <c r="H32" s="39"/>
      <c r="I32" s="145" t="s">
        <v>43</v>
      </c>
      <c r="J32" s="145" t="s">
        <v>45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46</v>
      </c>
      <c r="E33" s="132" t="s">
        <v>47</v>
      </c>
      <c r="F33" s="147">
        <f>ROUND((SUM(BE93:BE346)),  2)</f>
        <v>0</v>
      </c>
      <c r="G33" s="39"/>
      <c r="H33" s="39"/>
      <c r="I33" s="148">
        <v>0.20999999999999999</v>
      </c>
      <c r="J33" s="147">
        <f>ROUND(((SUM(BE93:BE346))*I33),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7">
        <f>ROUND((SUM(BF93:BF346)),  2)</f>
        <v>0</v>
      </c>
      <c r="G34" s="39"/>
      <c r="H34" s="39"/>
      <c r="I34" s="148">
        <v>0.14999999999999999</v>
      </c>
      <c r="J34" s="147">
        <f>ROUND(((SUM(BF93:BF346))*I34),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7">
        <f>ROUND((SUM(BG93:BG346)),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7">
        <f>ROUND((SUM(BH93:BH346)),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7">
        <f>ROUND((SUM(BI93:BI346)),  2)</f>
        <v>0</v>
      </c>
      <c r="G37" s="39"/>
      <c r="H37" s="39"/>
      <c r="I37" s="148">
        <v>0</v>
      </c>
      <c r="J37" s="147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 xml:space="preserve">Údržba HOZ  Hartunkov I</v>
      </c>
      <c r="F48" s="33"/>
      <c r="G48" s="33"/>
      <c r="H48" s="33"/>
      <c r="I48" s="41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203_009 - SO.03 Údržba HARTUNKOV I odpad F 2030000009-11201000</v>
      </c>
      <c r="F50" s="41"/>
      <c r="G50" s="41"/>
      <c r="H50" s="41"/>
      <c r="I50" s="41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k.ú. Hartunkov</v>
      </c>
      <c r="G52" s="41"/>
      <c r="H52" s="41"/>
      <c r="I52" s="33" t="s">
        <v>25</v>
      </c>
      <c r="J52" s="73" t="str">
        <f>IF(J12="","",J12)</f>
        <v>28. 3. 2023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</v>
      </c>
      <c r="G54" s="41"/>
      <c r="H54" s="41"/>
      <c r="I54" s="33" t="s">
        <v>35</v>
      </c>
      <c r="J54" s="37" t="str">
        <f>E21</f>
        <v>Ing. Karel Kahuda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74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110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J147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112</v>
      </c>
      <c r="E63" s="174"/>
      <c r="F63" s="174"/>
      <c r="G63" s="174"/>
      <c r="H63" s="174"/>
      <c r="I63" s="174"/>
      <c r="J63" s="175">
        <f>J154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J161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J197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105</v>
      </c>
      <c r="E66" s="168"/>
      <c r="F66" s="168"/>
      <c r="G66" s="168"/>
      <c r="H66" s="168"/>
      <c r="I66" s="168"/>
      <c r="J66" s="169">
        <f>J209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J210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107</v>
      </c>
      <c r="E68" s="168"/>
      <c r="F68" s="168"/>
      <c r="G68" s="168"/>
      <c r="H68" s="168"/>
      <c r="I68" s="168"/>
      <c r="J68" s="169">
        <f>J227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108</v>
      </c>
      <c r="E69" s="174"/>
      <c r="F69" s="174"/>
      <c r="G69" s="174"/>
      <c r="H69" s="174"/>
      <c r="I69" s="174"/>
      <c r="J69" s="175">
        <f>J228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109</v>
      </c>
      <c r="E70" s="174"/>
      <c r="F70" s="174"/>
      <c r="G70" s="174"/>
      <c r="H70" s="174"/>
      <c r="I70" s="174"/>
      <c r="J70" s="175">
        <f>J232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105</v>
      </c>
      <c r="E71" s="168"/>
      <c r="F71" s="168"/>
      <c r="G71" s="168"/>
      <c r="H71" s="168"/>
      <c r="I71" s="168"/>
      <c r="J71" s="169">
        <f>J238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110</v>
      </c>
      <c r="E72" s="174"/>
      <c r="F72" s="174"/>
      <c r="G72" s="174"/>
      <c r="H72" s="174"/>
      <c r="I72" s="174"/>
      <c r="J72" s="175">
        <f>J313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114</v>
      </c>
      <c r="E73" s="174"/>
      <c r="F73" s="174"/>
      <c r="G73" s="174"/>
      <c r="H73" s="174"/>
      <c r="I73" s="174"/>
      <c r="J73" s="175">
        <f>J323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4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117</v>
      </c>
      <c r="D80" s="41"/>
      <c r="E80" s="41"/>
      <c r="F80" s="41"/>
      <c r="G80" s="41"/>
      <c r="H80" s="41"/>
      <c r="I80" s="41"/>
      <c r="J80" s="41"/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0" t="str">
        <f>E7</f>
        <v xml:space="preserve">Údržba HOZ  Hartunkov I</v>
      </c>
      <c r="F83" s="33"/>
      <c r="G83" s="33"/>
      <c r="H83" s="33"/>
      <c r="I83" s="41"/>
      <c r="J83" s="41"/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41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203_009 - SO.03 Údržba HARTUNKOV I odpad F 2030000009-11201000</v>
      </c>
      <c r="F85" s="41"/>
      <c r="G85" s="41"/>
      <c r="H85" s="41"/>
      <c r="I85" s="41"/>
      <c r="J85" s="41"/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23</v>
      </c>
      <c r="D87" s="41"/>
      <c r="E87" s="41"/>
      <c r="F87" s="28" t="str">
        <f>F12</f>
        <v>k.ú. Hartunkov</v>
      </c>
      <c r="G87" s="41"/>
      <c r="H87" s="41"/>
      <c r="I87" s="33" t="s">
        <v>25</v>
      </c>
      <c r="J87" s="73" t="str">
        <f>IF(J12="","",J12)</f>
        <v>28. 3. 2023</v>
      </c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E15</f>
        <v>SPÚ, OVHS</v>
      </c>
      <c r="G89" s="41"/>
      <c r="H89" s="41"/>
      <c r="I89" s="33" t="s">
        <v>35</v>
      </c>
      <c r="J89" s="37" t="str">
        <f>E21</f>
        <v>Ing. Karel Kahuda</v>
      </c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33</v>
      </c>
      <c r="D90" s="41"/>
      <c r="E90" s="41"/>
      <c r="F90" s="28" t="str">
        <f>IF(E18="","",E18)</f>
        <v>Vyplň údaj</v>
      </c>
      <c r="G90" s="41"/>
      <c r="H90" s="41"/>
      <c r="I90" s="33" t="s">
        <v>37</v>
      </c>
      <c r="J90" s="37" t="str">
        <f>E24</f>
        <v xml:space="preserve"> </v>
      </c>
      <c r="K90" s="41"/>
      <c r="L90" s="13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7"/>
      <c r="B92" s="178"/>
      <c r="C92" s="179" t="s">
        <v>118</v>
      </c>
      <c r="D92" s="180" t="s">
        <v>61</v>
      </c>
      <c r="E92" s="180" t="s">
        <v>57</v>
      </c>
      <c r="F92" s="180" t="s">
        <v>58</v>
      </c>
      <c r="G92" s="180" t="s">
        <v>119</v>
      </c>
      <c r="H92" s="180" t="s">
        <v>120</v>
      </c>
      <c r="I92" s="180" t="s">
        <v>121</v>
      </c>
      <c r="J92" s="180" t="s">
        <v>103</v>
      </c>
      <c r="K92" s="181" t="s">
        <v>122</v>
      </c>
      <c r="L92" s="182"/>
      <c r="M92" s="93" t="s">
        <v>20</v>
      </c>
      <c r="N92" s="94" t="s">
        <v>46</v>
      </c>
      <c r="O92" s="94" t="s">
        <v>123</v>
      </c>
      <c r="P92" s="94" t="s">
        <v>124</v>
      </c>
      <c r="Q92" s="94" t="s">
        <v>125</v>
      </c>
      <c r="R92" s="94" t="s">
        <v>126</v>
      </c>
      <c r="S92" s="94" t="s">
        <v>127</v>
      </c>
      <c r="T92" s="95" t="s">
        <v>128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9"/>
      <c r="B93" s="40"/>
      <c r="C93" s="100" t="s">
        <v>129</v>
      </c>
      <c r="D93" s="41"/>
      <c r="E93" s="41"/>
      <c r="F93" s="41"/>
      <c r="G93" s="41"/>
      <c r="H93" s="41"/>
      <c r="I93" s="41"/>
      <c r="J93" s="183">
        <f>BK93</f>
        <v>0</v>
      </c>
      <c r="K93" s="41"/>
      <c r="L93" s="45"/>
      <c r="M93" s="96"/>
      <c r="N93" s="184"/>
      <c r="O93" s="97"/>
      <c r="P93" s="185">
        <f>P94+P209+P227+P238</f>
        <v>0</v>
      </c>
      <c r="Q93" s="97"/>
      <c r="R93" s="185">
        <f>R94+R209+R227+R238</f>
        <v>6.5061018299999995</v>
      </c>
      <c r="S93" s="97"/>
      <c r="T93" s="186">
        <f>T94+T209+T227+T238</f>
        <v>4.6220800000000004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104</v>
      </c>
      <c r="BK93" s="187">
        <f>BK94+BK209+BK227+BK238</f>
        <v>0</v>
      </c>
    </row>
    <row r="94" s="12" customFormat="1" ht="25.92" customHeight="1">
      <c r="A94" s="12"/>
      <c r="B94" s="188"/>
      <c r="C94" s="189"/>
      <c r="D94" s="190" t="s">
        <v>75</v>
      </c>
      <c r="E94" s="191" t="s">
        <v>130</v>
      </c>
      <c r="F94" s="191" t="s">
        <v>131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P95+P147+P154+P161+P197</f>
        <v>0</v>
      </c>
      <c r="Q94" s="196"/>
      <c r="R94" s="197">
        <f>R95+R147+R154+R161+R197</f>
        <v>1.94917743</v>
      </c>
      <c r="S94" s="196"/>
      <c r="T94" s="198">
        <f>T95+T147+T154+T161+T197</f>
        <v>2.5420799999999999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22</v>
      </c>
      <c r="AT94" s="200" t="s">
        <v>75</v>
      </c>
      <c r="AU94" s="200" t="s">
        <v>76</v>
      </c>
      <c r="AY94" s="199" t="s">
        <v>132</v>
      </c>
      <c r="BK94" s="201">
        <f>BK95+BK147+BK154+BK161+BK197</f>
        <v>0</v>
      </c>
    </row>
    <row r="95" s="12" customFormat="1" ht="22.8" customHeight="1">
      <c r="A95" s="12"/>
      <c r="B95" s="188"/>
      <c r="C95" s="189"/>
      <c r="D95" s="190" t="s">
        <v>75</v>
      </c>
      <c r="E95" s="202" t="s">
        <v>22</v>
      </c>
      <c r="F95" s="202" t="s">
        <v>189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SUM(P96:P146)</f>
        <v>0</v>
      </c>
      <c r="Q95" s="196"/>
      <c r="R95" s="197">
        <f>SUM(R96:R146)</f>
        <v>0.074429999999999996</v>
      </c>
      <c r="S95" s="196"/>
      <c r="T95" s="198">
        <f>SUM(T96:T146)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22</v>
      </c>
      <c r="AT95" s="200" t="s">
        <v>75</v>
      </c>
      <c r="AU95" s="200" t="s">
        <v>22</v>
      </c>
      <c r="AY95" s="199" t="s">
        <v>132</v>
      </c>
      <c r="BK95" s="201">
        <f>SUM(BK96:BK146)</f>
        <v>0</v>
      </c>
    </row>
    <row r="96" s="2" customFormat="1" ht="16.5" customHeight="1">
      <c r="A96" s="39"/>
      <c r="B96" s="40"/>
      <c r="C96" s="204" t="s">
        <v>315</v>
      </c>
      <c r="D96" s="204" t="s">
        <v>136</v>
      </c>
      <c r="E96" s="205" t="s">
        <v>198</v>
      </c>
      <c r="F96" s="206" t="s">
        <v>199</v>
      </c>
      <c r="G96" s="207" t="s">
        <v>200</v>
      </c>
      <c r="H96" s="208">
        <v>6</v>
      </c>
      <c r="I96" s="209"/>
      <c r="J96" s="210">
        <f>ROUND(I96*H96,2)</f>
        <v>0</v>
      </c>
      <c r="K96" s="206" t="s">
        <v>152</v>
      </c>
      <c r="L96" s="45"/>
      <c r="M96" s="211" t="s">
        <v>20</v>
      </c>
      <c r="N96" s="212" t="s">
        <v>47</v>
      </c>
      <c r="O96" s="85"/>
      <c r="P96" s="213">
        <f>O96*H96</f>
        <v>0</v>
      </c>
      <c r="Q96" s="213">
        <v>0.0071900000000000002</v>
      </c>
      <c r="R96" s="213">
        <f>Q96*H96</f>
        <v>0.043139999999999998</v>
      </c>
      <c r="S96" s="213">
        <v>0</v>
      </c>
      <c r="T96" s="21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140</v>
      </c>
      <c r="AT96" s="215" t="s">
        <v>136</v>
      </c>
      <c r="AU96" s="215" t="s">
        <v>85</v>
      </c>
      <c r="AY96" s="18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22</v>
      </c>
      <c r="BK96" s="216">
        <f>ROUND(I96*H96,2)</f>
        <v>0</v>
      </c>
      <c r="BL96" s="18" t="s">
        <v>140</v>
      </c>
      <c r="BM96" s="215" t="s">
        <v>439</v>
      </c>
    </row>
    <row r="97" s="2" customFormat="1">
      <c r="A97" s="39"/>
      <c r="B97" s="40"/>
      <c r="C97" s="41"/>
      <c r="D97" s="217" t="s">
        <v>142</v>
      </c>
      <c r="E97" s="41"/>
      <c r="F97" s="218" t="s">
        <v>202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142</v>
      </c>
      <c r="AU97" s="18" t="s">
        <v>85</v>
      </c>
    </row>
    <row r="98" s="2" customFormat="1">
      <c r="A98" s="39"/>
      <c r="B98" s="40"/>
      <c r="C98" s="41"/>
      <c r="D98" s="245" t="s">
        <v>155</v>
      </c>
      <c r="E98" s="41"/>
      <c r="F98" s="246" t="s">
        <v>203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85</v>
      </c>
    </row>
    <row r="99" s="2" customFormat="1">
      <c r="A99" s="39"/>
      <c r="B99" s="40"/>
      <c r="C99" s="41"/>
      <c r="D99" s="217" t="s">
        <v>143</v>
      </c>
      <c r="E99" s="41"/>
      <c r="F99" s="222" t="s">
        <v>440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85</v>
      </c>
    </row>
    <row r="100" s="13" customFormat="1">
      <c r="A100" s="13"/>
      <c r="B100" s="223"/>
      <c r="C100" s="224"/>
      <c r="D100" s="217" t="s">
        <v>145</v>
      </c>
      <c r="E100" s="225" t="s">
        <v>20</v>
      </c>
      <c r="F100" s="226" t="s">
        <v>441</v>
      </c>
      <c r="G100" s="224"/>
      <c r="H100" s="227">
        <v>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145</v>
      </c>
      <c r="AU100" s="233" t="s">
        <v>85</v>
      </c>
      <c r="AV100" s="13" t="s">
        <v>85</v>
      </c>
      <c r="AW100" s="13" t="s">
        <v>39</v>
      </c>
      <c r="AX100" s="13" t="s">
        <v>22</v>
      </c>
      <c r="AY100" s="233" t="s">
        <v>132</v>
      </c>
    </row>
    <row r="101" s="2" customFormat="1" ht="16.5" customHeight="1">
      <c r="A101" s="39"/>
      <c r="B101" s="40"/>
      <c r="C101" s="204" t="s">
        <v>262</v>
      </c>
      <c r="D101" s="204" t="s">
        <v>136</v>
      </c>
      <c r="E101" s="205" t="s">
        <v>442</v>
      </c>
      <c r="F101" s="206" t="s">
        <v>443</v>
      </c>
      <c r="G101" s="207" t="s">
        <v>208</v>
      </c>
      <c r="H101" s="208">
        <v>8.7509999999999994</v>
      </c>
      <c r="I101" s="209"/>
      <c r="J101" s="210">
        <f>ROUND(I101*H101,2)</f>
        <v>0</v>
      </c>
      <c r="K101" s="206" t="s">
        <v>152</v>
      </c>
      <c r="L101" s="45"/>
      <c r="M101" s="211" t="s">
        <v>20</v>
      </c>
      <c r="N101" s="212" t="s">
        <v>47</v>
      </c>
      <c r="O101" s="85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5" t="s">
        <v>140</v>
      </c>
      <c r="AT101" s="215" t="s">
        <v>136</v>
      </c>
      <c r="AU101" s="215" t="s">
        <v>85</v>
      </c>
      <c r="AY101" s="18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8" t="s">
        <v>22</v>
      </c>
      <c r="BK101" s="216">
        <f>ROUND(I101*H101,2)</f>
        <v>0</v>
      </c>
      <c r="BL101" s="18" t="s">
        <v>140</v>
      </c>
      <c r="BM101" s="215" t="s">
        <v>444</v>
      </c>
    </row>
    <row r="102" s="2" customFormat="1">
      <c r="A102" s="39"/>
      <c r="B102" s="40"/>
      <c r="C102" s="41"/>
      <c r="D102" s="217" t="s">
        <v>142</v>
      </c>
      <c r="E102" s="41"/>
      <c r="F102" s="218" t="s">
        <v>445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142</v>
      </c>
      <c r="AU102" s="18" t="s">
        <v>85</v>
      </c>
    </row>
    <row r="103" s="2" customFormat="1">
      <c r="A103" s="39"/>
      <c r="B103" s="40"/>
      <c r="C103" s="41"/>
      <c r="D103" s="245" t="s">
        <v>155</v>
      </c>
      <c r="E103" s="41"/>
      <c r="F103" s="246" t="s">
        <v>446</v>
      </c>
      <c r="G103" s="41"/>
      <c r="H103" s="41"/>
      <c r="I103" s="219"/>
      <c r="J103" s="41"/>
      <c r="K103" s="41"/>
      <c r="L103" s="45"/>
      <c r="M103" s="220"/>
      <c r="N103" s="22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155</v>
      </c>
      <c r="AU103" s="18" t="s">
        <v>85</v>
      </c>
    </row>
    <row r="104" s="2" customFormat="1">
      <c r="A104" s="39"/>
      <c r="B104" s="40"/>
      <c r="C104" s="41"/>
      <c r="D104" s="217" t="s">
        <v>143</v>
      </c>
      <c r="E104" s="41"/>
      <c r="F104" s="222" t="s">
        <v>447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85</v>
      </c>
    </row>
    <row r="105" s="13" customFormat="1">
      <c r="A105" s="13"/>
      <c r="B105" s="223"/>
      <c r="C105" s="224"/>
      <c r="D105" s="217" t="s">
        <v>145</v>
      </c>
      <c r="E105" s="225" t="s">
        <v>20</v>
      </c>
      <c r="F105" s="226" t="s">
        <v>448</v>
      </c>
      <c r="G105" s="224"/>
      <c r="H105" s="227">
        <v>8.7511455999999992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145</v>
      </c>
      <c r="AU105" s="233" t="s">
        <v>85</v>
      </c>
      <c r="AV105" s="13" t="s">
        <v>85</v>
      </c>
      <c r="AW105" s="13" t="s">
        <v>39</v>
      </c>
      <c r="AX105" s="13" t="s">
        <v>76</v>
      </c>
      <c r="AY105" s="233" t="s">
        <v>132</v>
      </c>
    </row>
    <row r="106" s="14" customFormat="1">
      <c r="A106" s="14"/>
      <c r="B106" s="234"/>
      <c r="C106" s="235"/>
      <c r="D106" s="217" t="s">
        <v>145</v>
      </c>
      <c r="E106" s="236" t="s">
        <v>20</v>
      </c>
      <c r="F106" s="237" t="s">
        <v>147</v>
      </c>
      <c r="G106" s="235"/>
      <c r="H106" s="238">
        <v>8.7511455999999992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145</v>
      </c>
      <c r="AU106" s="244" t="s">
        <v>85</v>
      </c>
      <c r="AV106" s="14" t="s">
        <v>140</v>
      </c>
      <c r="AW106" s="14" t="s">
        <v>39</v>
      </c>
      <c r="AX106" s="14" t="s">
        <v>22</v>
      </c>
      <c r="AY106" s="244" t="s">
        <v>132</v>
      </c>
    </row>
    <row r="107" s="2" customFormat="1" ht="16.5" customHeight="1">
      <c r="A107" s="39"/>
      <c r="B107" s="40"/>
      <c r="C107" s="204" t="s">
        <v>273</v>
      </c>
      <c r="D107" s="204" t="s">
        <v>136</v>
      </c>
      <c r="E107" s="205" t="s">
        <v>449</v>
      </c>
      <c r="F107" s="206" t="s">
        <v>450</v>
      </c>
      <c r="G107" s="207" t="s">
        <v>184</v>
      </c>
      <c r="H107" s="208">
        <v>21</v>
      </c>
      <c r="I107" s="209"/>
      <c r="J107" s="210">
        <f>ROUND(I107*H107,2)</f>
        <v>0</v>
      </c>
      <c r="K107" s="206" t="s">
        <v>152</v>
      </c>
      <c r="L107" s="45"/>
      <c r="M107" s="211" t="s">
        <v>20</v>
      </c>
      <c r="N107" s="212" t="s">
        <v>47</v>
      </c>
      <c r="O107" s="85"/>
      <c r="P107" s="213">
        <f>O107*H107</f>
        <v>0</v>
      </c>
      <c r="Q107" s="213">
        <v>0.00069999999999999999</v>
      </c>
      <c r="R107" s="213">
        <f>Q107*H107</f>
        <v>0.0147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140</v>
      </c>
      <c r="AT107" s="215" t="s">
        <v>136</v>
      </c>
      <c r="AU107" s="215" t="s">
        <v>85</v>
      </c>
      <c r="AY107" s="18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22</v>
      </c>
      <c r="BK107" s="216">
        <f>ROUND(I107*H107,2)</f>
        <v>0</v>
      </c>
      <c r="BL107" s="18" t="s">
        <v>140</v>
      </c>
      <c r="BM107" s="215" t="s">
        <v>451</v>
      </c>
    </row>
    <row r="108" s="2" customFormat="1">
      <c r="A108" s="39"/>
      <c r="B108" s="40"/>
      <c r="C108" s="41"/>
      <c r="D108" s="217" t="s">
        <v>142</v>
      </c>
      <c r="E108" s="41"/>
      <c r="F108" s="218" t="s">
        <v>452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2" customFormat="1">
      <c r="A109" s="39"/>
      <c r="B109" s="40"/>
      <c r="C109" s="41"/>
      <c r="D109" s="245" t="s">
        <v>155</v>
      </c>
      <c r="E109" s="41"/>
      <c r="F109" s="246" t="s">
        <v>453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85</v>
      </c>
    </row>
    <row r="110" s="2" customFormat="1">
      <c r="A110" s="39"/>
      <c r="B110" s="40"/>
      <c r="C110" s="41"/>
      <c r="D110" s="217" t="s">
        <v>143</v>
      </c>
      <c r="E110" s="41"/>
      <c r="F110" s="222" t="s">
        <v>447</v>
      </c>
      <c r="G110" s="41"/>
      <c r="H110" s="41"/>
      <c r="I110" s="219"/>
      <c r="J110" s="41"/>
      <c r="K110" s="41"/>
      <c r="L110" s="45"/>
      <c r="M110" s="220"/>
      <c r="N110" s="22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85</v>
      </c>
    </row>
    <row r="111" s="13" customFormat="1">
      <c r="A111" s="13"/>
      <c r="B111" s="223"/>
      <c r="C111" s="224"/>
      <c r="D111" s="217" t="s">
        <v>145</v>
      </c>
      <c r="E111" s="225" t="s">
        <v>20</v>
      </c>
      <c r="F111" s="226" t="s">
        <v>454</v>
      </c>
      <c r="G111" s="224"/>
      <c r="H111" s="227">
        <v>21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145</v>
      </c>
      <c r="AU111" s="233" t="s">
        <v>85</v>
      </c>
      <c r="AV111" s="13" t="s">
        <v>85</v>
      </c>
      <c r="AW111" s="13" t="s">
        <v>39</v>
      </c>
      <c r="AX111" s="13" t="s">
        <v>76</v>
      </c>
      <c r="AY111" s="233" t="s">
        <v>132</v>
      </c>
    </row>
    <row r="112" s="14" customFormat="1">
      <c r="A112" s="14"/>
      <c r="B112" s="234"/>
      <c r="C112" s="235"/>
      <c r="D112" s="217" t="s">
        <v>145</v>
      </c>
      <c r="E112" s="236" t="s">
        <v>20</v>
      </c>
      <c r="F112" s="237" t="s">
        <v>147</v>
      </c>
      <c r="G112" s="235"/>
      <c r="H112" s="238">
        <v>21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145</v>
      </c>
      <c r="AU112" s="244" t="s">
        <v>85</v>
      </c>
      <c r="AV112" s="14" t="s">
        <v>140</v>
      </c>
      <c r="AW112" s="14" t="s">
        <v>39</v>
      </c>
      <c r="AX112" s="14" t="s">
        <v>22</v>
      </c>
      <c r="AY112" s="244" t="s">
        <v>132</v>
      </c>
    </row>
    <row r="113" s="2" customFormat="1" ht="16.5" customHeight="1">
      <c r="A113" s="39"/>
      <c r="B113" s="40"/>
      <c r="C113" s="204" t="s">
        <v>289</v>
      </c>
      <c r="D113" s="204" t="s">
        <v>136</v>
      </c>
      <c r="E113" s="205" t="s">
        <v>455</v>
      </c>
      <c r="F113" s="206" t="s">
        <v>456</v>
      </c>
      <c r="G113" s="207" t="s">
        <v>184</v>
      </c>
      <c r="H113" s="208">
        <v>21</v>
      </c>
      <c r="I113" s="209"/>
      <c r="J113" s="210">
        <f>ROUND(I113*H113,2)</f>
        <v>0</v>
      </c>
      <c r="K113" s="206" t="s">
        <v>152</v>
      </c>
      <c r="L113" s="45"/>
      <c r="M113" s="211" t="s">
        <v>20</v>
      </c>
      <c r="N113" s="212" t="s">
        <v>47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140</v>
      </c>
      <c r="AT113" s="215" t="s">
        <v>136</v>
      </c>
      <c r="AU113" s="215" t="s">
        <v>85</v>
      </c>
      <c r="AY113" s="18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22</v>
      </c>
      <c r="BK113" s="216">
        <f>ROUND(I113*H113,2)</f>
        <v>0</v>
      </c>
      <c r="BL113" s="18" t="s">
        <v>140</v>
      </c>
      <c r="BM113" s="215" t="s">
        <v>457</v>
      </c>
    </row>
    <row r="114" s="2" customFormat="1">
      <c r="A114" s="39"/>
      <c r="B114" s="40"/>
      <c r="C114" s="41"/>
      <c r="D114" s="217" t="s">
        <v>142</v>
      </c>
      <c r="E114" s="41"/>
      <c r="F114" s="218" t="s">
        <v>458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142</v>
      </c>
      <c r="AU114" s="18" t="s">
        <v>85</v>
      </c>
    </row>
    <row r="115" s="2" customFormat="1">
      <c r="A115" s="39"/>
      <c r="B115" s="40"/>
      <c r="C115" s="41"/>
      <c r="D115" s="245" t="s">
        <v>155</v>
      </c>
      <c r="E115" s="41"/>
      <c r="F115" s="246" t="s">
        <v>459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155</v>
      </c>
      <c r="AU115" s="18" t="s">
        <v>85</v>
      </c>
    </row>
    <row r="116" s="2" customFormat="1">
      <c r="A116" s="39"/>
      <c r="B116" s="40"/>
      <c r="C116" s="41"/>
      <c r="D116" s="217" t="s">
        <v>143</v>
      </c>
      <c r="E116" s="41"/>
      <c r="F116" s="222" t="s">
        <v>447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85</v>
      </c>
    </row>
    <row r="117" s="2" customFormat="1" ht="16.5" customHeight="1">
      <c r="A117" s="39"/>
      <c r="B117" s="40"/>
      <c r="C117" s="204" t="s">
        <v>296</v>
      </c>
      <c r="D117" s="204" t="s">
        <v>136</v>
      </c>
      <c r="E117" s="205" t="s">
        <v>460</v>
      </c>
      <c r="F117" s="206" t="s">
        <v>461</v>
      </c>
      <c r="G117" s="207" t="s">
        <v>184</v>
      </c>
      <c r="H117" s="208">
        <v>21</v>
      </c>
      <c r="I117" s="209"/>
      <c r="J117" s="210">
        <f>ROUND(I117*H117,2)</f>
        <v>0</v>
      </c>
      <c r="K117" s="206" t="s">
        <v>152</v>
      </c>
      <c r="L117" s="45"/>
      <c r="M117" s="211" t="s">
        <v>20</v>
      </c>
      <c r="N117" s="212" t="s">
        <v>47</v>
      </c>
      <c r="O117" s="85"/>
      <c r="P117" s="213">
        <f>O117*H117</f>
        <v>0</v>
      </c>
      <c r="Q117" s="213">
        <v>0.00079000000000000001</v>
      </c>
      <c r="R117" s="213">
        <f>Q117*H117</f>
        <v>0.016590000000000001</v>
      </c>
      <c r="S117" s="213">
        <v>0</v>
      </c>
      <c r="T117" s="21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140</v>
      </c>
      <c r="AT117" s="215" t="s">
        <v>136</v>
      </c>
      <c r="AU117" s="215" t="s">
        <v>85</v>
      </c>
      <c r="AY117" s="18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22</v>
      </c>
      <c r="BK117" s="216">
        <f>ROUND(I117*H117,2)</f>
        <v>0</v>
      </c>
      <c r="BL117" s="18" t="s">
        <v>140</v>
      </c>
      <c r="BM117" s="215" t="s">
        <v>462</v>
      </c>
    </row>
    <row r="118" s="2" customFormat="1">
      <c r="A118" s="39"/>
      <c r="B118" s="40"/>
      <c r="C118" s="41"/>
      <c r="D118" s="217" t="s">
        <v>142</v>
      </c>
      <c r="E118" s="41"/>
      <c r="F118" s="218" t="s">
        <v>463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85</v>
      </c>
    </row>
    <row r="119" s="2" customFormat="1">
      <c r="A119" s="39"/>
      <c r="B119" s="40"/>
      <c r="C119" s="41"/>
      <c r="D119" s="245" t="s">
        <v>155</v>
      </c>
      <c r="E119" s="41"/>
      <c r="F119" s="246" t="s">
        <v>464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85</v>
      </c>
    </row>
    <row r="120" s="2" customFormat="1">
      <c r="A120" s="39"/>
      <c r="B120" s="40"/>
      <c r="C120" s="41"/>
      <c r="D120" s="217" t="s">
        <v>143</v>
      </c>
      <c r="E120" s="41"/>
      <c r="F120" s="222" t="s">
        <v>447</v>
      </c>
      <c r="G120" s="41"/>
      <c r="H120" s="41"/>
      <c r="I120" s="219"/>
      <c r="J120" s="41"/>
      <c r="K120" s="41"/>
      <c r="L120" s="45"/>
      <c r="M120" s="220"/>
      <c r="N120" s="22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85</v>
      </c>
    </row>
    <row r="121" s="2" customFormat="1" ht="16.5" customHeight="1">
      <c r="A121" s="39"/>
      <c r="B121" s="40"/>
      <c r="C121" s="204" t="s">
        <v>303</v>
      </c>
      <c r="D121" s="204" t="s">
        <v>136</v>
      </c>
      <c r="E121" s="205" t="s">
        <v>465</v>
      </c>
      <c r="F121" s="206" t="s">
        <v>466</v>
      </c>
      <c r="G121" s="207" t="s">
        <v>184</v>
      </c>
      <c r="H121" s="208">
        <v>21</v>
      </c>
      <c r="I121" s="209"/>
      <c r="J121" s="210">
        <f>ROUND(I121*H121,2)</f>
        <v>0</v>
      </c>
      <c r="K121" s="206" t="s">
        <v>152</v>
      </c>
      <c r="L121" s="45"/>
      <c r="M121" s="211" t="s">
        <v>20</v>
      </c>
      <c r="N121" s="212" t="s">
        <v>47</v>
      </c>
      <c r="O121" s="85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140</v>
      </c>
      <c r="AT121" s="215" t="s">
        <v>136</v>
      </c>
      <c r="AU121" s="215" t="s">
        <v>85</v>
      </c>
      <c r="AY121" s="18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22</v>
      </c>
      <c r="BK121" s="216">
        <f>ROUND(I121*H121,2)</f>
        <v>0</v>
      </c>
      <c r="BL121" s="18" t="s">
        <v>140</v>
      </c>
      <c r="BM121" s="215" t="s">
        <v>467</v>
      </c>
    </row>
    <row r="122" s="2" customFormat="1">
      <c r="A122" s="39"/>
      <c r="B122" s="40"/>
      <c r="C122" s="41"/>
      <c r="D122" s="217" t="s">
        <v>142</v>
      </c>
      <c r="E122" s="41"/>
      <c r="F122" s="218" t="s">
        <v>468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142</v>
      </c>
      <c r="AU122" s="18" t="s">
        <v>85</v>
      </c>
    </row>
    <row r="123" s="2" customFormat="1">
      <c r="A123" s="39"/>
      <c r="B123" s="40"/>
      <c r="C123" s="41"/>
      <c r="D123" s="245" t="s">
        <v>155</v>
      </c>
      <c r="E123" s="41"/>
      <c r="F123" s="246" t="s">
        <v>469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85</v>
      </c>
    </row>
    <row r="124" s="2" customFormat="1">
      <c r="A124" s="39"/>
      <c r="B124" s="40"/>
      <c r="C124" s="41"/>
      <c r="D124" s="217" t="s">
        <v>143</v>
      </c>
      <c r="E124" s="41"/>
      <c r="F124" s="222" t="s">
        <v>447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85</v>
      </c>
    </row>
    <row r="125" s="2" customFormat="1" ht="21.75" customHeight="1">
      <c r="A125" s="39"/>
      <c r="B125" s="40"/>
      <c r="C125" s="204" t="s">
        <v>171</v>
      </c>
      <c r="D125" s="204" t="s">
        <v>136</v>
      </c>
      <c r="E125" s="205" t="s">
        <v>344</v>
      </c>
      <c r="F125" s="206" t="s">
        <v>345</v>
      </c>
      <c r="G125" s="207" t="s">
        <v>208</v>
      </c>
      <c r="H125" s="208">
        <v>0.76100000000000001</v>
      </c>
      <c r="I125" s="209"/>
      <c r="J125" s="210">
        <f>ROUND(I125*H125,2)</f>
        <v>0</v>
      </c>
      <c r="K125" s="206" t="s">
        <v>152</v>
      </c>
      <c r="L125" s="45"/>
      <c r="M125" s="211" t="s">
        <v>20</v>
      </c>
      <c r="N125" s="212" t="s">
        <v>47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140</v>
      </c>
      <c r="AT125" s="215" t="s">
        <v>136</v>
      </c>
      <c r="AU125" s="215" t="s">
        <v>85</v>
      </c>
      <c r="AY125" s="18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22</v>
      </c>
      <c r="BK125" s="216">
        <f>ROUND(I125*H125,2)</f>
        <v>0</v>
      </c>
      <c r="BL125" s="18" t="s">
        <v>140</v>
      </c>
      <c r="BM125" s="215" t="s">
        <v>470</v>
      </c>
    </row>
    <row r="126" s="2" customFormat="1">
      <c r="A126" s="39"/>
      <c r="B126" s="40"/>
      <c r="C126" s="41"/>
      <c r="D126" s="217" t="s">
        <v>142</v>
      </c>
      <c r="E126" s="41"/>
      <c r="F126" s="218" t="s">
        <v>347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85</v>
      </c>
    </row>
    <row r="127" s="2" customFormat="1">
      <c r="A127" s="39"/>
      <c r="B127" s="40"/>
      <c r="C127" s="41"/>
      <c r="D127" s="245" t="s">
        <v>155</v>
      </c>
      <c r="E127" s="41"/>
      <c r="F127" s="246" t="s">
        <v>348</v>
      </c>
      <c r="G127" s="41"/>
      <c r="H127" s="41"/>
      <c r="I127" s="219"/>
      <c r="J127" s="41"/>
      <c r="K127" s="41"/>
      <c r="L127" s="45"/>
      <c r="M127" s="220"/>
      <c r="N127" s="22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85</v>
      </c>
    </row>
    <row r="128" s="2" customFormat="1">
      <c r="A128" s="39"/>
      <c r="B128" s="40"/>
      <c r="C128" s="41"/>
      <c r="D128" s="217" t="s">
        <v>143</v>
      </c>
      <c r="E128" s="41"/>
      <c r="F128" s="222" t="s">
        <v>471</v>
      </c>
      <c r="G128" s="41"/>
      <c r="H128" s="41"/>
      <c r="I128" s="219"/>
      <c r="J128" s="41"/>
      <c r="K128" s="41"/>
      <c r="L128" s="45"/>
      <c r="M128" s="220"/>
      <c r="N128" s="22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85</v>
      </c>
    </row>
    <row r="129" s="13" customFormat="1">
      <c r="A129" s="13"/>
      <c r="B129" s="223"/>
      <c r="C129" s="224"/>
      <c r="D129" s="217" t="s">
        <v>145</v>
      </c>
      <c r="E129" s="225" t="s">
        <v>20</v>
      </c>
      <c r="F129" s="226" t="s">
        <v>472</v>
      </c>
      <c r="G129" s="224"/>
      <c r="H129" s="227">
        <v>0.76144999999999996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145</v>
      </c>
      <c r="AU129" s="233" t="s">
        <v>85</v>
      </c>
      <c r="AV129" s="13" t="s">
        <v>85</v>
      </c>
      <c r="AW129" s="13" t="s">
        <v>39</v>
      </c>
      <c r="AX129" s="13" t="s">
        <v>22</v>
      </c>
      <c r="AY129" s="233" t="s">
        <v>132</v>
      </c>
    </row>
    <row r="130" s="2" customFormat="1" ht="16.5" customHeight="1">
      <c r="A130" s="39"/>
      <c r="B130" s="40"/>
      <c r="C130" s="204" t="s">
        <v>181</v>
      </c>
      <c r="D130" s="204" t="s">
        <v>136</v>
      </c>
      <c r="E130" s="205" t="s">
        <v>351</v>
      </c>
      <c r="F130" s="206" t="s">
        <v>352</v>
      </c>
      <c r="G130" s="207" t="s">
        <v>208</v>
      </c>
      <c r="H130" s="208">
        <v>0.76100000000000001</v>
      </c>
      <c r="I130" s="209"/>
      <c r="J130" s="210">
        <f>ROUND(I130*H130,2)</f>
        <v>0</v>
      </c>
      <c r="K130" s="206" t="s">
        <v>152</v>
      </c>
      <c r="L130" s="45"/>
      <c r="M130" s="211" t="s">
        <v>20</v>
      </c>
      <c r="N130" s="212" t="s">
        <v>47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140</v>
      </c>
      <c r="AT130" s="215" t="s">
        <v>136</v>
      </c>
      <c r="AU130" s="215" t="s">
        <v>85</v>
      </c>
      <c r="AY130" s="18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22</v>
      </c>
      <c r="BK130" s="216">
        <f>ROUND(I130*H130,2)</f>
        <v>0</v>
      </c>
      <c r="BL130" s="18" t="s">
        <v>140</v>
      </c>
      <c r="BM130" s="215" t="s">
        <v>473</v>
      </c>
    </row>
    <row r="131" s="2" customFormat="1">
      <c r="A131" s="39"/>
      <c r="B131" s="40"/>
      <c r="C131" s="41"/>
      <c r="D131" s="217" t="s">
        <v>142</v>
      </c>
      <c r="E131" s="41"/>
      <c r="F131" s="218" t="s">
        <v>354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85</v>
      </c>
    </row>
    <row r="132" s="2" customFormat="1">
      <c r="A132" s="39"/>
      <c r="B132" s="40"/>
      <c r="C132" s="41"/>
      <c r="D132" s="245" t="s">
        <v>155</v>
      </c>
      <c r="E132" s="41"/>
      <c r="F132" s="246" t="s">
        <v>355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85</v>
      </c>
    </row>
    <row r="133" s="2" customFormat="1">
      <c r="A133" s="39"/>
      <c r="B133" s="40"/>
      <c r="C133" s="41"/>
      <c r="D133" s="217" t="s">
        <v>143</v>
      </c>
      <c r="E133" s="41"/>
      <c r="F133" s="222" t="s">
        <v>474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85</v>
      </c>
    </row>
    <row r="134" s="13" customFormat="1">
      <c r="A134" s="13"/>
      <c r="B134" s="223"/>
      <c r="C134" s="224"/>
      <c r="D134" s="217" t="s">
        <v>145</v>
      </c>
      <c r="E134" s="225" t="s">
        <v>20</v>
      </c>
      <c r="F134" s="226" t="s">
        <v>472</v>
      </c>
      <c r="G134" s="224"/>
      <c r="H134" s="227">
        <v>0.76144999999999996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145</v>
      </c>
      <c r="AU134" s="233" t="s">
        <v>85</v>
      </c>
      <c r="AV134" s="13" t="s">
        <v>85</v>
      </c>
      <c r="AW134" s="13" t="s">
        <v>39</v>
      </c>
      <c r="AX134" s="13" t="s">
        <v>22</v>
      </c>
      <c r="AY134" s="233" t="s">
        <v>132</v>
      </c>
    </row>
    <row r="135" s="2" customFormat="1" ht="24.15" customHeight="1">
      <c r="A135" s="39"/>
      <c r="B135" s="40"/>
      <c r="C135" s="204" t="s">
        <v>475</v>
      </c>
      <c r="D135" s="204" t="s">
        <v>136</v>
      </c>
      <c r="E135" s="205" t="s">
        <v>223</v>
      </c>
      <c r="F135" s="206" t="s">
        <v>224</v>
      </c>
      <c r="G135" s="207" t="s">
        <v>208</v>
      </c>
      <c r="H135" s="208">
        <v>1</v>
      </c>
      <c r="I135" s="209"/>
      <c r="J135" s="210">
        <f>ROUND(I135*H135,2)</f>
        <v>0</v>
      </c>
      <c r="K135" s="206" t="s">
        <v>152</v>
      </c>
      <c r="L135" s="45"/>
      <c r="M135" s="211" t="s">
        <v>20</v>
      </c>
      <c r="N135" s="212" t="s">
        <v>47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140</v>
      </c>
      <c r="AT135" s="215" t="s">
        <v>136</v>
      </c>
      <c r="AU135" s="215" t="s">
        <v>85</v>
      </c>
      <c r="AY135" s="18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22</v>
      </c>
      <c r="BK135" s="216">
        <f>ROUND(I135*H135,2)</f>
        <v>0</v>
      </c>
      <c r="BL135" s="18" t="s">
        <v>140</v>
      </c>
      <c r="BM135" s="215" t="s">
        <v>476</v>
      </c>
    </row>
    <row r="136" s="2" customFormat="1">
      <c r="A136" s="39"/>
      <c r="B136" s="40"/>
      <c r="C136" s="41"/>
      <c r="D136" s="217" t="s">
        <v>142</v>
      </c>
      <c r="E136" s="41"/>
      <c r="F136" s="218" t="s">
        <v>226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85</v>
      </c>
    </row>
    <row r="137" s="2" customFormat="1">
      <c r="A137" s="39"/>
      <c r="B137" s="40"/>
      <c r="C137" s="41"/>
      <c r="D137" s="245" t="s">
        <v>155</v>
      </c>
      <c r="E137" s="41"/>
      <c r="F137" s="246" t="s">
        <v>227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85</v>
      </c>
    </row>
    <row r="138" s="2" customFormat="1">
      <c r="A138" s="39"/>
      <c r="B138" s="40"/>
      <c r="C138" s="41"/>
      <c r="D138" s="217" t="s">
        <v>143</v>
      </c>
      <c r="E138" s="41"/>
      <c r="F138" s="222" t="s">
        <v>477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85</v>
      </c>
    </row>
    <row r="139" s="13" customFormat="1">
      <c r="A139" s="13"/>
      <c r="B139" s="223"/>
      <c r="C139" s="224"/>
      <c r="D139" s="217" t="s">
        <v>145</v>
      </c>
      <c r="E139" s="225" t="s">
        <v>20</v>
      </c>
      <c r="F139" s="226" t="s">
        <v>478</v>
      </c>
      <c r="G139" s="224"/>
      <c r="H139" s="227">
        <v>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145</v>
      </c>
      <c r="AU139" s="233" t="s">
        <v>85</v>
      </c>
      <c r="AV139" s="13" t="s">
        <v>85</v>
      </c>
      <c r="AW139" s="13" t="s">
        <v>39</v>
      </c>
      <c r="AX139" s="13" t="s">
        <v>22</v>
      </c>
      <c r="AY139" s="233" t="s">
        <v>132</v>
      </c>
    </row>
    <row r="140" s="2" customFormat="1" ht="16.5" customHeight="1">
      <c r="A140" s="39"/>
      <c r="B140" s="40"/>
      <c r="C140" s="204" t="s">
        <v>479</v>
      </c>
      <c r="D140" s="204" t="s">
        <v>136</v>
      </c>
      <c r="E140" s="205" t="s">
        <v>480</v>
      </c>
      <c r="F140" s="206" t="s">
        <v>481</v>
      </c>
      <c r="G140" s="207" t="s">
        <v>208</v>
      </c>
      <c r="H140" s="208">
        <v>8.7509999999999994</v>
      </c>
      <c r="I140" s="209"/>
      <c r="J140" s="210">
        <f>ROUND(I140*H140,2)</f>
        <v>0</v>
      </c>
      <c r="K140" s="206" t="s">
        <v>152</v>
      </c>
      <c r="L140" s="45"/>
      <c r="M140" s="211" t="s">
        <v>20</v>
      </c>
      <c r="N140" s="212" t="s">
        <v>47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140</v>
      </c>
      <c r="AT140" s="215" t="s">
        <v>136</v>
      </c>
      <c r="AU140" s="215" t="s">
        <v>85</v>
      </c>
      <c r="AY140" s="18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22</v>
      </c>
      <c r="BK140" s="216">
        <f>ROUND(I140*H140,2)</f>
        <v>0</v>
      </c>
      <c r="BL140" s="18" t="s">
        <v>140</v>
      </c>
      <c r="BM140" s="215" t="s">
        <v>482</v>
      </c>
    </row>
    <row r="141" s="2" customFormat="1">
      <c r="A141" s="39"/>
      <c r="B141" s="40"/>
      <c r="C141" s="41"/>
      <c r="D141" s="217" t="s">
        <v>142</v>
      </c>
      <c r="E141" s="41"/>
      <c r="F141" s="218" t="s">
        <v>483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85</v>
      </c>
    </row>
    <row r="142" s="2" customFormat="1">
      <c r="A142" s="39"/>
      <c r="B142" s="40"/>
      <c r="C142" s="41"/>
      <c r="D142" s="245" t="s">
        <v>155</v>
      </c>
      <c r="E142" s="41"/>
      <c r="F142" s="246" t="s">
        <v>484</v>
      </c>
      <c r="G142" s="41"/>
      <c r="H142" s="41"/>
      <c r="I142" s="219"/>
      <c r="J142" s="41"/>
      <c r="K142" s="41"/>
      <c r="L142" s="45"/>
      <c r="M142" s="220"/>
      <c r="N142" s="22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85</v>
      </c>
    </row>
    <row r="143" s="2" customFormat="1">
      <c r="A143" s="39"/>
      <c r="B143" s="40"/>
      <c r="C143" s="41"/>
      <c r="D143" s="217" t="s">
        <v>143</v>
      </c>
      <c r="E143" s="41"/>
      <c r="F143" s="222" t="s">
        <v>447</v>
      </c>
      <c r="G143" s="41"/>
      <c r="H143" s="41"/>
      <c r="I143" s="219"/>
      <c r="J143" s="41"/>
      <c r="K143" s="41"/>
      <c r="L143" s="45"/>
      <c r="M143" s="220"/>
      <c r="N143" s="22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85</v>
      </c>
    </row>
    <row r="144" s="2" customFormat="1" ht="16.5" customHeight="1">
      <c r="A144" s="39"/>
      <c r="B144" s="40"/>
      <c r="C144" s="204" t="s">
        <v>309</v>
      </c>
      <c r="D144" s="204" t="s">
        <v>136</v>
      </c>
      <c r="E144" s="205" t="s">
        <v>485</v>
      </c>
      <c r="F144" s="206" t="s">
        <v>486</v>
      </c>
      <c r="G144" s="207" t="s">
        <v>184</v>
      </c>
      <c r="H144" s="208">
        <v>35</v>
      </c>
      <c r="I144" s="209"/>
      <c r="J144" s="210">
        <f>ROUND(I144*H144,2)</f>
        <v>0</v>
      </c>
      <c r="K144" s="206" t="s">
        <v>152</v>
      </c>
      <c r="L144" s="45"/>
      <c r="M144" s="211" t="s">
        <v>20</v>
      </c>
      <c r="N144" s="212" t="s">
        <v>47</v>
      </c>
      <c r="O144" s="85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5" t="s">
        <v>140</v>
      </c>
      <c r="AT144" s="215" t="s">
        <v>136</v>
      </c>
      <c r="AU144" s="215" t="s">
        <v>85</v>
      </c>
      <c r="AY144" s="18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22</v>
      </c>
      <c r="BK144" s="216">
        <f>ROUND(I144*H144,2)</f>
        <v>0</v>
      </c>
      <c r="BL144" s="18" t="s">
        <v>140</v>
      </c>
      <c r="BM144" s="215" t="s">
        <v>487</v>
      </c>
    </row>
    <row r="145" s="2" customFormat="1">
      <c r="A145" s="39"/>
      <c r="B145" s="40"/>
      <c r="C145" s="41"/>
      <c r="D145" s="217" t="s">
        <v>142</v>
      </c>
      <c r="E145" s="41"/>
      <c r="F145" s="218" t="s">
        <v>488</v>
      </c>
      <c r="G145" s="41"/>
      <c r="H145" s="41"/>
      <c r="I145" s="219"/>
      <c r="J145" s="41"/>
      <c r="K145" s="41"/>
      <c r="L145" s="45"/>
      <c r="M145" s="220"/>
      <c r="N145" s="22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142</v>
      </c>
      <c r="AU145" s="18" t="s">
        <v>85</v>
      </c>
    </row>
    <row r="146" s="2" customFormat="1">
      <c r="A146" s="39"/>
      <c r="B146" s="40"/>
      <c r="C146" s="41"/>
      <c r="D146" s="245" t="s">
        <v>155</v>
      </c>
      <c r="E146" s="41"/>
      <c r="F146" s="246" t="s">
        <v>489</v>
      </c>
      <c r="G146" s="41"/>
      <c r="H146" s="41"/>
      <c r="I146" s="219"/>
      <c r="J146" s="41"/>
      <c r="K146" s="41"/>
      <c r="L146" s="45"/>
      <c r="M146" s="220"/>
      <c r="N146" s="22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155</v>
      </c>
      <c r="AU146" s="18" t="s">
        <v>85</v>
      </c>
    </row>
    <row r="147" s="12" customFormat="1" ht="22.8" customHeight="1">
      <c r="A147" s="12"/>
      <c r="B147" s="188"/>
      <c r="C147" s="189"/>
      <c r="D147" s="190" t="s">
        <v>75</v>
      </c>
      <c r="E147" s="202" t="s">
        <v>85</v>
      </c>
      <c r="F147" s="202" t="s">
        <v>254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SUM(P148:P153)</f>
        <v>0</v>
      </c>
      <c r="Q147" s="196"/>
      <c r="R147" s="197">
        <f>SUM(R148:R153)</f>
        <v>0.39402000000000004</v>
      </c>
      <c r="S147" s="196"/>
      <c r="T147" s="198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22</v>
      </c>
      <c r="AT147" s="200" t="s">
        <v>75</v>
      </c>
      <c r="AU147" s="200" t="s">
        <v>22</v>
      </c>
      <c r="AY147" s="199" t="s">
        <v>132</v>
      </c>
      <c r="BK147" s="201">
        <f>SUM(BK148:BK153)</f>
        <v>0</v>
      </c>
    </row>
    <row r="148" s="2" customFormat="1" ht="16.5" customHeight="1">
      <c r="A148" s="39"/>
      <c r="B148" s="40"/>
      <c r="C148" s="204" t="s">
        <v>490</v>
      </c>
      <c r="D148" s="204" t="s">
        <v>136</v>
      </c>
      <c r="E148" s="205" t="s">
        <v>491</v>
      </c>
      <c r="F148" s="206" t="s">
        <v>492</v>
      </c>
      <c r="G148" s="207" t="s">
        <v>208</v>
      </c>
      <c r="H148" s="208">
        <v>0.19900000000000001</v>
      </c>
      <c r="I148" s="209"/>
      <c r="J148" s="210">
        <f>ROUND(I148*H148,2)</f>
        <v>0</v>
      </c>
      <c r="K148" s="206" t="s">
        <v>152</v>
      </c>
      <c r="L148" s="45"/>
      <c r="M148" s="211" t="s">
        <v>20</v>
      </c>
      <c r="N148" s="212" t="s">
        <v>47</v>
      </c>
      <c r="O148" s="85"/>
      <c r="P148" s="213">
        <f>O148*H148</f>
        <v>0</v>
      </c>
      <c r="Q148" s="213">
        <v>1.98</v>
      </c>
      <c r="R148" s="213">
        <f>Q148*H148</f>
        <v>0.39402000000000004</v>
      </c>
      <c r="S148" s="213">
        <v>0</v>
      </c>
      <c r="T148" s="21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140</v>
      </c>
      <c r="AT148" s="215" t="s">
        <v>136</v>
      </c>
      <c r="AU148" s="215" t="s">
        <v>85</v>
      </c>
      <c r="AY148" s="18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22</v>
      </c>
      <c r="BK148" s="216">
        <f>ROUND(I148*H148,2)</f>
        <v>0</v>
      </c>
      <c r="BL148" s="18" t="s">
        <v>140</v>
      </c>
      <c r="BM148" s="215" t="s">
        <v>493</v>
      </c>
    </row>
    <row r="149" s="2" customFormat="1">
      <c r="A149" s="39"/>
      <c r="B149" s="40"/>
      <c r="C149" s="41"/>
      <c r="D149" s="217" t="s">
        <v>142</v>
      </c>
      <c r="E149" s="41"/>
      <c r="F149" s="218" t="s">
        <v>494</v>
      </c>
      <c r="G149" s="41"/>
      <c r="H149" s="41"/>
      <c r="I149" s="219"/>
      <c r="J149" s="41"/>
      <c r="K149" s="41"/>
      <c r="L149" s="45"/>
      <c r="M149" s="220"/>
      <c r="N149" s="22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85</v>
      </c>
    </row>
    <row r="150" s="2" customFormat="1">
      <c r="A150" s="39"/>
      <c r="B150" s="40"/>
      <c r="C150" s="41"/>
      <c r="D150" s="245" t="s">
        <v>155</v>
      </c>
      <c r="E150" s="41"/>
      <c r="F150" s="246" t="s">
        <v>495</v>
      </c>
      <c r="G150" s="41"/>
      <c r="H150" s="41"/>
      <c r="I150" s="219"/>
      <c r="J150" s="41"/>
      <c r="K150" s="41"/>
      <c r="L150" s="45"/>
      <c r="M150" s="220"/>
      <c r="N150" s="22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85</v>
      </c>
    </row>
    <row r="151" s="2" customFormat="1">
      <c r="A151" s="39"/>
      <c r="B151" s="40"/>
      <c r="C151" s="41"/>
      <c r="D151" s="217" t="s">
        <v>143</v>
      </c>
      <c r="E151" s="41"/>
      <c r="F151" s="222" t="s">
        <v>447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85</v>
      </c>
    </row>
    <row r="152" s="13" customFormat="1">
      <c r="A152" s="13"/>
      <c r="B152" s="223"/>
      <c r="C152" s="224"/>
      <c r="D152" s="217" t="s">
        <v>145</v>
      </c>
      <c r="E152" s="225" t="s">
        <v>20</v>
      </c>
      <c r="F152" s="226" t="s">
        <v>496</v>
      </c>
      <c r="G152" s="224"/>
      <c r="H152" s="227">
        <v>0.19904999999999998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145</v>
      </c>
      <c r="AU152" s="233" t="s">
        <v>85</v>
      </c>
      <c r="AV152" s="13" t="s">
        <v>85</v>
      </c>
      <c r="AW152" s="13" t="s">
        <v>39</v>
      </c>
      <c r="AX152" s="13" t="s">
        <v>76</v>
      </c>
      <c r="AY152" s="233" t="s">
        <v>132</v>
      </c>
    </row>
    <row r="153" s="14" customFormat="1">
      <c r="A153" s="14"/>
      <c r="B153" s="234"/>
      <c r="C153" s="235"/>
      <c r="D153" s="217" t="s">
        <v>145</v>
      </c>
      <c r="E153" s="236" t="s">
        <v>20</v>
      </c>
      <c r="F153" s="237" t="s">
        <v>147</v>
      </c>
      <c r="G153" s="235"/>
      <c r="H153" s="238">
        <v>0.19904999999999998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145</v>
      </c>
      <c r="AU153" s="244" t="s">
        <v>85</v>
      </c>
      <c r="AV153" s="14" t="s">
        <v>140</v>
      </c>
      <c r="AW153" s="14" t="s">
        <v>39</v>
      </c>
      <c r="AX153" s="14" t="s">
        <v>22</v>
      </c>
      <c r="AY153" s="244" t="s">
        <v>132</v>
      </c>
    </row>
    <row r="154" s="12" customFormat="1" ht="22.8" customHeight="1">
      <c r="A154" s="12"/>
      <c r="B154" s="188"/>
      <c r="C154" s="189"/>
      <c r="D154" s="190" t="s">
        <v>75</v>
      </c>
      <c r="E154" s="202" t="s">
        <v>271</v>
      </c>
      <c r="F154" s="202" t="s">
        <v>272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SUM(P155:P160)</f>
        <v>0</v>
      </c>
      <c r="Q154" s="196"/>
      <c r="R154" s="197">
        <f>SUM(R155:R160)</f>
        <v>0</v>
      </c>
      <c r="S154" s="196"/>
      <c r="T154" s="198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22</v>
      </c>
      <c r="AT154" s="200" t="s">
        <v>75</v>
      </c>
      <c r="AU154" s="200" t="s">
        <v>22</v>
      </c>
      <c r="AY154" s="199" t="s">
        <v>132</v>
      </c>
      <c r="BK154" s="201">
        <f>SUM(BK155:BK160)</f>
        <v>0</v>
      </c>
    </row>
    <row r="155" s="2" customFormat="1" ht="16.5" customHeight="1">
      <c r="A155" s="39"/>
      <c r="B155" s="40"/>
      <c r="C155" s="204" t="s">
        <v>319</v>
      </c>
      <c r="D155" s="204" t="s">
        <v>136</v>
      </c>
      <c r="E155" s="205" t="s">
        <v>497</v>
      </c>
      <c r="F155" s="206" t="s">
        <v>498</v>
      </c>
      <c r="G155" s="207" t="s">
        <v>200</v>
      </c>
      <c r="H155" s="208">
        <v>2.056</v>
      </c>
      <c r="I155" s="209"/>
      <c r="J155" s="210">
        <f>ROUND(I155*H155,2)</f>
        <v>0</v>
      </c>
      <c r="K155" s="206" t="s">
        <v>152</v>
      </c>
      <c r="L155" s="45"/>
      <c r="M155" s="211" t="s">
        <v>20</v>
      </c>
      <c r="N155" s="212" t="s">
        <v>47</v>
      </c>
      <c r="O155" s="85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140</v>
      </c>
      <c r="AT155" s="215" t="s">
        <v>136</v>
      </c>
      <c r="AU155" s="215" t="s">
        <v>85</v>
      </c>
      <c r="AY155" s="18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22</v>
      </c>
      <c r="BK155" s="216">
        <f>ROUND(I155*H155,2)</f>
        <v>0</v>
      </c>
      <c r="BL155" s="18" t="s">
        <v>140</v>
      </c>
      <c r="BM155" s="215" t="s">
        <v>499</v>
      </c>
    </row>
    <row r="156" s="2" customFormat="1">
      <c r="A156" s="39"/>
      <c r="B156" s="40"/>
      <c r="C156" s="41"/>
      <c r="D156" s="217" t="s">
        <v>142</v>
      </c>
      <c r="E156" s="41"/>
      <c r="F156" s="218" t="s">
        <v>500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142</v>
      </c>
      <c r="AU156" s="18" t="s">
        <v>85</v>
      </c>
    </row>
    <row r="157" s="2" customFormat="1">
      <c r="A157" s="39"/>
      <c r="B157" s="40"/>
      <c r="C157" s="41"/>
      <c r="D157" s="245" t="s">
        <v>155</v>
      </c>
      <c r="E157" s="41"/>
      <c r="F157" s="246" t="s">
        <v>501</v>
      </c>
      <c r="G157" s="41"/>
      <c r="H157" s="41"/>
      <c r="I157" s="219"/>
      <c r="J157" s="41"/>
      <c r="K157" s="41"/>
      <c r="L157" s="45"/>
      <c r="M157" s="220"/>
      <c r="N157" s="22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85</v>
      </c>
    </row>
    <row r="158" s="2" customFormat="1">
      <c r="A158" s="39"/>
      <c r="B158" s="40"/>
      <c r="C158" s="41"/>
      <c r="D158" s="217" t="s">
        <v>143</v>
      </c>
      <c r="E158" s="41"/>
      <c r="F158" s="222" t="s">
        <v>447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85</v>
      </c>
    </row>
    <row r="159" s="13" customFormat="1">
      <c r="A159" s="13"/>
      <c r="B159" s="223"/>
      <c r="C159" s="224"/>
      <c r="D159" s="217" t="s">
        <v>145</v>
      </c>
      <c r="E159" s="225" t="s">
        <v>20</v>
      </c>
      <c r="F159" s="226" t="s">
        <v>502</v>
      </c>
      <c r="G159" s="224"/>
      <c r="H159" s="227">
        <v>2.056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145</v>
      </c>
      <c r="AU159" s="233" t="s">
        <v>85</v>
      </c>
      <c r="AV159" s="13" t="s">
        <v>85</v>
      </c>
      <c r="AW159" s="13" t="s">
        <v>39</v>
      </c>
      <c r="AX159" s="13" t="s">
        <v>76</v>
      </c>
      <c r="AY159" s="233" t="s">
        <v>132</v>
      </c>
    </row>
    <row r="160" s="14" customFormat="1">
      <c r="A160" s="14"/>
      <c r="B160" s="234"/>
      <c r="C160" s="235"/>
      <c r="D160" s="217" t="s">
        <v>145</v>
      </c>
      <c r="E160" s="236" t="s">
        <v>20</v>
      </c>
      <c r="F160" s="237" t="s">
        <v>147</v>
      </c>
      <c r="G160" s="235"/>
      <c r="H160" s="238">
        <v>2.056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145</v>
      </c>
      <c r="AU160" s="244" t="s">
        <v>85</v>
      </c>
      <c r="AV160" s="14" t="s">
        <v>140</v>
      </c>
      <c r="AW160" s="14" t="s">
        <v>39</v>
      </c>
      <c r="AX160" s="14" t="s">
        <v>22</v>
      </c>
      <c r="AY160" s="244" t="s">
        <v>132</v>
      </c>
    </row>
    <row r="161" s="12" customFormat="1" ht="22.8" customHeight="1">
      <c r="A161" s="12"/>
      <c r="B161" s="188"/>
      <c r="C161" s="189"/>
      <c r="D161" s="190" t="s">
        <v>75</v>
      </c>
      <c r="E161" s="202" t="s">
        <v>162</v>
      </c>
      <c r="F161" s="202" t="s">
        <v>302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SUM(P162:P196)</f>
        <v>0</v>
      </c>
      <c r="Q161" s="196"/>
      <c r="R161" s="197">
        <f>SUM(R162:R196)</f>
        <v>1.4306900300000001</v>
      </c>
      <c r="S161" s="196"/>
      <c r="T161" s="198">
        <f>SUM(T162:T196)</f>
        <v>2.5420799999999999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22</v>
      </c>
      <c r="AT161" s="200" t="s">
        <v>75</v>
      </c>
      <c r="AU161" s="200" t="s">
        <v>22</v>
      </c>
      <c r="AY161" s="199" t="s">
        <v>132</v>
      </c>
      <c r="BK161" s="201">
        <f>SUM(BK162:BK196)</f>
        <v>0</v>
      </c>
    </row>
    <row r="162" s="2" customFormat="1" ht="16.5" customHeight="1">
      <c r="A162" s="39"/>
      <c r="B162" s="40"/>
      <c r="C162" s="204" t="s">
        <v>503</v>
      </c>
      <c r="D162" s="204" t="s">
        <v>136</v>
      </c>
      <c r="E162" s="205" t="s">
        <v>310</v>
      </c>
      <c r="F162" s="206" t="s">
        <v>311</v>
      </c>
      <c r="G162" s="207" t="s">
        <v>200</v>
      </c>
      <c r="H162" s="208">
        <v>5</v>
      </c>
      <c r="I162" s="209"/>
      <c r="J162" s="210">
        <f>ROUND(I162*H162,2)</f>
        <v>0</v>
      </c>
      <c r="K162" s="206" t="s">
        <v>152</v>
      </c>
      <c r="L162" s="45"/>
      <c r="M162" s="211" t="s">
        <v>20</v>
      </c>
      <c r="N162" s="212" t="s">
        <v>47</v>
      </c>
      <c r="O162" s="85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5" t="s">
        <v>140</v>
      </c>
      <c r="AT162" s="215" t="s">
        <v>136</v>
      </c>
      <c r="AU162" s="215" t="s">
        <v>85</v>
      </c>
      <c r="AY162" s="18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22</v>
      </c>
      <c r="BK162" s="216">
        <f>ROUND(I162*H162,2)</f>
        <v>0</v>
      </c>
      <c r="BL162" s="18" t="s">
        <v>140</v>
      </c>
      <c r="BM162" s="215" t="s">
        <v>504</v>
      </c>
    </row>
    <row r="163" s="2" customFormat="1">
      <c r="A163" s="39"/>
      <c r="B163" s="40"/>
      <c r="C163" s="41"/>
      <c r="D163" s="217" t="s">
        <v>142</v>
      </c>
      <c r="E163" s="41"/>
      <c r="F163" s="218" t="s">
        <v>313</v>
      </c>
      <c r="G163" s="41"/>
      <c r="H163" s="41"/>
      <c r="I163" s="219"/>
      <c r="J163" s="41"/>
      <c r="K163" s="41"/>
      <c r="L163" s="45"/>
      <c r="M163" s="220"/>
      <c r="N163" s="22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142</v>
      </c>
      <c r="AU163" s="18" t="s">
        <v>85</v>
      </c>
    </row>
    <row r="164" s="2" customFormat="1">
      <c r="A164" s="39"/>
      <c r="B164" s="40"/>
      <c r="C164" s="41"/>
      <c r="D164" s="245" t="s">
        <v>155</v>
      </c>
      <c r="E164" s="41"/>
      <c r="F164" s="246" t="s">
        <v>314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85</v>
      </c>
    </row>
    <row r="165" s="2" customFormat="1" ht="16.5" customHeight="1">
      <c r="A165" s="39"/>
      <c r="B165" s="40"/>
      <c r="C165" s="247" t="s">
        <v>505</v>
      </c>
      <c r="D165" s="247" t="s">
        <v>158</v>
      </c>
      <c r="E165" s="248" t="s">
        <v>316</v>
      </c>
      <c r="F165" s="249" t="s">
        <v>317</v>
      </c>
      <c r="G165" s="250" t="s">
        <v>200</v>
      </c>
      <c r="H165" s="251">
        <v>5</v>
      </c>
      <c r="I165" s="252"/>
      <c r="J165" s="253">
        <f>ROUND(I165*H165,2)</f>
        <v>0</v>
      </c>
      <c r="K165" s="249" t="s">
        <v>152</v>
      </c>
      <c r="L165" s="254"/>
      <c r="M165" s="255" t="s">
        <v>20</v>
      </c>
      <c r="N165" s="256" t="s">
        <v>47</v>
      </c>
      <c r="O165" s="85"/>
      <c r="P165" s="213">
        <f>O165*H165</f>
        <v>0</v>
      </c>
      <c r="Q165" s="213">
        <v>0.10150000000000001</v>
      </c>
      <c r="R165" s="213">
        <f>Q165*H165</f>
        <v>0.50750000000000006</v>
      </c>
      <c r="S165" s="213">
        <v>0</v>
      </c>
      <c r="T165" s="21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162</v>
      </c>
      <c r="AT165" s="215" t="s">
        <v>158</v>
      </c>
      <c r="AU165" s="215" t="s">
        <v>85</v>
      </c>
      <c r="AY165" s="18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22</v>
      </c>
      <c r="BK165" s="216">
        <f>ROUND(I165*H165,2)</f>
        <v>0</v>
      </c>
      <c r="BL165" s="18" t="s">
        <v>140</v>
      </c>
      <c r="BM165" s="215" t="s">
        <v>506</v>
      </c>
    </row>
    <row r="166" s="2" customFormat="1">
      <c r="A166" s="39"/>
      <c r="B166" s="40"/>
      <c r="C166" s="41"/>
      <c r="D166" s="217" t="s">
        <v>142</v>
      </c>
      <c r="E166" s="41"/>
      <c r="F166" s="218" t="s">
        <v>317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142</v>
      </c>
      <c r="AU166" s="18" t="s">
        <v>85</v>
      </c>
    </row>
    <row r="167" s="2" customFormat="1" ht="16.5" customHeight="1">
      <c r="A167" s="39"/>
      <c r="B167" s="40"/>
      <c r="C167" s="204" t="s">
        <v>148</v>
      </c>
      <c r="D167" s="204" t="s">
        <v>136</v>
      </c>
      <c r="E167" s="205" t="s">
        <v>507</v>
      </c>
      <c r="F167" s="206" t="s">
        <v>508</v>
      </c>
      <c r="G167" s="207" t="s">
        <v>208</v>
      </c>
      <c r="H167" s="208">
        <v>0.71999999999999997</v>
      </c>
      <c r="I167" s="209"/>
      <c r="J167" s="210">
        <f>ROUND(I167*H167,2)</f>
        <v>0</v>
      </c>
      <c r="K167" s="206" t="s">
        <v>152</v>
      </c>
      <c r="L167" s="45"/>
      <c r="M167" s="211" t="s">
        <v>20</v>
      </c>
      <c r="N167" s="212" t="s">
        <v>47</v>
      </c>
      <c r="O167" s="85"/>
      <c r="P167" s="213">
        <f>O167*H167</f>
        <v>0</v>
      </c>
      <c r="Q167" s="213">
        <v>0</v>
      </c>
      <c r="R167" s="213">
        <f>Q167*H167</f>
        <v>0</v>
      </c>
      <c r="S167" s="213">
        <v>1.5600000000000001</v>
      </c>
      <c r="T167" s="214">
        <f>S167*H167</f>
        <v>1.1232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140</v>
      </c>
      <c r="AT167" s="215" t="s">
        <v>136</v>
      </c>
      <c r="AU167" s="215" t="s">
        <v>85</v>
      </c>
      <c r="AY167" s="18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22</v>
      </c>
      <c r="BK167" s="216">
        <f>ROUND(I167*H167,2)</f>
        <v>0</v>
      </c>
      <c r="BL167" s="18" t="s">
        <v>140</v>
      </c>
      <c r="BM167" s="215" t="s">
        <v>509</v>
      </c>
    </row>
    <row r="168" s="2" customFormat="1">
      <c r="A168" s="39"/>
      <c r="B168" s="40"/>
      <c r="C168" s="41"/>
      <c r="D168" s="217" t="s">
        <v>142</v>
      </c>
      <c r="E168" s="41"/>
      <c r="F168" s="218" t="s">
        <v>510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85</v>
      </c>
    </row>
    <row r="169" s="2" customFormat="1">
      <c r="A169" s="39"/>
      <c r="B169" s="40"/>
      <c r="C169" s="41"/>
      <c r="D169" s="245" t="s">
        <v>155</v>
      </c>
      <c r="E169" s="41"/>
      <c r="F169" s="246" t="s">
        <v>511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85</v>
      </c>
    </row>
    <row r="170" s="2" customFormat="1">
      <c r="A170" s="39"/>
      <c r="B170" s="40"/>
      <c r="C170" s="41"/>
      <c r="D170" s="217" t="s">
        <v>143</v>
      </c>
      <c r="E170" s="41"/>
      <c r="F170" s="222" t="s">
        <v>512</v>
      </c>
      <c r="G170" s="41"/>
      <c r="H170" s="41"/>
      <c r="I170" s="219"/>
      <c r="J170" s="41"/>
      <c r="K170" s="41"/>
      <c r="L170" s="45"/>
      <c r="M170" s="220"/>
      <c r="N170" s="22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85</v>
      </c>
    </row>
    <row r="171" s="13" customFormat="1">
      <c r="A171" s="13"/>
      <c r="B171" s="223"/>
      <c r="C171" s="224"/>
      <c r="D171" s="217" t="s">
        <v>145</v>
      </c>
      <c r="E171" s="225" t="s">
        <v>20</v>
      </c>
      <c r="F171" s="226" t="s">
        <v>513</v>
      </c>
      <c r="G171" s="224"/>
      <c r="H171" s="227">
        <v>0.71999999999999997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145</v>
      </c>
      <c r="AU171" s="233" t="s">
        <v>85</v>
      </c>
      <c r="AV171" s="13" t="s">
        <v>85</v>
      </c>
      <c r="AW171" s="13" t="s">
        <v>39</v>
      </c>
      <c r="AX171" s="13" t="s">
        <v>22</v>
      </c>
      <c r="AY171" s="233" t="s">
        <v>132</v>
      </c>
    </row>
    <row r="172" s="2" customFormat="1" ht="16.5" customHeight="1">
      <c r="A172" s="39"/>
      <c r="B172" s="40"/>
      <c r="C172" s="204" t="s">
        <v>135</v>
      </c>
      <c r="D172" s="204" t="s">
        <v>136</v>
      </c>
      <c r="E172" s="205" t="s">
        <v>514</v>
      </c>
      <c r="F172" s="206" t="s">
        <v>515</v>
      </c>
      <c r="G172" s="207" t="s">
        <v>208</v>
      </c>
      <c r="H172" s="208">
        <v>0.73899999999999999</v>
      </c>
      <c r="I172" s="209"/>
      <c r="J172" s="210">
        <f>ROUND(I172*H172,2)</f>
        <v>0</v>
      </c>
      <c r="K172" s="206" t="s">
        <v>152</v>
      </c>
      <c r="L172" s="45"/>
      <c r="M172" s="211" t="s">
        <v>20</v>
      </c>
      <c r="N172" s="212" t="s">
        <v>47</v>
      </c>
      <c r="O172" s="85"/>
      <c r="P172" s="213">
        <f>O172*H172</f>
        <v>0</v>
      </c>
      <c r="Q172" s="213">
        <v>0</v>
      </c>
      <c r="R172" s="213">
        <f>Q172*H172</f>
        <v>0</v>
      </c>
      <c r="S172" s="213">
        <v>1.9199999999999999</v>
      </c>
      <c r="T172" s="214">
        <f>S172*H172</f>
        <v>1.4188799999999999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140</v>
      </c>
      <c r="AT172" s="215" t="s">
        <v>136</v>
      </c>
      <c r="AU172" s="215" t="s">
        <v>85</v>
      </c>
      <c r="AY172" s="18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22</v>
      </c>
      <c r="BK172" s="216">
        <f>ROUND(I172*H172,2)</f>
        <v>0</v>
      </c>
      <c r="BL172" s="18" t="s">
        <v>140</v>
      </c>
      <c r="BM172" s="215" t="s">
        <v>516</v>
      </c>
    </row>
    <row r="173" s="2" customFormat="1">
      <c r="A173" s="39"/>
      <c r="B173" s="40"/>
      <c r="C173" s="41"/>
      <c r="D173" s="217" t="s">
        <v>142</v>
      </c>
      <c r="E173" s="41"/>
      <c r="F173" s="218" t="s">
        <v>517</v>
      </c>
      <c r="G173" s="41"/>
      <c r="H173" s="41"/>
      <c r="I173" s="219"/>
      <c r="J173" s="41"/>
      <c r="K173" s="41"/>
      <c r="L173" s="45"/>
      <c r="M173" s="220"/>
      <c r="N173" s="22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85</v>
      </c>
    </row>
    <row r="174" s="2" customFormat="1">
      <c r="A174" s="39"/>
      <c r="B174" s="40"/>
      <c r="C174" s="41"/>
      <c r="D174" s="245" t="s">
        <v>155</v>
      </c>
      <c r="E174" s="41"/>
      <c r="F174" s="246" t="s">
        <v>518</v>
      </c>
      <c r="G174" s="41"/>
      <c r="H174" s="41"/>
      <c r="I174" s="219"/>
      <c r="J174" s="41"/>
      <c r="K174" s="41"/>
      <c r="L174" s="45"/>
      <c r="M174" s="220"/>
      <c r="N174" s="22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85</v>
      </c>
    </row>
    <row r="175" s="2" customFormat="1">
      <c r="A175" s="39"/>
      <c r="B175" s="40"/>
      <c r="C175" s="41"/>
      <c r="D175" s="217" t="s">
        <v>143</v>
      </c>
      <c r="E175" s="41"/>
      <c r="F175" s="222" t="s">
        <v>519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85</v>
      </c>
    </row>
    <row r="176" s="15" customFormat="1">
      <c r="A176" s="15"/>
      <c r="B176" s="257"/>
      <c r="C176" s="258"/>
      <c r="D176" s="217" t="s">
        <v>145</v>
      </c>
      <c r="E176" s="259" t="s">
        <v>20</v>
      </c>
      <c r="F176" s="260" t="s">
        <v>520</v>
      </c>
      <c r="G176" s="258"/>
      <c r="H176" s="259" t="s">
        <v>20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145</v>
      </c>
      <c r="AU176" s="266" t="s">
        <v>85</v>
      </c>
      <c r="AV176" s="15" t="s">
        <v>22</v>
      </c>
      <c r="AW176" s="15" t="s">
        <v>39</v>
      </c>
      <c r="AX176" s="15" t="s">
        <v>76</v>
      </c>
      <c r="AY176" s="266" t="s">
        <v>132</v>
      </c>
    </row>
    <row r="177" s="13" customFormat="1">
      <c r="A177" s="13"/>
      <c r="B177" s="223"/>
      <c r="C177" s="224"/>
      <c r="D177" s="217" t="s">
        <v>145</v>
      </c>
      <c r="E177" s="225" t="s">
        <v>20</v>
      </c>
      <c r="F177" s="226" t="s">
        <v>521</v>
      </c>
      <c r="G177" s="224"/>
      <c r="H177" s="227">
        <v>0.13564799999999999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145</v>
      </c>
      <c r="AU177" s="233" t="s">
        <v>85</v>
      </c>
      <c r="AV177" s="13" t="s">
        <v>85</v>
      </c>
      <c r="AW177" s="13" t="s">
        <v>39</v>
      </c>
      <c r="AX177" s="13" t="s">
        <v>76</v>
      </c>
      <c r="AY177" s="233" t="s">
        <v>132</v>
      </c>
    </row>
    <row r="178" s="13" customFormat="1">
      <c r="A178" s="13"/>
      <c r="B178" s="223"/>
      <c r="C178" s="224"/>
      <c r="D178" s="217" t="s">
        <v>145</v>
      </c>
      <c r="E178" s="225" t="s">
        <v>20</v>
      </c>
      <c r="F178" s="226" t="s">
        <v>522</v>
      </c>
      <c r="G178" s="224"/>
      <c r="H178" s="227">
        <v>0.27129599999999998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145</v>
      </c>
      <c r="AU178" s="233" t="s">
        <v>85</v>
      </c>
      <c r="AV178" s="13" t="s">
        <v>85</v>
      </c>
      <c r="AW178" s="13" t="s">
        <v>39</v>
      </c>
      <c r="AX178" s="13" t="s">
        <v>76</v>
      </c>
      <c r="AY178" s="233" t="s">
        <v>132</v>
      </c>
    </row>
    <row r="179" s="13" customFormat="1">
      <c r="A179" s="13"/>
      <c r="B179" s="223"/>
      <c r="C179" s="224"/>
      <c r="D179" s="217" t="s">
        <v>145</v>
      </c>
      <c r="E179" s="225" t="s">
        <v>20</v>
      </c>
      <c r="F179" s="226" t="s">
        <v>523</v>
      </c>
      <c r="G179" s="224"/>
      <c r="H179" s="227">
        <v>0.33158399999999999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145</v>
      </c>
      <c r="AU179" s="233" t="s">
        <v>85</v>
      </c>
      <c r="AV179" s="13" t="s">
        <v>85</v>
      </c>
      <c r="AW179" s="13" t="s">
        <v>39</v>
      </c>
      <c r="AX179" s="13" t="s">
        <v>76</v>
      </c>
      <c r="AY179" s="233" t="s">
        <v>132</v>
      </c>
    </row>
    <row r="180" s="14" customFormat="1">
      <c r="A180" s="14"/>
      <c r="B180" s="234"/>
      <c r="C180" s="235"/>
      <c r="D180" s="217" t="s">
        <v>145</v>
      </c>
      <c r="E180" s="236" t="s">
        <v>20</v>
      </c>
      <c r="F180" s="237" t="s">
        <v>147</v>
      </c>
      <c r="G180" s="235"/>
      <c r="H180" s="238">
        <v>0.73852799999999996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145</v>
      </c>
      <c r="AU180" s="244" t="s">
        <v>85</v>
      </c>
      <c r="AV180" s="14" t="s">
        <v>140</v>
      </c>
      <c r="AW180" s="14" t="s">
        <v>39</v>
      </c>
      <c r="AX180" s="14" t="s">
        <v>22</v>
      </c>
      <c r="AY180" s="244" t="s">
        <v>132</v>
      </c>
    </row>
    <row r="181" s="2" customFormat="1" ht="16.5" customHeight="1">
      <c r="A181" s="39"/>
      <c r="B181" s="40"/>
      <c r="C181" s="204" t="s">
        <v>524</v>
      </c>
      <c r="D181" s="204" t="s">
        <v>136</v>
      </c>
      <c r="E181" s="205" t="s">
        <v>525</v>
      </c>
      <c r="F181" s="206" t="s">
        <v>526</v>
      </c>
      <c r="G181" s="207" t="s">
        <v>208</v>
      </c>
      <c r="H181" s="208">
        <v>0.11799999999999999</v>
      </c>
      <c r="I181" s="209"/>
      <c r="J181" s="210">
        <f>ROUND(I181*H181,2)</f>
        <v>0</v>
      </c>
      <c r="K181" s="206" t="s">
        <v>152</v>
      </c>
      <c r="L181" s="45"/>
      <c r="M181" s="211" t="s">
        <v>20</v>
      </c>
      <c r="N181" s="212" t="s">
        <v>47</v>
      </c>
      <c r="O181" s="85"/>
      <c r="P181" s="213">
        <f>O181*H181</f>
        <v>0</v>
      </c>
      <c r="Q181" s="213">
        <v>2.5018699999999998</v>
      </c>
      <c r="R181" s="213">
        <f>Q181*H181</f>
        <v>0.29522065999999997</v>
      </c>
      <c r="S181" s="213">
        <v>0</v>
      </c>
      <c r="T181" s="21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5" t="s">
        <v>140</v>
      </c>
      <c r="AT181" s="215" t="s">
        <v>136</v>
      </c>
      <c r="AU181" s="215" t="s">
        <v>85</v>
      </c>
      <c r="AY181" s="18" t="s">
        <v>132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22</v>
      </c>
      <c r="BK181" s="216">
        <f>ROUND(I181*H181,2)</f>
        <v>0</v>
      </c>
      <c r="BL181" s="18" t="s">
        <v>140</v>
      </c>
      <c r="BM181" s="215" t="s">
        <v>527</v>
      </c>
    </row>
    <row r="182" s="2" customFormat="1">
      <c r="A182" s="39"/>
      <c r="B182" s="40"/>
      <c r="C182" s="41"/>
      <c r="D182" s="217" t="s">
        <v>142</v>
      </c>
      <c r="E182" s="41"/>
      <c r="F182" s="218" t="s">
        <v>528</v>
      </c>
      <c r="G182" s="41"/>
      <c r="H182" s="41"/>
      <c r="I182" s="219"/>
      <c r="J182" s="41"/>
      <c r="K182" s="41"/>
      <c r="L182" s="45"/>
      <c r="M182" s="220"/>
      <c r="N182" s="22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142</v>
      </c>
      <c r="AU182" s="18" t="s">
        <v>85</v>
      </c>
    </row>
    <row r="183" s="2" customFormat="1">
      <c r="A183" s="39"/>
      <c r="B183" s="40"/>
      <c r="C183" s="41"/>
      <c r="D183" s="245" t="s">
        <v>155</v>
      </c>
      <c r="E183" s="41"/>
      <c r="F183" s="246" t="s">
        <v>529</v>
      </c>
      <c r="G183" s="41"/>
      <c r="H183" s="41"/>
      <c r="I183" s="219"/>
      <c r="J183" s="41"/>
      <c r="K183" s="41"/>
      <c r="L183" s="45"/>
      <c r="M183" s="220"/>
      <c r="N183" s="22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85</v>
      </c>
    </row>
    <row r="184" s="2" customFormat="1">
      <c r="A184" s="39"/>
      <c r="B184" s="40"/>
      <c r="C184" s="41"/>
      <c r="D184" s="217" t="s">
        <v>143</v>
      </c>
      <c r="E184" s="41"/>
      <c r="F184" s="222" t="s">
        <v>447</v>
      </c>
      <c r="G184" s="41"/>
      <c r="H184" s="41"/>
      <c r="I184" s="219"/>
      <c r="J184" s="41"/>
      <c r="K184" s="41"/>
      <c r="L184" s="45"/>
      <c r="M184" s="220"/>
      <c r="N184" s="22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143</v>
      </c>
      <c r="AU184" s="18" t="s">
        <v>85</v>
      </c>
    </row>
    <row r="185" s="13" customFormat="1">
      <c r="A185" s="13"/>
      <c r="B185" s="223"/>
      <c r="C185" s="224"/>
      <c r="D185" s="217" t="s">
        <v>145</v>
      </c>
      <c r="E185" s="225" t="s">
        <v>20</v>
      </c>
      <c r="F185" s="226" t="s">
        <v>530</v>
      </c>
      <c r="G185" s="224"/>
      <c r="H185" s="227">
        <v>0.11774999999999999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145</v>
      </c>
      <c r="AU185" s="233" t="s">
        <v>85</v>
      </c>
      <c r="AV185" s="13" t="s">
        <v>85</v>
      </c>
      <c r="AW185" s="13" t="s">
        <v>39</v>
      </c>
      <c r="AX185" s="13" t="s">
        <v>76</v>
      </c>
      <c r="AY185" s="233" t="s">
        <v>132</v>
      </c>
    </row>
    <row r="186" s="14" customFormat="1">
      <c r="A186" s="14"/>
      <c r="B186" s="234"/>
      <c r="C186" s="235"/>
      <c r="D186" s="217" t="s">
        <v>145</v>
      </c>
      <c r="E186" s="236" t="s">
        <v>20</v>
      </c>
      <c r="F186" s="237" t="s">
        <v>147</v>
      </c>
      <c r="G186" s="235"/>
      <c r="H186" s="238">
        <v>0.11774999999999999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145</v>
      </c>
      <c r="AU186" s="244" t="s">
        <v>85</v>
      </c>
      <c r="AV186" s="14" t="s">
        <v>140</v>
      </c>
      <c r="AW186" s="14" t="s">
        <v>39</v>
      </c>
      <c r="AX186" s="14" t="s">
        <v>22</v>
      </c>
      <c r="AY186" s="244" t="s">
        <v>132</v>
      </c>
    </row>
    <row r="187" s="2" customFormat="1" ht="16.5" customHeight="1">
      <c r="A187" s="39"/>
      <c r="B187" s="40"/>
      <c r="C187" s="204" t="s">
        <v>281</v>
      </c>
      <c r="D187" s="204" t="s">
        <v>136</v>
      </c>
      <c r="E187" s="205" t="s">
        <v>531</v>
      </c>
      <c r="F187" s="206" t="s">
        <v>532</v>
      </c>
      <c r="G187" s="207" t="s">
        <v>208</v>
      </c>
      <c r="H187" s="208">
        <v>0.11799999999999999</v>
      </c>
      <c r="I187" s="209"/>
      <c r="J187" s="210">
        <f>ROUND(I187*H187,2)</f>
        <v>0</v>
      </c>
      <c r="K187" s="206" t="s">
        <v>152</v>
      </c>
      <c r="L187" s="45"/>
      <c r="M187" s="211" t="s">
        <v>20</v>
      </c>
      <c r="N187" s="212" t="s">
        <v>47</v>
      </c>
      <c r="O187" s="85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5" t="s">
        <v>140</v>
      </c>
      <c r="AT187" s="215" t="s">
        <v>136</v>
      </c>
      <c r="AU187" s="215" t="s">
        <v>85</v>
      </c>
      <c r="AY187" s="18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22</v>
      </c>
      <c r="BK187" s="216">
        <f>ROUND(I187*H187,2)</f>
        <v>0</v>
      </c>
      <c r="BL187" s="18" t="s">
        <v>140</v>
      </c>
      <c r="BM187" s="215" t="s">
        <v>533</v>
      </c>
    </row>
    <row r="188" s="2" customFormat="1">
      <c r="A188" s="39"/>
      <c r="B188" s="40"/>
      <c r="C188" s="41"/>
      <c r="D188" s="217" t="s">
        <v>142</v>
      </c>
      <c r="E188" s="41"/>
      <c r="F188" s="218" t="s">
        <v>534</v>
      </c>
      <c r="G188" s="41"/>
      <c r="H188" s="41"/>
      <c r="I188" s="219"/>
      <c r="J188" s="41"/>
      <c r="K188" s="41"/>
      <c r="L188" s="45"/>
      <c r="M188" s="220"/>
      <c r="N188" s="22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142</v>
      </c>
      <c r="AU188" s="18" t="s">
        <v>85</v>
      </c>
    </row>
    <row r="189" s="2" customFormat="1">
      <c r="A189" s="39"/>
      <c r="B189" s="40"/>
      <c r="C189" s="41"/>
      <c r="D189" s="245" t="s">
        <v>155</v>
      </c>
      <c r="E189" s="41"/>
      <c r="F189" s="246" t="s">
        <v>535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85</v>
      </c>
    </row>
    <row r="190" s="2" customFormat="1">
      <c r="A190" s="39"/>
      <c r="B190" s="40"/>
      <c r="C190" s="41"/>
      <c r="D190" s="217" t="s">
        <v>143</v>
      </c>
      <c r="E190" s="41"/>
      <c r="F190" s="222" t="s">
        <v>447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85</v>
      </c>
    </row>
    <row r="191" s="2" customFormat="1" ht="16.5" customHeight="1">
      <c r="A191" s="39"/>
      <c r="B191" s="40"/>
      <c r="C191" s="204" t="s">
        <v>190</v>
      </c>
      <c r="D191" s="204" t="s">
        <v>136</v>
      </c>
      <c r="E191" s="205" t="s">
        <v>536</v>
      </c>
      <c r="F191" s="206" t="s">
        <v>537</v>
      </c>
      <c r="G191" s="207" t="s">
        <v>208</v>
      </c>
      <c r="H191" s="208">
        <v>0.251</v>
      </c>
      <c r="I191" s="209"/>
      <c r="J191" s="210">
        <f>ROUND(I191*H191,2)</f>
        <v>0</v>
      </c>
      <c r="K191" s="206" t="s">
        <v>152</v>
      </c>
      <c r="L191" s="45"/>
      <c r="M191" s="211" t="s">
        <v>20</v>
      </c>
      <c r="N191" s="212" t="s">
        <v>47</v>
      </c>
      <c r="O191" s="85"/>
      <c r="P191" s="213">
        <f>O191*H191</f>
        <v>0</v>
      </c>
      <c r="Q191" s="213">
        <v>2.5018699999999998</v>
      </c>
      <c r="R191" s="213">
        <f>Q191*H191</f>
        <v>0.62796936999999997</v>
      </c>
      <c r="S191" s="213">
        <v>0</v>
      </c>
      <c r="T191" s="21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140</v>
      </c>
      <c r="AT191" s="215" t="s">
        <v>136</v>
      </c>
      <c r="AU191" s="215" t="s">
        <v>85</v>
      </c>
      <c r="AY191" s="18" t="s">
        <v>132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22</v>
      </c>
      <c r="BK191" s="216">
        <f>ROUND(I191*H191,2)</f>
        <v>0</v>
      </c>
      <c r="BL191" s="18" t="s">
        <v>140</v>
      </c>
      <c r="BM191" s="215" t="s">
        <v>538</v>
      </c>
    </row>
    <row r="192" s="2" customFormat="1">
      <c r="A192" s="39"/>
      <c r="B192" s="40"/>
      <c r="C192" s="41"/>
      <c r="D192" s="217" t="s">
        <v>142</v>
      </c>
      <c r="E192" s="41"/>
      <c r="F192" s="218" t="s">
        <v>539</v>
      </c>
      <c r="G192" s="41"/>
      <c r="H192" s="41"/>
      <c r="I192" s="219"/>
      <c r="J192" s="41"/>
      <c r="K192" s="41"/>
      <c r="L192" s="45"/>
      <c r="M192" s="220"/>
      <c r="N192" s="22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142</v>
      </c>
      <c r="AU192" s="18" t="s">
        <v>85</v>
      </c>
    </row>
    <row r="193" s="2" customFormat="1">
      <c r="A193" s="39"/>
      <c r="B193" s="40"/>
      <c r="C193" s="41"/>
      <c r="D193" s="245" t="s">
        <v>155</v>
      </c>
      <c r="E193" s="41"/>
      <c r="F193" s="246" t="s">
        <v>540</v>
      </c>
      <c r="G193" s="41"/>
      <c r="H193" s="41"/>
      <c r="I193" s="219"/>
      <c r="J193" s="41"/>
      <c r="K193" s="41"/>
      <c r="L193" s="45"/>
      <c r="M193" s="220"/>
      <c r="N193" s="22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85</v>
      </c>
    </row>
    <row r="194" s="2" customFormat="1">
      <c r="A194" s="39"/>
      <c r="B194" s="40"/>
      <c r="C194" s="41"/>
      <c r="D194" s="217" t="s">
        <v>143</v>
      </c>
      <c r="E194" s="41"/>
      <c r="F194" s="222" t="s">
        <v>447</v>
      </c>
      <c r="G194" s="41"/>
      <c r="H194" s="41"/>
      <c r="I194" s="219"/>
      <c r="J194" s="41"/>
      <c r="K194" s="41"/>
      <c r="L194" s="45"/>
      <c r="M194" s="220"/>
      <c r="N194" s="22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85</v>
      </c>
    </row>
    <row r="195" s="13" customFormat="1">
      <c r="A195" s="13"/>
      <c r="B195" s="223"/>
      <c r="C195" s="224"/>
      <c r="D195" s="217" t="s">
        <v>145</v>
      </c>
      <c r="E195" s="225" t="s">
        <v>20</v>
      </c>
      <c r="F195" s="226" t="s">
        <v>541</v>
      </c>
      <c r="G195" s="224"/>
      <c r="H195" s="227">
        <v>0.25119999999999998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145</v>
      </c>
      <c r="AU195" s="233" t="s">
        <v>85</v>
      </c>
      <c r="AV195" s="13" t="s">
        <v>85</v>
      </c>
      <c r="AW195" s="13" t="s">
        <v>39</v>
      </c>
      <c r="AX195" s="13" t="s">
        <v>76</v>
      </c>
      <c r="AY195" s="233" t="s">
        <v>132</v>
      </c>
    </row>
    <row r="196" s="14" customFormat="1">
      <c r="A196" s="14"/>
      <c r="B196" s="234"/>
      <c r="C196" s="235"/>
      <c r="D196" s="217" t="s">
        <v>145</v>
      </c>
      <c r="E196" s="236" t="s">
        <v>20</v>
      </c>
      <c r="F196" s="237" t="s">
        <v>147</v>
      </c>
      <c r="G196" s="235"/>
      <c r="H196" s="238">
        <v>0.25119999999999998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145</v>
      </c>
      <c r="AU196" s="244" t="s">
        <v>85</v>
      </c>
      <c r="AV196" s="14" t="s">
        <v>140</v>
      </c>
      <c r="AW196" s="14" t="s">
        <v>39</v>
      </c>
      <c r="AX196" s="14" t="s">
        <v>22</v>
      </c>
      <c r="AY196" s="244" t="s">
        <v>132</v>
      </c>
    </row>
    <row r="197" s="12" customFormat="1" ht="22.8" customHeight="1">
      <c r="A197" s="12"/>
      <c r="B197" s="188"/>
      <c r="C197" s="189"/>
      <c r="D197" s="190" t="s">
        <v>75</v>
      </c>
      <c r="E197" s="202" t="s">
        <v>133</v>
      </c>
      <c r="F197" s="202" t="s">
        <v>134</v>
      </c>
      <c r="G197" s="189"/>
      <c r="H197" s="189"/>
      <c r="I197" s="192"/>
      <c r="J197" s="203">
        <f>BK197</f>
        <v>0</v>
      </c>
      <c r="K197" s="189"/>
      <c r="L197" s="194"/>
      <c r="M197" s="195"/>
      <c r="N197" s="196"/>
      <c r="O197" s="196"/>
      <c r="P197" s="197">
        <f>SUM(P198:P208)</f>
        <v>0</v>
      </c>
      <c r="Q197" s="196"/>
      <c r="R197" s="197">
        <f>SUM(R198:R208)</f>
        <v>0.050037399999999996</v>
      </c>
      <c r="S197" s="196"/>
      <c r="T197" s="198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9" t="s">
        <v>22</v>
      </c>
      <c r="AT197" s="200" t="s">
        <v>75</v>
      </c>
      <c r="AU197" s="200" t="s">
        <v>22</v>
      </c>
      <c r="AY197" s="199" t="s">
        <v>132</v>
      </c>
      <c r="BK197" s="201">
        <f>SUM(BK198:BK208)</f>
        <v>0</v>
      </c>
    </row>
    <row r="198" s="2" customFormat="1" ht="16.5" customHeight="1">
      <c r="A198" s="39"/>
      <c r="B198" s="40"/>
      <c r="C198" s="204" t="s">
        <v>248</v>
      </c>
      <c r="D198" s="204" t="s">
        <v>136</v>
      </c>
      <c r="E198" s="205" t="s">
        <v>542</v>
      </c>
      <c r="F198" s="206" t="s">
        <v>543</v>
      </c>
      <c r="G198" s="207" t="s">
        <v>208</v>
      </c>
      <c r="H198" s="208">
        <v>0.02</v>
      </c>
      <c r="I198" s="209"/>
      <c r="J198" s="210">
        <f>ROUND(I198*H198,2)</f>
        <v>0</v>
      </c>
      <c r="K198" s="206" t="s">
        <v>152</v>
      </c>
      <c r="L198" s="45"/>
      <c r="M198" s="211" t="s">
        <v>20</v>
      </c>
      <c r="N198" s="212" t="s">
        <v>47</v>
      </c>
      <c r="O198" s="85"/>
      <c r="P198" s="213">
        <f>O198*H198</f>
        <v>0</v>
      </c>
      <c r="Q198" s="213">
        <v>2.5018699999999998</v>
      </c>
      <c r="R198" s="213">
        <f>Q198*H198</f>
        <v>0.050037399999999996</v>
      </c>
      <c r="S198" s="213">
        <v>0</v>
      </c>
      <c r="T198" s="21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5" t="s">
        <v>140</v>
      </c>
      <c r="AT198" s="215" t="s">
        <v>136</v>
      </c>
      <c r="AU198" s="215" t="s">
        <v>85</v>
      </c>
      <c r="AY198" s="18" t="s">
        <v>132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22</v>
      </c>
      <c r="BK198" s="216">
        <f>ROUND(I198*H198,2)</f>
        <v>0</v>
      </c>
      <c r="BL198" s="18" t="s">
        <v>140</v>
      </c>
      <c r="BM198" s="215" t="s">
        <v>544</v>
      </c>
    </row>
    <row r="199" s="2" customFormat="1">
      <c r="A199" s="39"/>
      <c r="B199" s="40"/>
      <c r="C199" s="41"/>
      <c r="D199" s="217" t="s">
        <v>142</v>
      </c>
      <c r="E199" s="41"/>
      <c r="F199" s="218" t="s">
        <v>545</v>
      </c>
      <c r="G199" s="41"/>
      <c r="H199" s="41"/>
      <c r="I199" s="219"/>
      <c r="J199" s="41"/>
      <c r="K199" s="41"/>
      <c r="L199" s="45"/>
      <c r="M199" s="220"/>
      <c r="N199" s="22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85</v>
      </c>
    </row>
    <row r="200" s="2" customFormat="1">
      <c r="A200" s="39"/>
      <c r="B200" s="40"/>
      <c r="C200" s="41"/>
      <c r="D200" s="245" t="s">
        <v>155</v>
      </c>
      <c r="E200" s="41"/>
      <c r="F200" s="246" t="s">
        <v>546</v>
      </c>
      <c r="G200" s="41"/>
      <c r="H200" s="41"/>
      <c r="I200" s="219"/>
      <c r="J200" s="41"/>
      <c r="K200" s="41"/>
      <c r="L200" s="45"/>
      <c r="M200" s="220"/>
      <c r="N200" s="22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85</v>
      </c>
    </row>
    <row r="201" s="2" customFormat="1">
      <c r="A201" s="39"/>
      <c r="B201" s="40"/>
      <c r="C201" s="41"/>
      <c r="D201" s="217" t="s">
        <v>143</v>
      </c>
      <c r="E201" s="41"/>
      <c r="F201" s="222" t="s">
        <v>447</v>
      </c>
      <c r="G201" s="41"/>
      <c r="H201" s="41"/>
      <c r="I201" s="219"/>
      <c r="J201" s="41"/>
      <c r="K201" s="41"/>
      <c r="L201" s="45"/>
      <c r="M201" s="220"/>
      <c r="N201" s="22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85</v>
      </c>
    </row>
    <row r="202" s="13" customFormat="1">
      <c r="A202" s="13"/>
      <c r="B202" s="223"/>
      <c r="C202" s="224"/>
      <c r="D202" s="217" t="s">
        <v>145</v>
      </c>
      <c r="E202" s="225" t="s">
        <v>20</v>
      </c>
      <c r="F202" s="226" t="s">
        <v>547</v>
      </c>
      <c r="G202" s="224"/>
      <c r="H202" s="227">
        <v>0.020410000000000001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145</v>
      </c>
      <c r="AU202" s="233" t="s">
        <v>85</v>
      </c>
      <c r="AV202" s="13" t="s">
        <v>85</v>
      </c>
      <c r="AW202" s="13" t="s">
        <v>39</v>
      </c>
      <c r="AX202" s="13" t="s">
        <v>76</v>
      </c>
      <c r="AY202" s="233" t="s">
        <v>132</v>
      </c>
    </row>
    <row r="203" s="14" customFormat="1">
      <c r="A203" s="14"/>
      <c r="B203" s="234"/>
      <c r="C203" s="235"/>
      <c r="D203" s="217" t="s">
        <v>145</v>
      </c>
      <c r="E203" s="236" t="s">
        <v>20</v>
      </c>
      <c r="F203" s="237" t="s">
        <v>147</v>
      </c>
      <c r="G203" s="235"/>
      <c r="H203" s="238">
        <v>0.020410000000000001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145</v>
      </c>
      <c r="AU203" s="244" t="s">
        <v>85</v>
      </c>
      <c r="AV203" s="14" t="s">
        <v>140</v>
      </c>
      <c r="AW203" s="14" t="s">
        <v>39</v>
      </c>
      <c r="AX203" s="14" t="s">
        <v>22</v>
      </c>
      <c r="AY203" s="244" t="s">
        <v>132</v>
      </c>
    </row>
    <row r="204" s="2" customFormat="1" ht="16.5" customHeight="1">
      <c r="A204" s="39"/>
      <c r="B204" s="40"/>
      <c r="C204" s="204" t="s">
        <v>157</v>
      </c>
      <c r="D204" s="204" t="s">
        <v>136</v>
      </c>
      <c r="E204" s="205" t="s">
        <v>548</v>
      </c>
      <c r="F204" s="206" t="s">
        <v>549</v>
      </c>
      <c r="G204" s="207" t="s">
        <v>208</v>
      </c>
      <c r="H204" s="208">
        <v>0.10000000000000001</v>
      </c>
      <c r="I204" s="209"/>
      <c r="J204" s="210">
        <f>ROUND(I204*H204,2)</f>
        <v>0</v>
      </c>
      <c r="K204" s="206" t="s">
        <v>152</v>
      </c>
      <c r="L204" s="45"/>
      <c r="M204" s="211" t="s">
        <v>20</v>
      </c>
      <c r="N204" s="212" t="s">
        <v>47</v>
      </c>
      <c r="O204" s="85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5" t="s">
        <v>140</v>
      </c>
      <c r="AT204" s="215" t="s">
        <v>136</v>
      </c>
      <c r="AU204" s="215" t="s">
        <v>85</v>
      </c>
      <c r="AY204" s="18" t="s">
        <v>132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22</v>
      </c>
      <c r="BK204" s="216">
        <f>ROUND(I204*H204,2)</f>
        <v>0</v>
      </c>
      <c r="BL204" s="18" t="s">
        <v>140</v>
      </c>
      <c r="BM204" s="215" t="s">
        <v>550</v>
      </c>
    </row>
    <row r="205" s="2" customFormat="1">
      <c r="A205" s="39"/>
      <c r="B205" s="40"/>
      <c r="C205" s="41"/>
      <c r="D205" s="217" t="s">
        <v>142</v>
      </c>
      <c r="E205" s="41"/>
      <c r="F205" s="218" t="s">
        <v>551</v>
      </c>
      <c r="G205" s="41"/>
      <c r="H205" s="41"/>
      <c r="I205" s="219"/>
      <c r="J205" s="41"/>
      <c r="K205" s="41"/>
      <c r="L205" s="45"/>
      <c r="M205" s="220"/>
      <c r="N205" s="22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85</v>
      </c>
    </row>
    <row r="206" s="2" customFormat="1">
      <c r="A206" s="39"/>
      <c r="B206" s="40"/>
      <c r="C206" s="41"/>
      <c r="D206" s="245" t="s">
        <v>155</v>
      </c>
      <c r="E206" s="41"/>
      <c r="F206" s="246" t="s">
        <v>552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85</v>
      </c>
    </row>
    <row r="207" s="2" customFormat="1">
      <c r="A207" s="39"/>
      <c r="B207" s="40"/>
      <c r="C207" s="41"/>
      <c r="D207" s="217" t="s">
        <v>143</v>
      </c>
      <c r="E207" s="41"/>
      <c r="F207" s="222" t="s">
        <v>553</v>
      </c>
      <c r="G207" s="41"/>
      <c r="H207" s="41"/>
      <c r="I207" s="219"/>
      <c r="J207" s="41"/>
      <c r="K207" s="41"/>
      <c r="L207" s="45"/>
      <c r="M207" s="220"/>
      <c r="N207" s="22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85</v>
      </c>
    </row>
    <row r="208" s="13" customFormat="1">
      <c r="A208" s="13"/>
      <c r="B208" s="223"/>
      <c r="C208" s="224"/>
      <c r="D208" s="217" t="s">
        <v>145</v>
      </c>
      <c r="E208" s="225" t="s">
        <v>20</v>
      </c>
      <c r="F208" s="226" t="s">
        <v>554</v>
      </c>
      <c r="G208" s="224"/>
      <c r="H208" s="227">
        <v>0.10000000000000001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145</v>
      </c>
      <c r="AU208" s="233" t="s">
        <v>85</v>
      </c>
      <c r="AV208" s="13" t="s">
        <v>85</v>
      </c>
      <c r="AW208" s="13" t="s">
        <v>39</v>
      </c>
      <c r="AX208" s="13" t="s">
        <v>22</v>
      </c>
      <c r="AY208" s="233" t="s">
        <v>132</v>
      </c>
    </row>
    <row r="209" s="12" customFormat="1" ht="25.92" customHeight="1">
      <c r="A209" s="12"/>
      <c r="B209" s="188"/>
      <c r="C209" s="189"/>
      <c r="D209" s="190" t="s">
        <v>75</v>
      </c>
      <c r="E209" s="191" t="s">
        <v>130</v>
      </c>
      <c r="F209" s="191" t="s">
        <v>131</v>
      </c>
      <c r="G209" s="189"/>
      <c r="H209" s="189"/>
      <c r="I209" s="192"/>
      <c r="J209" s="193">
        <f>BK209</f>
        <v>0</v>
      </c>
      <c r="K209" s="189"/>
      <c r="L209" s="194"/>
      <c r="M209" s="195"/>
      <c r="N209" s="196"/>
      <c r="O209" s="196"/>
      <c r="P209" s="197">
        <f>P210</f>
        <v>0</v>
      </c>
      <c r="Q209" s="196"/>
      <c r="R209" s="197">
        <f>R210</f>
        <v>0.20252000000000001</v>
      </c>
      <c r="S209" s="196"/>
      <c r="T209" s="198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22</v>
      </c>
      <c r="AT209" s="200" t="s">
        <v>75</v>
      </c>
      <c r="AU209" s="200" t="s">
        <v>76</v>
      </c>
      <c r="AY209" s="199" t="s">
        <v>132</v>
      </c>
      <c r="BK209" s="201">
        <f>BK210</f>
        <v>0</v>
      </c>
    </row>
    <row r="210" s="12" customFormat="1" ht="22.8" customHeight="1">
      <c r="A210" s="12"/>
      <c r="B210" s="188"/>
      <c r="C210" s="189"/>
      <c r="D210" s="190" t="s">
        <v>75</v>
      </c>
      <c r="E210" s="202" t="s">
        <v>133</v>
      </c>
      <c r="F210" s="202" t="s">
        <v>134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SUM(P211:P226)</f>
        <v>0</v>
      </c>
      <c r="Q210" s="196"/>
      <c r="R210" s="197">
        <f>SUM(R211:R226)</f>
        <v>0.20252000000000001</v>
      </c>
      <c r="S210" s="196"/>
      <c r="T210" s="198">
        <f>SUM(T211:T226)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9" t="s">
        <v>22</v>
      </c>
      <c r="AT210" s="200" t="s">
        <v>75</v>
      </c>
      <c r="AU210" s="200" t="s">
        <v>22</v>
      </c>
      <c r="AY210" s="199" t="s">
        <v>132</v>
      </c>
      <c r="BK210" s="201">
        <f>SUM(BK211:BK226)</f>
        <v>0</v>
      </c>
    </row>
    <row r="211" s="2" customFormat="1" ht="16.5" customHeight="1">
      <c r="A211" s="39"/>
      <c r="B211" s="40"/>
      <c r="C211" s="204" t="s">
        <v>222</v>
      </c>
      <c r="D211" s="204" t="s">
        <v>136</v>
      </c>
      <c r="E211" s="205" t="s">
        <v>137</v>
      </c>
      <c r="F211" s="206" t="s">
        <v>138</v>
      </c>
      <c r="G211" s="207" t="s">
        <v>139</v>
      </c>
      <c r="H211" s="208">
        <v>16</v>
      </c>
      <c r="I211" s="209"/>
      <c r="J211" s="210">
        <f>ROUND(I211*H211,2)</f>
        <v>0</v>
      </c>
      <c r="K211" s="206" t="s">
        <v>20</v>
      </c>
      <c r="L211" s="45"/>
      <c r="M211" s="211" t="s">
        <v>20</v>
      </c>
      <c r="N211" s="212" t="s">
        <v>47</v>
      </c>
      <c r="O211" s="85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140</v>
      </c>
      <c r="AT211" s="215" t="s">
        <v>136</v>
      </c>
      <c r="AU211" s="215" t="s">
        <v>85</v>
      </c>
      <c r="AY211" s="18" t="s">
        <v>132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22</v>
      </c>
      <c r="BK211" s="216">
        <f>ROUND(I211*H211,2)</f>
        <v>0</v>
      </c>
      <c r="BL211" s="18" t="s">
        <v>140</v>
      </c>
      <c r="BM211" s="215" t="s">
        <v>555</v>
      </c>
    </row>
    <row r="212" s="2" customFormat="1">
      <c r="A212" s="39"/>
      <c r="B212" s="40"/>
      <c r="C212" s="41"/>
      <c r="D212" s="217" t="s">
        <v>142</v>
      </c>
      <c r="E212" s="41"/>
      <c r="F212" s="218" t="s">
        <v>138</v>
      </c>
      <c r="G212" s="41"/>
      <c r="H212" s="41"/>
      <c r="I212" s="219"/>
      <c r="J212" s="41"/>
      <c r="K212" s="41"/>
      <c r="L212" s="45"/>
      <c r="M212" s="220"/>
      <c r="N212" s="22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85</v>
      </c>
    </row>
    <row r="213" s="2" customFormat="1">
      <c r="A213" s="39"/>
      <c r="B213" s="40"/>
      <c r="C213" s="41"/>
      <c r="D213" s="217" t="s">
        <v>143</v>
      </c>
      <c r="E213" s="41"/>
      <c r="F213" s="222" t="s">
        <v>144</v>
      </c>
      <c r="G213" s="41"/>
      <c r="H213" s="41"/>
      <c r="I213" s="219"/>
      <c r="J213" s="41"/>
      <c r="K213" s="41"/>
      <c r="L213" s="45"/>
      <c r="M213" s="220"/>
      <c r="N213" s="22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85</v>
      </c>
    </row>
    <row r="214" s="13" customFormat="1">
      <c r="A214" s="13"/>
      <c r="B214" s="223"/>
      <c r="C214" s="224"/>
      <c r="D214" s="217" t="s">
        <v>145</v>
      </c>
      <c r="E214" s="225" t="s">
        <v>20</v>
      </c>
      <c r="F214" s="226" t="s">
        <v>146</v>
      </c>
      <c r="G214" s="224"/>
      <c r="H214" s="227">
        <v>16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145</v>
      </c>
      <c r="AU214" s="233" t="s">
        <v>85</v>
      </c>
      <c r="AV214" s="13" t="s">
        <v>85</v>
      </c>
      <c r="AW214" s="13" t="s">
        <v>39</v>
      </c>
      <c r="AX214" s="13" t="s">
        <v>76</v>
      </c>
      <c r="AY214" s="233" t="s">
        <v>132</v>
      </c>
    </row>
    <row r="215" s="14" customFormat="1">
      <c r="A215" s="14"/>
      <c r="B215" s="234"/>
      <c r="C215" s="235"/>
      <c r="D215" s="217" t="s">
        <v>145</v>
      </c>
      <c r="E215" s="236" t="s">
        <v>20</v>
      </c>
      <c r="F215" s="237" t="s">
        <v>147</v>
      </c>
      <c r="G215" s="235"/>
      <c r="H215" s="238">
        <v>16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145</v>
      </c>
      <c r="AU215" s="244" t="s">
        <v>85</v>
      </c>
      <c r="AV215" s="14" t="s">
        <v>140</v>
      </c>
      <c r="AW215" s="14" t="s">
        <v>39</v>
      </c>
      <c r="AX215" s="14" t="s">
        <v>22</v>
      </c>
      <c r="AY215" s="244" t="s">
        <v>132</v>
      </c>
    </row>
    <row r="216" s="2" customFormat="1" ht="16.5" customHeight="1">
      <c r="A216" s="39"/>
      <c r="B216" s="40"/>
      <c r="C216" s="204" t="s">
        <v>228</v>
      </c>
      <c r="D216" s="204" t="s">
        <v>136</v>
      </c>
      <c r="E216" s="205" t="s">
        <v>149</v>
      </c>
      <c r="F216" s="206" t="s">
        <v>150</v>
      </c>
      <c r="G216" s="207" t="s">
        <v>151</v>
      </c>
      <c r="H216" s="208">
        <v>4</v>
      </c>
      <c r="I216" s="209"/>
      <c r="J216" s="210">
        <f>ROUND(I216*H216,2)</f>
        <v>0</v>
      </c>
      <c r="K216" s="206" t="s">
        <v>152</v>
      </c>
      <c r="L216" s="45"/>
      <c r="M216" s="211" t="s">
        <v>20</v>
      </c>
      <c r="N216" s="212" t="s">
        <v>47</v>
      </c>
      <c r="O216" s="85"/>
      <c r="P216" s="213">
        <f>O216*H216</f>
        <v>0</v>
      </c>
      <c r="Q216" s="213">
        <v>0.0023800000000000002</v>
      </c>
      <c r="R216" s="213">
        <f>Q216*H216</f>
        <v>0.0095200000000000007</v>
      </c>
      <c r="S216" s="213">
        <v>0</v>
      </c>
      <c r="T216" s="21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5" t="s">
        <v>140</v>
      </c>
      <c r="AT216" s="215" t="s">
        <v>136</v>
      </c>
      <c r="AU216" s="215" t="s">
        <v>85</v>
      </c>
      <c r="AY216" s="18" t="s">
        <v>132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22</v>
      </c>
      <c r="BK216" s="216">
        <f>ROUND(I216*H216,2)</f>
        <v>0</v>
      </c>
      <c r="BL216" s="18" t="s">
        <v>140</v>
      </c>
      <c r="BM216" s="215" t="s">
        <v>556</v>
      </c>
    </row>
    <row r="217" s="2" customFormat="1">
      <c r="A217" s="39"/>
      <c r="B217" s="40"/>
      <c r="C217" s="41"/>
      <c r="D217" s="217" t="s">
        <v>142</v>
      </c>
      <c r="E217" s="41"/>
      <c r="F217" s="218" t="s">
        <v>154</v>
      </c>
      <c r="G217" s="41"/>
      <c r="H217" s="41"/>
      <c r="I217" s="219"/>
      <c r="J217" s="41"/>
      <c r="K217" s="41"/>
      <c r="L217" s="45"/>
      <c r="M217" s="220"/>
      <c r="N217" s="22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85</v>
      </c>
    </row>
    <row r="218" s="2" customFormat="1">
      <c r="A218" s="39"/>
      <c r="B218" s="40"/>
      <c r="C218" s="41"/>
      <c r="D218" s="245" t="s">
        <v>155</v>
      </c>
      <c r="E218" s="41"/>
      <c r="F218" s="246" t="s">
        <v>156</v>
      </c>
      <c r="G218" s="41"/>
      <c r="H218" s="41"/>
      <c r="I218" s="219"/>
      <c r="J218" s="41"/>
      <c r="K218" s="41"/>
      <c r="L218" s="45"/>
      <c r="M218" s="220"/>
      <c r="N218" s="22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85</v>
      </c>
    </row>
    <row r="219" s="13" customFormat="1">
      <c r="A219" s="13"/>
      <c r="B219" s="223"/>
      <c r="C219" s="224"/>
      <c r="D219" s="217" t="s">
        <v>145</v>
      </c>
      <c r="E219" s="225" t="s">
        <v>20</v>
      </c>
      <c r="F219" s="226" t="s">
        <v>140</v>
      </c>
      <c r="G219" s="224"/>
      <c r="H219" s="227">
        <v>4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145</v>
      </c>
      <c r="AU219" s="233" t="s">
        <v>85</v>
      </c>
      <c r="AV219" s="13" t="s">
        <v>85</v>
      </c>
      <c r="AW219" s="13" t="s">
        <v>39</v>
      </c>
      <c r="AX219" s="13" t="s">
        <v>76</v>
      </c>
      <c r="AY219" s="233" t="s">
        <v>132</v>
      </c>
    </row>
    <row r="220" s="14" customFormat="1">
      <c r="A220" s="14"/>
      <c r="B220" s="234"/>
      <c r="C220" s="235"/>
      <c r="D220" s="217" t="s">
        <v>145</v>
      </c>
      <c r="E220" s="236" t="s">
        <v>20</v>
      </c>
      <c r="F220" s="237" t="s">
        <v>147</v>
      </c>
      <c r="G220" s="235"/>
      <c r="H220" s="238">
        <v>4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145</v>
      </c>
      <c r="AU220" s="244" t="s">
        <v>85</v>
      </c>
      <c r="AV220" s="14" t="s">
        <v>140</v>
      </c>
      <c r="AW220" s="14" t="s">
        <v>39</v>
      </c>
      <c r="AX220" s="14" t="s">
        <v>22</v>
      </c>
      <c r="AY220" s="244" t="s">
        <v>132</v>
      </c>
    </row>
    <row r="221" s="2" customFormat="1" ht="16.5" customHeight="1">
      <c r="A221" s="39"/>
      <c r="B221" s="40"/>
      <c r="C221" s="247" t="s">
        <v>234</v>
      </c>
      <c r="D221" s="247" t="s">
        <v>158</v>
      </c>
      <c r="E221" s="248" t="s">
        <v>159</v>
      </c>
      <c r="F221" s="249" t="s">
        <v>160</v>
      </c>
      <c r="G221" s="250" t="s">
        <v>161</v>
      </c>
      <c r="H221" s="251">
        <v>0.19300000000000001</v>
      </c>
      <c r="I221" s="252"/>
      <c r="J221" s="253">
        <f>ROUND(I221*H221,2)</f>
        <v>0</v>
      </c>
      <c r="K221" s="249" t="s">
        <v>152</v>
      </c>
      <c r="L221" s="254"/>
      <c r="M221" s="255" t="s">
        <v>20</v>
      </c>
      <c r="N221" s="256" t="s">
        <v>47</v>
      </c>
      <c r="O221" s="85"/>
      <c r="P221" s="213">
        <f>O221*H221</f>
        <v>0</v>
      </c>
      <c r="Q221" s="213">
        <v>1</v>
      </c>
      <c r="R221" s="213">
        <f>Q221*H221</f>
        <v>0.19300000000000001</v>
      </c>
      <c r="S221" s="213">
        <v>0</v>
      </c>
      <c r="T221" s="21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5" t="s">
        <v>162</v>
      </c>
      <c r="AT221" s="215" t="s">
        <v>158</v>
      </c>
      <c r="AU221" s="215" t="s">
        <v>85</v>
      </c>
      <c r="AY221" s="18" t="s">
        <v>132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22</v>
      </c>
      <c r="BK221" s="216">
        <f>ROUND(I221*H221,2)</f>
        <v>0</v>
      </c>
      <c r="BL221" s="18" t="s">
        <v>140</v>
      </c>
      <c r="BM221" s="215" t="s">
        <v>557</v>
      </c>
    </row>
    <row r="222" s="2" customFormat="1">
      <c r="A222" s="39"/>
      <c r="B222" s="40"/>
      <c r="C222" s="41"/>
      <c r="D222" s="217" t="s">
        <v>142</v>
      </c>
      <c r="E222" s="41"/>
      <c r="F222" s="218" t="s">
        <v>160</v>
      </c>
      <c r="G222" s="41"/>
      <c r="H222" s="41"/>
      <c r="I222" s="219"/>
      <c r="J222" s="41"/>
      <c r="K222" s="41"/>
      <c r="L222" s="45"/>
      <c r="M222" s="220"/>
      <c r="N222" s="22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142</v>
      </c>
      <c r="AU222" s="18" t="s">
        <v>85</v>
      </c>
    </row>
    <row r="223" s="2" customFormat="1">
      <c r="A223" s="39"/>
      <c r="B223" s="40"/>
      <c r="C223" s="41"/>
      <c r="D223" s="217" t="s">
        <v>143</v>
      </c>
      <c r="E223" s="41"/>
      <c r="F223" s="222" t="s">
        <v>164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85</v>
      </c>
    </row>
    <row r="224" s="13" customFormat="1">
      <c r="A224" s="13"/>
      <c r="B224" s="223"/>
      <c r="C224" s="224"/>
      <c r="D224" s="217" t="s">
        <v>145</v>
      </c>
      <c r="E224" s="225" t="s">
        <v>20</v>
      </c>
      <c r="F224" s="226" t="s">
        <v>165</v>
      </c>
      <c r="G224" s="224"/>
      <c r="H224" s="227">
        <v>0.17184704000000001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145</v>
      </c>
      <c r="AU224" s="233" t="s">
        <v>85</v>
      </c>
      <c r="AV224" s="13" t="s">
        <v>85</v>
      </c>
      <c r="AW224" s="13" t="s">
        <v>39</v>
      </c>
      <c r="AX224" s="13" t="s">
        <v>76</v>
      </c>
      <c r="AY224" s="233" t="s">
        <v>132</v>
      </c>
    </row>
    <row r="225" s="13" customFormat="1">
      <c r="A225" s="13"/>
      <c r="B225" s="223"/>
      <c r="C225" s="224"/>
      <c r="D225" s="217" t="s">
        <v>145</v>
      </c>
      <c r="E225" s="225" t="s">
        <v>20</v>
      </c>
      <c r="F225" s="226" t="s">
        <v>166</v>
      </c>
      <c r="G225" s="224"/>
      <c r="H225" s="227">
        <v>0.02114624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145</v>
      </c>
      <c r="AU225" s="233" t="s">
        <v>85</v>
      </c>
      <c r="AV225" s="13" t="s">
        <v>85</v>
      </c>
      <c r="AW225" s="13" t="s">
        <v>39</v>
      </c>
      <c r="AX225" s="13" t="s">
        <v>76</v>
      </c>
      <c r="AY225" s="233" t="s">
        <v>132</v>
      </c>
    </row>
    <row r="226" s="14" customFormat="1">
      <c r="A226" s="14"/>
      <c r="B226" s="234"/>
      <c r="C226" s="235"/>
      <c r="D226" s="217" t="s">
        <v>145</v>
      </c>
      <c r="E226" s="236" t="s">
        <v>20</v>
      </c>
      <c r="F226" s="237" t="s">
        <v>147</v>
      </c>
      <c r="G226" s="235"/>
      <c r="H226" s="238">
        <v>0.19299327999999999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145</v>
      </c>
      <c r="AU226" s="244" t="s">
        <v>85</v>
      </c>
      <c r="AV226" s="14" t="s">
        <v>140</v>
      </c>
      <c r="AW226" s="14" t="s">
        <v>39</v>
      </c>
      <c r="AX226" s="14" t="s">
        <v>22</v>
      </c>
      <c r="AY226" s="244" t="s">
        <v>132</v>
      </c>
    </row>
    <row r="227" s="12" customFormat="1" ht="25.92" customHeight="1">
      <c r="A227" s="12"/>
      <c r="B227" s="188"/>
      <c r="C227" s="189"/>
      <c r="D227" s="190" t="s">
        <v>75</v>
      </c>
      <c r="E227" s="191" t="s">
        <v>167</v>
      </c>
      <c r="F227" s="191" t="s">
        <v>168</v>
      </c>
      <c r="G227" s="189"/>
      <c r="H227" s="189"/>
      <c r="I227" s="192"/>
      <c r="J227" s="193">
        <f>BK227</f>
        <v>0</v>
      </c>
      <c r="K227" s="189"/>
      <c r="L227" s="194"/>
      <c r="M227" s="195"/>
      <c r="N227" s="196"/>
      <c r="O227" s="196"/>
      <c r="P227" s="197">
        <f>P228+P232</f>
        <v>0</v>
      </c>
      <c r="Q227" s="196"/>
      <c r="R227" s="197">
        <f>R228+R232</f>
        <v>0.0109044</v>
      </c>
      <c r="S227" s="196"/>
      <c r="T227" s="198">
        <f>T228+T232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85</v>
      </c>
      <c r="AT227" s="200" t="s">
        <v>75</v>
      </c>
      <c r="AU227" s="200" t="s">
        <v>76</v>
      </c>
      <c r="AY227" s="199" t="s">
        <v>132</v>
      </c>
      <c r="BK227" s="201">
        <f>BK228+BK232</f>
        <v>0</v>
      </c>
    </row>
    <row r="228" s="12" customFormat="1" ht="22.8" customHeight="1">
      <c r="A228" s="12"/>
      <c r="B228" s="188"/>
      <c r="C228" s="189"/>
      <c r="D228" s="190" t="s">
        <v>75</v>
      </c>
      <c r="E228" s="202" t="s">
        <v>169</v>
      </c>
      <c r="F228" s="202" t="s">
        <v>170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SUM(P229:P231)</f>
        <v>0</v>
      </c>
      <c r="Q228" s="196"/>
      <c r="R228" s="197">
        <f>SUM(R229:R231)</f>
        <v>0.0096500000000000006</v>
      </c>
      <c r="S228" s="196"/>
      <c r="T228" s="198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9" t="s">
        <v>85</v>
      </c>
      <c r="AT228" s="200" t="s">
        <v>75</v>
      </c>
      <c r="AU228" s="200" t="s">
        <v>22</v>
      </c>
      <c r="AY228" s="199" t="s">
        <v>132</v>
      </c>
      <c r="BK228" s="201">
        <f>SUM(BK229:BK231)</f>
        <v>0</v>
      </c>
    </row>
    <row r="229" s="2" customFormat="1" ht="16.5" customHeight="1">
      <c r="A229" s="39"/>
      <c r="B229" s="40"/>
      <c r="C229" s="204" t="s">
        <v>241</v>
      </c>
      <c r="D229" s="204" t="s">
        <v>136</v>
      </c>
      <c r="E229" s="205" t="s">
        <v>172</v>
      </c>
      <c r="F229" s="206" t="s">
        <v>173</v>
      </c>
      <c r="G229" s="207" t="s">
        <v>174</v>
      </c>
      <c r="H229" s="208">
        <v>193</v>
      </c>
      <c r="I229" s="209"/>
      <c r="J229" s="210">
        <f>ROUND(I229*H229,2)</f>
        <v>0</v>
      </c>
      <c r="K229" s="206" t="s">
        <v>152</v>
      </c>
      <c r="L229" s="45"/>
      <c r="M229" s="211" t="s">
        <v>20</v>
      </c>
      <c r="N229" s="212" t="s">
        <v>47</v>
      </c>
      <c r="O229" s="85"/>
      <c r="P229" s="213">
        <f>O229*H229</f>
        <v>0</v>
      </c>
      <c r="Q229" s="213">
        <v>5.0000000000000002E-05</v>
      </c>
      <c r="R229" s="213">
        <f>Q229*H229</f>
        <v>0.0096500000000000006</v>
      </c>
      <c r="S229" s="213">
        <v>0</v>
      </c>
      <c r="T229" s="21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5" t="s">
        <v>175</v>
      </c>
      <c r="AT229" s="215" t="s">
        <v>136</v>
      </c>
      <c r="AU229" s="215" t="s">
        <v>85</v>
      </c>
      <c r="AY229" s="18" t="s">
        <v>132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22</v>
      </c>
      <c r="BK229" s="216">
        <f>ROUND(I229*H229,2)</f>
        <v>0</v>
      </c>
      <c r="BL229" s="18" t="s">
        <v>175</v>
      </c>
      <c r="BM229" s="215" t="s">
        <v>558</v>
      </c>
    </row>
    <row r="230" s="2" customFormat="1">
      <c r="A230" s="39"/>
      <c r="B230" s="40"/>
      <c r="C230" s="41"/>
      <c r="D230" s="217" t="s">
        <v>142</v>
      </c>
      <c r="E230" s="41"/>
      <c r="F230" s="218" t="s">
        <v>177</v>
      </c>
      <c r="G230" s="41"/>
      <c r="H230" s="41"/>
      <c r="I230" s="219"/>
      <c r="J230" s="41"/>
      <c r="K230" s="41"/>
      <c r="L230" s="45"/>
      <c r="M230" s="220"/>
      <c r="N230" s="22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142</v>
      </c>
      <c r="AU230" s="18" t="s">
        <v>85</v>
      </c>
    </row>
    <row r="231" s="2" customFormat="1">
      <c r="A231" s="39"/>
      <c r="B231" s="40"/>
      <c r="C231" s="41"/>
      <c r="D231" s="245" t="s">
        <v>155</v>
      </c>
      <c r="E231" s="41"/>
      <c r="F231" s="246" t="s">
        <v>178</v>
      </c>
      <c r="G231" s="41"/>
      <c r="H231" s="41"/>
      <c r="I231" s="219"/>
      <c r="J231" s="41"/>
      <c r="K231" s="41"/>
      <c r="L231" s="45"/>
      <c r="M231" s="220"/>
      <c r="N231" s="22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85</v>
      </c>
    </row>
    <row r="232" s="12" customFormat="1" ht="22.8" customHeight="1">
      <c r="A232" s="12"/>
      <c r="B232" s="188"/>
      <c r="C232" s="189"/>
      <c r="D232" s="190" t="s">
        <v>75</v>
      </c>
      <c r="E232" s="202" t="s">
        <v>179</v>
      </c>
      <c r="F232" s="202" t="s">
        <v>180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SUM(P233:P237)</f>
        <v>0</v>
      </c>
      <c r="Q232" s="196"/>
      <c r="R232" s="197">
        <f>SUM(R233:R237)</f>
        <v>0.0012543999999999999</v>
      </c>
      <c r="S232" s="196"/>
      <c r="T232" s="198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85</v>
      </c>
      <c r="AT232" s="200" t="s">
        <v>75</v>
      </c>
      <c r="AU232" s="200" t="s">
        <v>22</v>
      </c>
      <c r="AY232" s="199" t="s">
        <v>132</v>
      </c>
      <c r="BK232" s="201">
        <f>SUM(BK233:BK237)</f>
        <v>0</v>
      </c>
    </row>
    <row r="233" s="2" customFormat="1" ht="16.5" customHeight="1">
      <c r="A233" s="39"/>
      <c r="B233" s="40"/>
      <c r="C233" s="204" t="s">
        <v>255</v>
      </c>
      <c r="D233" s="204" t="s">
        <v>136</v>
      </c>
      <c r="E233" s="205" t="s">
        <v>182</v>
      </c>
      <c r="F233" s="206" t="s">
        <v>183</v>
      </c>
      <c r="G233" s="207" t="s">
        <v>184</v>
      </c>
      <c r="H233" s="208">
        <v>8.9600000000000009</v>
      </c>
      <c r="I233" s="209"/>
      <c r="J233" s="210">
        <f>ROUND(I233*H233,2)</f>
        <v>0</v>
      </c>
      <c r="K233" s="206" t="s">
        <v>152</v>
      </c>
      <c r="L233" s="45"/>
      <c r="M233" s="211" t="s">
        <v>20</v>
      </c>
      <c r="N233" s="212" t="s">
        <v>47</v>
      </c>
      <c r="O233" s="85"/>
      <c r="P233" s="213">
        <f>O233*H233</f>
        <v>0</v>
      </c>
      <c r="Q233" s="213">
        <v>0.00013999999999999999</v>
      </c>
      <c r="R233" s="213">
        <f>Q233*H233</f>
        <v>0.0012543999999999999</v>
      </c>
      <c r="S233" s="213">
        <v>0</v>
      </c>
      <c r="T233" s="21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5" t="s">
        <v>175</v>
      </c>
      <c r="AT233" s="215" t="s">
        <v>136</v>
      </c>
      <c r="AU233" s="215" t="s">
        <v>85</v>
      </c>
      <c r="AY233" s="18" t="s">
        <v>132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22</v>
      </c>
      <c r="BK233" s="216">
        <f>ROUND(I233*H233,2)</f>
        <v>0</v>
      </c>
      <c r="BL233" s="18" t="s">
        <v>175</v>
      </c>
      <c r="BM233" s="215" t="s">
        <v>559</v>
      </c>
    </row>
    <row r="234" s="2" customFormat="1">
      <c r="A234" s="39"/>
      <c r="B234" s="40"/>
      <c r="C234" s="41"/>
      <c r="D234" s="217" t="s">
        <v>142</v>
      </c>
      <c r="E234" s="41"/>
      <c r="F234" s="218" t="s">
        <v>186</v>
      </c>
      <c r="G234" s="41"/>
      <c r="H234" s="41"/>
      <c r="I234" s="219"/>
      <c r="J234" s="41"/>
      <c r="K234" s="41"/>
      <c r="L234" s="45"/>
      <c r="M234" s="220"/>
      <c r="N234" s="22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142</v>
      </c>
      <c r="AU234" s="18" t="s">
        <v>85</v>
      </c>
    </row>
    <row r="235" s="2" customFormat="1">
      <c r="A235" s="39"/>
      <c r="B235" s="40"/>
      <c r="C235" s="41"/>
      <c r="D235" s="245" t="s">
        <v>155</v>
      </c>
      <c r="E235" s="41"/>
      <c r="F235" s="246" t="s">
        <v>187</v>
      </c>
      <c r="G235" s="41"/>
      <c r="H235" s="41"/>
      <c r="I235" s="219"/>
      <c r="J235" s="41"/>
      <c r="K235" s="41"/>
      <c r="L235" s="45"/>
      <c r="M235" s="220"/>
      <c r="N235" s="22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85</v>
      </c>
    </row>
    <row r="236" s="13" customFormat="1">
      <c r="A236" s="13"/>
      <c r="B236" s="223"/>
      <c r="C236" s="224"/>
      <c r="D236" s="217" t="s">
        <v>145</v>
      </c>
      <c r="E236" s="225" t="s">
        <v>20</v>
      </c>
      <c r="F236" s="226" t="s">
        <v>188</v>
      </c>
      <c r="G236" s="224"/>
      <c r="H236" s="227">
        <v>8.9600000000000009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145</v>
      </c>
      <c r="AU236" s="233" t="s">
        <v>85</v>
      </c>
      <c r="AV236" s="13" t="s">
        <v>85</v>
      </c>
      <c r="AW236" s="13" t="s">
        <v>39</v>
      </c>
      <c r="AX236" s="13" t="s">
        <v>76</v>
      </c>
      <c r="AY236" s="233" t="s">
        <v>132</v>
      </c>
    </row>
    <row r="237" s="14" customFormat="1">
      <c r="A237" s="14"/>
      <c r="B237" s="234"/>
      <c r="C237" s="235"/>
      <c r="D237" s="217" t="s">
        <v>145</v>
      </c>
      <c r="E237" s="236" t="s">
        <v>20</v>
      </c>
      <c r="F237" s="237" t="s">
        <v>147</v>
      </c>
      <c r="G237" s="235"/>
      <c r="H237" s="238">
        <v>8.9600000000000009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145</v>
      </c>
      <c r="AU237" s="244" t="s">
        <v>85</v>
      </c>
      <c r="AV237" s="14" t="s">
        <v>140</v>
      </c>
      <c r="AW237" s="14" t="s">
        <v>39</v>
      </c>
      <c r="AX237" s="14" t="s">
        <v>22</v>
      </c>
      <c r="AY237" s="244" t="s">
        <v>132</v>
      </c>
    </row>
    <row r="238" s="12" customFormat="1" ht="25.92" customHeight="1">
      <c r="A238" s="12"/>
      <c r="B238" s="188"/>
      <c r="C238" s="189"/>
      <c r="D238" s="190" t="s">
        <v>75</v>
      </c>
      <c r="E238" s="191" t="s">
        <v>130</v>
      </c>
      <c r="F238" s="191" t="s">
        <v>131</v>
      </c>
      <c r="G238" s="189"/>
      <c r="H238" s="189"/>
      <c r="I238" s="192"/>
      <c r="J238" s="193">
        <f>BK238</f>
        <v>0</v>
      </c>
      <c r="K238" s="189"/>
      <c r="L238" s="194"/>
      <c r="M238" s="195"/>
      <c r="N238" s="196"/>
      <c r="O238" s="196"/>
      <c r="P238" s="197">
        <f>P239+SUM(P240:P313)+P323</f>
        <v>0</v>
      </c>
      <c r="Q238" s="196"/>
      <c r="R238" s="197">
        <f>R239+SUM(R240:R313)+R323</f>
        <v>4.3434999999999997</v>
      </c>
      <c r="S238" s="196"/>
      <c r="T238" s="198">
        <f>T239+SUM(T240:T313)+T323</f>
        <v>2.0800000000000001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9" t="s">
        <v>22</v>
      </c>
      <c r="AT238" s="200" t="s">
        <v>75</v>
      </c>
      <c r="AU238" s="200" t="s">
        <v>76</v>
      </c>
      <c r="AY238" s="199" t="s">
        <v>132</v>
      </c>
      <c r="BK238" s="201">
        <f>BK239+SUM(BK240:BK313)+BK323</f>
        <v>0</v>
      </c>
    </row>
    <row r="239" s="2" customFormat="1" ht="21.75" customHeight="1">
      <c r="A239" s="39"/>
      <c r="B239" s="40"/>
      <c r="C239" s="204" t="s">
        <v>329</v>
      </c>
      <c r="D239" s="204" t="s">
        <v>136</v>
      </c>
      <c r="E239" s="205" t="s">
        <v>560</v>
      </c>
      <c r="F239" s="206" t="s">
        <v>561</v>
      </c>
      <c r="G239" s="207" t="s">
        <v>208</v>
      </c>
      <c r="H239" s="208">
        <v>5.3639999999999999</v>
      </c>
      <c r="I239" s="209"/>
      <c r="J239" s="210">
        <f>ROUND(I239*H239,2)</f>
        <v>0</v>
      </c>
      <c r="K239" s="206" t="s">
        <v>152</v>
      </c>
      <c r="L239" s="45"/>
      <c r="M239" s="211" t="s">
        <v>20</v>
      </c>
      <c r="N239" s="212" t="s">
        <v>47</v>
      </c>
      <c r="O239" s="85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5" t="s">
        <v>140</v>
      </c>
      <c r="AT239" s="215" t="s">
        <v>136</v>
      </c>
      <c r="AU239" s="215" t="s">
        <v>22</v>
      </c>
      <c r="AY239" s="18" t="s">
        <v>132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22</v>
      </c>
      <c r="BK239" s="216">
        <f>ROUND(I239*H239,2)</f>
        <v>0</v>
      </c>
      <c r="BL239" s="18" t="s">
        <v>140</v>
      </c>
      <c r="BM239" s="215" t="s">
        <v>562</v>
      </c>
    </row>
    <row r="240" s="2" customFormat="1">
      <c r="A240" s="39"/>
      <c r="B240" s="40"/>
      <c r="C240" s="41"/>
      <c r="D240" s="217" t="s">
        <v>142</v>
      </c>
      <c r="E240" s="41"/>
      <c r="F240" s="218" t="s">
        <v>563</v>
      </c>
      <c r="G240" s="41"/>
      <c r="H240" s="41"/>
      <c r="I240" s="219"/>
      <c r="J240" s="41"/>
      <c r="K240" s="41"/>
      <c r="L240" s="45"/>
      <c r="M240" s="220"/>
      <c r="N240" s="22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142</v>
      </c>
      <c r="AU240" s="18" t="s">
        <v>22</v>
      </c>
    </row>
    <row r="241" s="2" customFormat="1">
      <c r="A241" s="39"/>
      <c r="B241" s="40"/>
      <c r="C241" s="41"/>
      <c r="D241" s="245" t="s">
        <v>155</v>
      </c>
      <c r="E241" s="41"/>
      <c r="F241" s="246" t="s">
        <v>564</v>
      </c>
      <c r="G241" s="41"/>
      <c r="H241" s="41"/>
      <c r="I241" s="219"/>
      <c r="J241" s="41"/>
      <c r="K241" s="41"/>
      <c r="L241" s="45"/>
      <c r="M241" s="220"/>
      <c r="N241" s="22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22</v>
      </c>
    </row>
    <row r="242" s="15" customFormat="1">
      <c r="A242" s="15"/>
      <c r="B242" s="257"/>
      <c r="C242" s="258"/>
      <c r="D242" s="217" t="s">
        <v>145</v>
      </c>
      <c r="E242" s="259" t="s">
        <v>20</v>
      </c>
      <c r="F242" s="260" t="s">
        <v>565</v>
      </c>
      <c r="G242" s="258"/>
      <c r="H242" s="259" t="s">
        <v>20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145</v>
      </c>
      <c r="AU242" s="266" t="s">
        <v>22</v>
      </c>
      <c r="AV242" s="15" t="s">
        <v>22</v>
      </c>
      <c r="AW242" s="15" t="s">
        <v>39</v>
      </c>
      <c r="AX242" s="15" t="s">
        <v>76</v>
      </c>
      <c r="AY242" s="266" t="s">
        <v>132</v>
      </c>
    </row>
    <row r="243" s="13" customFormat="1">
      <c r="A243" s="13"/>
      <c r="B243" s="223"/>
      <c r="C243" s="224"/>
      <c r="D243" s="217" t="s">
        <v>145</v>
      </c>
      <c r="E243" s="225" t="s">
        <v>20</v>
      </c>
      <c r="F243" s="226" t="s">
        <v>566</v>
      </c>
      <c r="G243" s="224"/>
      <c r="H243" s="227">
        <v>5.3641056799999998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145</v>
      </c>
      <c r="AU243" s="233" t="s">
        <v>22</v>
      </c>
      <c r="AV243" s="13" t="s">
        <v>85</v>
      </c>
      <c r="AW243" s="13" t="s">
        <v>39</v>
      </c>
      <c r="AX243" s="13" t="s">
        <v>22</v>
      </c>
      <c r="AY243" s="233" t="s">
        <v>132</v>
      </c>
    </row>
    <row r="244" s="2" customFormat="1" ht="16.5" customHeight="1">
      <c r="A244" s="39"/>
      <c r="B244" s="40"/>
      <c r="C244" s="204" t="s">
        <v>393</v>
      </c>
      <c r="D244" s="204" t="s">
        <v>136</v>
      </c>
      <c r="E244" s="205" t="s">
        <v>567</v>
      </c>
      <c r="F244" s="206" t="s">
        <v>568</v>
      </c>
      <c r="G244" s="207" t="s">
        <v>184</v>
      </c>
      <c r="H244" s="208">
        <v>3.7000000000000002</v>
      </c>
      <c r="I244" s="209"/>
      <c r="J244" s="210">
        <f>ROUND(I244*H244,2)</f>
        <v>0</v>
      </c>
      <c r="K244" s="206" t="s">
        <v>152</v>
      </c>
      <c r="L244" s="45"/>
      <c r="M244" s="211" t="s">
        <v>20</v>
      </c>
      <c r="N244" s="212" t="s">
        <v>47</v>
      </c>
      <c r="O244" s="85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5" t="s">
        <v>140</v>
      </c>
      <c r="AT244" s="215" t="s">
        <v>136</v>
      </c>
      <c r="AU244" s="215" t="s">
        <v>22</v>
      </c>
      <c r="AY244" s="18" t="s">
        <v>132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22</v>
      </c>
      <c r="BK244" s="216">
        <f>ROUND(I244*H244,2)</f>
        <v>0</v>
      </c>
      <c r="BL244" s="18" t="s">
        <v>140</v>
      </c>
      <c r="BM244" s="215" t="s">
        <v>569</v>
      </c>
    </row>
    <row r="245" s="2" customFormat="1">
      <c r="A245" s="39"/>
      <c r="B245" s="40"/>
      <c r="C245" s="41"/>
      <c r="D245" s="217" t="s">
        <v>142</v>
      </c>
      <c r="E245" s="41"/>
      <c r="F245" s="218" t="s">
        <v>570</v>
      </c>
      <c r="G245" s="41"/>
      <c r="H245" s="41"/>
      <c r="I245" s="219"/>
      <c r="J245" s="41"/>
      <c r="K245" s="41"/>
      <c r="L245" s="45"/>
      <c r="M245" s="220"/>
      <c r="N245" s="22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142</v>
      </c>
      <c r="AU245" s="18" t="s">
        <v>22</v>
      </c>
    </row>
    <row r="246" s="2" customFormat="1">
      <c r="A246" s="39"/>
      <c r="B246" s="40"/>
      <c r="C246" s="41"/>
      <c r="D246" s="245" t="s">
        <v>155</v>
      </c>
      <c r="E246" s="41"/>
      <c r="F246" s="246" t="s">
        <v>571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22</v>
      </c>
    </row>
    <row r="247" s="15" customFormat="1">
      <c r="A247" s="15"/>
      <c r="B247" s="257"/>
      <c r="C247" s="258"/>
      <c r="D247" s="217" t="s">
        <v>145</v>
      </c>
      <c r="E247" s="259" t="s">
        <v>20</v>
      </c>
      <c r="F247" s="260" t="s">
        <v>572</v>
      </c>
      <c r="G247" s="258"/>
      <c r="H247" s="259" t="s">
        <v>20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145</v>
      </c>
      <c r="AU247" s="266" t="s">
        <v>22</v>
      </c>
      <c r="AV247" s="15" t="s">
        <v>22</v>
      </c>
      <c r="AW247" s="15" t="s">
        <v>39</v>
      </c>
      <c r="AX247" s="15" t="s">
        <v>76</v>
      </c>
      <c r="AY247" s="266" t="s">
        <v>132</v>
      </c>
    </row>
    <row r="248" s="13" customFormat="1">
      <c r="A248" s="13"/>
      <c r="B248" s="223"/>
      <c r="C248" s="224"/>
      <c r="D248" s="217" t="s">
        <v>145</v>
      </c>
      <c r="E248" s="225" t="s">
        <v>20</v>
      </c>
      <c r="F248" s="226" t="s">
        <v>573</v>
      </c>
      <c r="G248" s="224"/>
      <c r="H248" s="227">
        <v>3.7000000000000002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145</v>
      </c>
      <c r="AU248" s="233" t="s">
        <v>22</v>
      </c>
      <c r="AV248" s="13" t="s">
        <v>85</v>
      </c>
      <c r="AW248" s="13" t="s">
        <v>39</v>
      </c>
      <c r="AX248" s="13" t="s">
        <v>22</v>
      </c>
      <c r="AY248" s="233" t="s">
        <v>132</v>
      </c>
    </row>
    <row r="249" s="2" customFormat="1" ht="16.5" customHeight="1">
      <c r="A249" s="39"/>
      <c r="B249" s="40"/>
      <c r="C249" s="204" t="s">
        <v>417</v>
      </c>
      <c r="D249" s="204" t="s">
        <v>136</v>
      </c>
      <c r="E249" s="205" t="s">
        <v>574</v>
      </c>
      <c r="F249" s="206" t="s">
        <v>575</v>
      </c>
      <c r="G249" s="207" t="s">
        <v>184</v>
      </c>
      <c r="H249" s="208">
        <v>10.5</v>
      </c>
      <c r="I249" s="209"/>
      <c r="J249" s="210">
        <f>ROUND(I249*H249,2)</f>
        <v>0</v>
      </c>
      <c r="K249" s="206" t="s">
        <v>152</v>
      </c>
      <c r="L249" s="45"/>
      <c r="M249" s="211" t="s">
        <v>20</v>
      </c>
      <c r="N249" s="212" t="s">
        <v>47</v>
      </c>
      <c r="O249" s="85"/>
      <c r="P249" s="213">
        <f>O249*H249</f>
        <v>0</v>
      </c>
      <c r="Q249" s="213">
        <v>0.00084000000000000003</v>
      </c>
      <c r="R249" s="213">
        <f>Q249*H249</f>
        <v>0.0088199999999999997</v>
      </c>
      <c r="S249" s="213">
        <v>0</v>
      </c>
      <c r="T249" s="21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140</v>
      </c>
      <c r="AT249" s="215" t="s">
        <v>136</v>
      </c>
      <c r="AU249" s="215" t="s">
        <v>22</v>
      </c>
      <c r="AY249" s="18" t="s">
        <v>132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22</v>
      </c>
      <c r="BK249" s="216">
        <f>ROUND(I249*H249,2)</f>
        <v>0</v>
      </c>
      <c r="BL249" s="18" t="s">
        <v>140</v>
      </c>
      <c r="BM249" s="215" t="s">
        <v>576</v>
      </c>
    </row>
    <row r="250" s="2" customFormat="1">
      <c r="A250" s="39"/>
      <c r="B250" s="40"/>
      <c r="C250" s="41"/>
      <c r="D250" s="217" t="s">
        <v>142</v>
      </c>
      <c r="E250" s="41"/>
      <c r="F250" s="218" t="s">
        <v>577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142</v>
      </c>
      <c r="AU250" s="18" t="s">
        <v>22</v>
      </c>
    </row>
    <row r="251" s="2" customFormat="1">
      <c r="A251" s="39"/>
      <c r="B251" s="40"/>
      <c r="C251" s="41"/>
      <c r="D251" s="245" t="s">
        <v>155</v>
      </c>
      <c r="E251" s="41"/>
      <c r="F251" s="246" t="s">
        <v>578</v>
      </c>
      <c r="G251" s="41"/>
      <c r="H251" s="41"/>
      <c r="I251" s="219"/>
      <c r="J251" s="41"/>
      <c r="K251" s="41"/>
      <c r="L251" s="45"/>
      <c r="M251" s="220"/>
      <c r="N251" s="22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22</v>
      </c>
    </row>
    <row r="252" s="2" customFormat="1">
      <c r="A252" s="39"/>
      <c r="B252" s="40"/>
      <c r="C252" s="41"/>
      <c r="D252" s="217" t="s">
        <v>143</v>
      </c>
      <c r="E252" s="41"/>
      <c r="F252" s="222" t="s">
        <v>579</v>
      </c>
      <c r="G252" s="41"/>
      <c r="H252" s="41"/>
      <c r="I252" s="219"/>
      <c r="J252" s="41"/>
      <c r="K252" s="41"/>
      <c r="L252" s="45"/>
      <c r="M252" s="220"/>
      <c r="N252" s="22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143</v>
      </c>
      <c r="AU252" s="18" t="s">
        <v>22</v>
      </c>
    </row>
    <row r="253" s="13" customFormat="1">
      <c r="A253" s="13"/>
      <c r="B253" s="223"/>
      <c r="C253" s="224"/>
      <c r="D253" s="217" t="s">
        <v>145</v>
      </c>
      <c r="E253" s="225" t="s">
        <v>20</v>
      </c>
      <c r="F253" s="226" t="s">
        <v>580</v>
      </c>
      <c r="G253" s="224"/>
      <c r="H253" s="227">
        <v>10.5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145</v>
      </c>
      <c r="AU253" s="233" t="s">
        <v>22</v>
      </c>
      <c r="AV253" s="13" t="s">
        <v>85</v>
      </c>
      <c r="AW253" s="13" t="s">
        <v>39</v>
      </c>
      <c r="AX253" s="13" t="s">
        <v>22</v>
      </c>
      <c r="AY253" s="233" t="s">
        <v>132</v>
      </c>
    </row>
    <row r="254" s="2" customFormat="1" ht="16.5" customHeight="1">
      <c r="A254" s="39"/>
      <c r="B254" s="40"/>
      <c r="C254" s="204" t="s">
        <v>419</v>
      </c>
      <c r="D254" s="204" t="s">
        <v>136</v>
      </c>
      <c r="E254" s="205" t="s">
        <v>581</v>
      </c>
      <c r="F254" s="206" t="s">
        <v>582</v>
      </c>
      <c r="G254" s="207" t="s">
        <v>184</v>
      </c>
      <c r="H254" s="208">
        <v>10.5</v>
      </c>
      <c r="I254" s="209"/>
      <c r="J254" s="210">
        <f>ROUND(I254*H254,2)</f>
        <v>0</v>
      </c>
      <c r="K254" s="206" t="s">
        <v>152</v>
      </c>
      <c r="L254" s="45"/>
      <c r="M254" s="211" t="s">
        <v>20</v>
      </c>
      <c r="N254" s="212" t="s">
        <v>47</v>
      </c>
      <c r="O254" s="85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5" t="s">
        <v>140</v>
      </c>
      <c r="AT254" s="215" t="s">
        <v>136</v>
      </c>
      <c r="AU254" s="215" t="s">
        <v>22</v>
      </c>
      <c r="AY254" s="18" t="s">
        <v>132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22</v>
      </c>
      <c r="BK254" s="216">
        <f>ROUND(I254*H254,2)</f>
        <v>0</v>
      </c>
      <c r="BL254" s="18" t="s">
        <v>140</v>
      </c>
      <c r="BM254" s="215" t="s">
        <v>583</v>
      </c>
    </row>
    <row r="255" s="2" customFormat="1">
      <c r="A255" s="39"/>
      <c r="B255" s="40"/>
      <c r="C255" s="41"/>
      <c r="D255" s="217" t="s">
        <v>142</v>
      </c>
      <c r="E255" s="41"/>
      <c r="F255" s="218" t="s">
        <v>584</v>
      </c>
      <c r="G255" s="41"/>
      <c r="H255" s="41"/>
      <c r="I255" s="219"/>
      <c r="J255" s="41"/>
      <c r="K255" s="41"/>
      <c r="L255" s="45"/>
      <c r="M255" s="220"/>
      <c r="N255" s="22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142</v>
      </c>
      <c r="AU255" s="18" t="s">
        <v>22</v>
      </c>
    </row>
    <row r="256" s="2" customFormat="1">
      <c r="A256" s="39"/>
      <c r="B256" s="40"/>
      <c r="C256" s="41"/>
      <c r="D256" s="245" t="s">
        <v>155</v>
      </c>
      <c r="E256" s="41"/>
      <c r="F256" s="246" t="s">
        <v>585</v>
      </c>
      <c r="G256" s="41"/>
      <c r="H256" s="41"/>
      <c r="I256" s="219"/>
      <c r="J256" s="41"/>
      <c r="K256" s="41"/>
      <c r="L256" s="45"/>
      <c r="M256" s="220"/>
      <c r="N256" s="22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22</v>
      </c>
    </row>
    <row r="257" s="13" customFormat="1">
      <c r="A257" s="13"/>
      <c r="B257" s="223"/>
      <c r="C257" s="224"/>
      <c r="D257" s="217" t="s">
        <v>145</v>
      </c>
      <c r="E257" s="225" t="s">
        <v>20</v>
      </c>
      <c r="F257" s="226" t="s">
        <v>580</v>
      </c>
      <c r="G257" s="224"/>
      <c r="H257" s="227">
        <v>10.5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145</v>
      </c>
      <c r="AU257" s="233" t="s">
        <v>22</v>
      </c>
      <c r="AV257" s="13" t="s">
        <v>85</v>
      </c>
      <c r="AW257" s="13" t="s">
        <v>39</v>
      </c>
      <c r="AX257" s="13" t="s">
        <v>22</v>
      </c>
      <c r="AY257" s="233" t="s">
        <v>132</v>
      </c>
    </row>
    <row r="258" s="2" customFormat="1" ht="16.5" customHeight="1">
      <c r="A258" s="39"/>
      <c r="B258" s="40"/>
      <c r="C258" s="204" t="s">
        <v>376</v>
      </c>
      <c r="D258" s="204" t="s">
        <v>136</v>
      </c>
      <c r="E258" s="205" t="s">
        <v>383</v>
      </c>
      <c r="F258" s="206" t="s">
        <v>384</v>
      </c>
      <c r="G258" s="207" t="s">
        <v>208</v>
      </c>
      <c r="H258" s="208">
        <v>3.589</v>
      </c>
      <c r="I258" s="209"/>
      <c r="J258" s="210">
        <f>ROUND(I258*H258,2)</f>
        <v>0</v>
      </c>
      <c r="K258" s="206" t="s">
        <v>152</v>
      </c>
      <c r="L258" s="45"/>
      <c r="M258" s="211" t="s">
        <v>20</v>
      </c>
      <c r="N258" s="212" t="s">
        <v>47</v>
      </c>
      <c r="O258" s="85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5" t="s">
        <v>140</v>
      </c>
      <c r="AT258" s="215" t="s">
        <v>136</v>
      </c>
      <c r="AU258" s="215" t="s">
        <v>22</v>
      </c>
      <c r="AY258" s="18" t="s">
        <v>132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22</v>
      </c>
      <c r="BK258" s="216">
        <f>ROUND(I258*H258,2)</f>
        <v>0</v>
      </c>
      <c r="BL258" s="18" t="s">
        <v>140</v>
      </c>
      <c r="BM258" s="215" t="s">
        <v>586</v>
      </c>
    </row>
    <row r="259" s="2" customFormat="1">
      <c r="A259" s="39"/>
      <c r="B259" s="40"/>
      <c r="C259" s="41"/>
      <c r="D259" s="217" t="s">
        <v>142</v>
      </c>
      <c r="E259" s="41"/>
      <c r="F259" s="218" t="s">
        <v>386</v>
      </c>
      <c r="G259" s="41"/>
      <c r="H259" s="41"/>
      <c r="I259" s="219"/>
      <c r="J259" s="41"/>
      <c r="K259" s="41"/>
      <c r="L259" s="45"/>
      <c r="M259" s="220"/>
      <c r="N259" s="22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142</v>
      </c>
      <c r="AU259" s="18" t="s">
        <v>22</v>
      </c>
    </row>
    <row r="260" s="2" customFormat="1">
      <c r="A260" s="39"/>
      <c r="B260" s="40"/>
      <c r="C260" s="41"/>
      <c r="D260" s="245" t="s">
        <v>155</v>
      </c>
      <c r="E260" s="41"/>
      <c r="F260" s="246" t="s">
        <v>387</v>
      </c>
      <c r="G260" s="41"/>
      <c r="H260" s="41"/>
      <c r="I260" s="219"/>
      <c r="J260" s="41"/>
      <c r="K260" s="41"/>
      <c r="L260" s="45"/>
      <c r="M260" s="220"/>
      <c r="N260" s="22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155</v>
      </c>
      <c r="AU260" s="18" t="s">
        <v>22</v>
      </c>
    </row>
    <row r="261" s="2" customFormat="1">
      <c r="A261" s="39"/>
      <c r="B261" s="40"/>
      <c r="C261" s="41"/>
      <c r="D261" s="217" t="s">
        <v>143</v>
      </c>
      <c r="E261" s="41"/>
      <c r="F261" s="222" t="s">
        <v>579</v>
      </c>
      <c r="G261" s="41"/>
      <c r="H261" s="41"/>
      <c r="I261" s="219"/>
      <c r="J261" s="41"/>
      <c r="K261" s="41"/>
      <c r="L261" s="45"/>
      <c r="M261" s="220"/>
      <c r="N261" s="22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143</v>
      </c>
      <c r="AU261" s="18" t="s">
        <v>22</v>
      </c>
    </row>
    <row r="262" s="15" customFormat="1">
      <c r="A262" s="15"/>
      <c r="B262" s="257"/>
      <c r="C262" s="258"/>
      <c r="D262" s="217" t="s">
        <v>145</v>
      </c>
      <c r="E262" s="259" t="s">
        <v>20</v>
      </c>
      <c r="F262" s="260" t="s">
        <v>587</v>
      </c>
      <c r="G262" s="258"/>
      <c r="H262" s="259" t="s">
        <v>20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145</v>
      </c>
      <c r="AU262" s="266" t="s">
        <v>22</v>
      </c>
      <c r="AV262" s="15" t="s">
        <v>22</v>
      </c>
      <c r="AW262" s="15" t="s">
        <v>39</v>
      </c>
      <c r="AX262" s="15" t="s">
        <v>76</v>
      </c>
      <c r="AY262" s="266" t="s">
        <v>132</v>
      </c>
    </row>
    <row r="263" s="13" customFormat="1">
      <c r="A263" s="13"/>
      <c r="B263" s="223"/>
      <c r="C263" s="224"/>
      <c r="D263" s="217" t="s">
        <v>145</v>
      </c>
      <c r="E263" s="225" t="s">
        <v>20</v>
      </c>
      <c r="F263" s="226" t="s">
        <v>588</v>
      </c>
      <c r="G263" s="224"/>
      <c r="H263" s="227">
        <v>3.589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145</v>
      </c>
      <c r="AU263" s="233" t="s">
        <v>22</v>
      </c>
      <c r="AV263" s="13" t="s">
        <v>85</v>
      </c>
      <c r="AW263" s="13" t="s">
        <v>39</v>
      </c>
      <c r="AX263" s="13" t="s">
        <v>22</v>
      </c>
      <c r="AY263" s="233" t="s">
        <v>132</v>
      </c>
    </row>
    <row r="264" s="2" customFormat="1" ht="16.5" customHeight="1">
      <c r="A264" s="39"/>
      <c r="B264" s="40"/>
      <c r="C264" s="204" t="s">
        <v>398</v>
      </c>
      <c r="D264" s="204" t="s">
        <v>136</v>
      </c>
      <c r="E264" s="205" t="s">
        <v>589</v>
      </c>
      <c r="F264" s="206" t="s">
        <v>590</v>
      </c>
      <c r="G264" s="207" t="s">
        <v>208</v>
      </c>
      <c r="H264" s="208">
        <v>1.831</v>
      </c>
      <c r="I264" s="209"/>
      <c r="J264" s="210">
        <f>ROUND(I264*H264,2)</f>
        <v>0</v>
      </c>
      <c r="K264" s="206" t="s">
        <v>152</v>
      </c>
      <c r="L264" s="45"/>
      <c r="M264" s="211" t="s">
        <v>20</v>
      </c>
      <c r="N264" s="212" t="s">
        <v>47</v>
      </c>
      <c r="O264" s="85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5" t="s">
        <v>140</v>
      </c>
      <c r="AT264" s="215" t="s">
        <v>136</v>
      </c>
      <c r="AU264" s="215" t="s">
        <v>22</v>
      </c>
      <c r="AY264" s="18" t="s">
        <v>132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22</v>
      </c>
      <c r="BK264" s="216">
        <f>ROUND(I264*H264,2)</f>
        <v>0</v>
      </c>
      <c r="BL264" s="18" t="s">
        <v>140</v>
      </c>
      <c r="BM264" s="215" t="s">
        <v>591</v>
      </c>
    </row>
    <row r="265" s="2" customFormat="1">
      <c r="A265" s="39"/>
      <c r="B265" s="40"/>
      <c r="C265" s="41"/>
      <c r="D265" s="217" t="s">
        <v>142</v>
      </c>
      <c r="E265" s="41"/>
      <c r="F265" s="218" t="s">
        <v>592</v>
      </c>
      <c r="G265" s="41"/>
      <c r="H265" s="41"/>
      <c r="I265" s="219"/>
      <c r="J265" s="41"/>
      <c r="K265" s="41"/>
      <c r="L265" s="45"/>
      <c r="M265" s="220"/>
      <c r="N265" s="22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142</v>
      </c>
      <c r="AU265" s="18" t="s">
        <v>22</v>
      </c>
    </row>
    <row r="266" s="2" customFormat="1">
      <c r="A266" s="39"/>
      <c r="B266" s="40"/>
      <c r="C266" s="41"/>
      <c r="D266" s="245" t="s">
        <v>155</v>
      </c>
      <c r="E266" s="41"/>
      <c r="F266" s="246" t="s">
        <v>593</v>
      </c>
      <c r="G266" s="41"/>
      <c r="H266" s="41"/>
      <c r="I266" s="219"/>
      <c r="J266" s="41"/>
      <c r="K266" s="41"/>
      <c r="L266" s="45"/>
      <c r="M266" s="220"/>
      <c r="N266" s="22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155</v>
      </c>
      <c r="AU266" s="18" t="s">
        <v>22</v>
      </c>
    </row>
    <row r="267" s="2" customFormat="1">
      <c r="A267" s="39"/>
      <c r="B267" s="40"/>
      <c r="C267" s="41"/>
      <c r="D267" s="217" t="s">
        <v>143</v>
      </c>
      <c r="E267" s="41"/>
      <c r="F267" s="222" t="s">
        <v>579</v>
      </c>
      <c r="G267" s="41"/>
      <c r="H267" s="41"/>
      <c r="I267" s="219"/>
      <c r="J267" s="41"/>
      <c r="K267" s="41"/>
      <c r="L267" s="45"/>
      <c r="M267" s="220"/>
      <c r="N267" s="22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143</v>
      </c>
      <c r="AU267" s="18" t="s">
        <v>22</v>
      </c>
    </row>
    <row r="268" s="15" customFormat="1">
      <c r="A268" s="15"/>
      <c r="B268" s="257"/>
      <c r="C268" s="258"/>
      <c r="D268" s="217" t="s">
        <v>145</v>
      </c>
      <c r="E268" s="259" t="s">
        <v>20</v>
      </c>
      <c r="F268" s="260" t="s">
        <v>594</v>
      </c>
      <c r="G268" s="258"/>
      <c r="H268" s="259" t="s">
        <v>20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145</v>
      </c>
      <c r="AU268" s="266" t="s">
        <v>22</v>
      </c>
      <c r="AV268" s="15" t="s">
        <v>22</v>
      </c>
      <c r="AW268" s="15" t="s">
        <v>39</v>
      </c>
      <c r="AX268" s="15" t="s">
        <v>76</v>
      </c>
      <c r="AY268" s="266" t="s">
        <v>132</v>
      </c>
    </row>
    <row r="269" s="13" customFormat="1">
      <c r="A269" s="13"/>
      <c r="B269" s="223"/>
      <c r="C269" s="224"/>
      <c r="D269" s="217" t="s">
        <v>145</v>
      </c>
      <c r="E269" s="225" t="s">
        <v>20</v>
      </c>
      <c r="F269" s="226" t="s">
        <v>595</v>
      </c>
      <c r="G269" s="224"/>
      <c r="H269" s="227">
        <v>1.8311056800000001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145</v>
      </c>
      <c r="AU269" s="233" t="s">
        <v>22</v>
      </c>
      <c r="AV269" s="13" t="s">
        <v>85</v>
      </c>
      <c r="AW269" s="13" t="s">
        <v>39</v>
      </c>
      <c r="AX269" s="13" t="s">
        <v>22</v>
      </c>
      <c r="AY269" s="233" t="s">
        <v>132</v>
      </c>
    </row>
    <row r="270" s="2" customFormat="1" ht="24.15" customHeight="1">
      <c r="A270" s="39"/>
      <c r="B270" s="40"/>
      <c r="C270" s="204" t="s">
        <v>412</v>
      </c>
      <c r="D270" s="204" t="s">
        <v>136</v>
      </c>
      <c r="E270" s="205" t="s">
        <v>596</v>
      </c>
      <c r="F270" s="206" t="s">
        <v>597</v>
      </c>
      <c r="G270" s="207" t="s">
        <v>184</v>
      </c>
      <c r="H270" s="208">
        <v>31.300000000000001</v>
      </c>
      <c r="I270" s="209"/>
      <c r="J270" s="210">
        <f>ROUND(I270*H270,2)</f>
        <v>0</v>
      </c>
      <c r="K270" s="206" t="s">
        <v>152</v>
      </c>
      <c r="L270" s="45"/>
      <c r="M270" s="211" t="s">
        <v>20</v>
      </c>
      <c r="N270" s="212" t="s">
        <v>47</v>
      </c>
      <c r="O270" s="85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5" t="s">
        <v>140</v>
      </c>
      <c r="AT270" s="215" t="s">
        <v>136</v>
      </c>
      <c r="AU270" s="215" t="s">
        <v>22</v>
      </c>
      <c r="AY270" s="18" t="s">
        <v>132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22</v>
      </c>
      <c r="BK270" s="216">
        <f>ROUND(I270*H270,2)</f>
        <v>0</v>
      </c>
      <c r="BL270" s="18" t="s">
        <v>140</v>
      </c>
      <c r="BM270" s="215" t="s">
        <v>598</v>
      </c>
    </row>
    <row r="271" s="2" customFormat="1">
      <c r="A271" s="39"/>
      <c r="B271" s="40"/>
      <c r="C271" s="41"/>
      <c r="D271" s="217" t="s">
        <v>142</v>
      </c>
      <c r="E271" s="41"/>
      <c r="F271" s="218" t="s">
        <v>599</v>
      </c>
      <c r="G271" s="41"/>
      <c r="H271" s="41"/>
      <c r="I271" s="219"/>
      <c r="J271" s="41"/>
      <c r="K271" s="41"/>
      <c r="L271" s="45"/>
      <c r="M271" s="220"/>
      <c r="N271" s="22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142</v>
      </c>
      <c r="AU271" s="18" t="s">
        <v>22</v>
      </c>
    </row>
    <row r="272" s="2" customFormat="1">
      <c r="A272" s="39"/>
      <c r="B272" s="40"/>
      <c r="C272" s="41"/>
      <c r="D272" s="245" t="s">
        <v>155</v>
      </c>
      <c r="E272" s="41"/>
      <c r="F272" s="246" t="s">
        <v>600</v>
      </c>
      <c r="G272" s="41"/>
      <c r="H272" s="41"/>
      <c r="I272" s="219"/>
      <c r="J272" s="41"/>
      <c r="K272" s="41"/>
      <c r="L272" s="45"/>
      <c r="M272" s="220"/>
      <c r="N272" s="22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155</v>
      </c>
      <c r="AU272" s="18" t="s">
        <v>22</v>
      </c>
    </row>
    <row r="273" s="2" customFormat="1">
      <c r="A273" s="39"/>
      <c r="B273" s="40"/>
      <c r="C273" s="41"/>
      <c r="D273" s="217" t="s">
        <v>143</v>
      </c>
      <c r="E273" s="41"/>
      <c r="F273" s="222" t="s">
        <v>601</v>
      </c>
      <c r="G273" s="41"/>
      <c r="H273" s="41"/>
      <c r="I273" s="219"/>
      <c r="J273" s="41"/>
      <c r="K273" s="41"/>
      <c r="L273" s="45"/>
      <c r="M273" s="220"/>
      <c r="N273" s="22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22</v>
      </c>
    </row>
    <row r="274" s="15" customFormat="1">
      <c r="A274" s="15"/>
      <c r="B274" s="257"/>
      <c r="C274" s="258"/>
      <c r="D274" s="217" t="s">
        <v>145</v>
      </c>
      <c r="E274" s="259" t="s">
        <v>20</v>
      </c>
      <c r="F274" s="260" t="s">
        <v>602</v>
      </c>
      <c r="G274" s="258"/>
      <c r="H274" s="259" t="s">
        <v>20</v>
      </c>
      <c r="I274" s="261"/>
      <c r="J274" s="258"/>
      <c r="K274" s="258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145</v>
      </c>
      <c r="AU274" s="266" t="s">
        <v>22</v>
      </c>
      <c r="AV274" s="15" t="s">
        <v>22</v>
      </c>
      <c r="AW274" s="15" t="s">
        <v>39</v>
      </c>
      <c r="AX274" s="15" t="s">
        <v>76</v>
      </c>
      <c r="AY274" s="266" t="s">
        <v>132</v>
      </c>
    </row>
    <row r="275" s="13" customFormat="1">
      <c r="A275" s="13"/>
      <c r="B275" s="223"/>
      <c r="C275" s="224"/>
      <c r="D275" s="217" t="s">
        <v>145</v>
      </c>
      <c r="E275" s="225" t="s">
        <v>20</v>
      </c>
      <c r="F275" s="226" t="s">
        <v>603</v>
      </c>
      <c r="G275" s="224"/>
      <c r="H275" s="227">
        <v>31.300000000000001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145</v>
      </c>
      <c r="AU275" s="233" t="s">
        <v>22</v>
      </c>
      <c r="AV275" s="13" t="s">
        <v>85</v>
      </c>
      <c r="AW275" s="13" t="s">
        <v>39</v>
      </c>
      <c r="AX275" s="13" t="s">
        <v>22</v>
      </c>
      <c r="AY275" s="233" t="s">
        <v>132</v>
      </c>
    </row>
    <row r="276" s="2" customFormat="1" ht="21.75" customHeight="1">
      <c r="A276" s="39"/>
      <c r="B276" s="40"/>
      <c r="C276" s="204" t="s">
        <v>7</v>
      </c>
      <c r="D276" s="204" t="s">
        <v>136</v>
      </c>
      <c r="E276" s="205" t="s">
        <v>604</v>
      </c>
      <c r="F276" s="206" t="s">
        <v>605</v>
      </c>
      <c r="G276" s="207" t="s">
        <v>184</v>
      </c>
      <c r="H276" s="208">
        <v>3.7000000000000002</v>
      </c>
      <c r="I276" s="209"/>
      <c r="J276" s="210">
        <f>ROUND(I276*H276,2)</f>
        <v>0</v>
      </c>
      <c r="K276" s="206" t="s">
        <v>152</v>
      </c>
      <c r="L276" s="45"/>
      <c r="M276" s="211" t="s">
        <v>20</v>
      </c>
      <c r="N276" s="212" t="s">
        <v>47</v>
      </c>
      <c r="O276" s="85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5" t="s">
        <v>140</v>
      </c>
      <c r="AT276" s="215" t="s">
        <v>136</v>
      </c>
      <c r="AU276" s="215" t="s">
        <v>22</v>
      </c>
      <c r="AY276" s="18" t="s">
        <v>132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22</v>
      </c>
      <c r="BK276" s="216">
        <f>ROUND(I276*H276,2)</f>
        <v>0</v>
      </c>
      <c r="BL276" s="18" t="s">
        <v>140</v>
      </c>
      <c r="BM276" s="215" t="s">
        <v>606</v>
      </c>
    </row>
    <row r="277" s="2" customFormat="1">
      <c r="A277" s="39"/>
      <c r="B277" s="40"/>
      <c r="C277" s="41"/>
      <c r="D277" s="217" t="s">
        <v>142</v>
      </c>
      <c r="E277" s="41"/>
      <c r="F277" s="218" t="s">
        <v>607</v>
      </c>
      <c r="G277" s="41"/>
      <c r="H277" s="41"/>
      <c r="I277" s="219"/>
      <c r="J277" s="41"/>
      <c r="K277" s="41"/>
      <c r="L277" s="45"/>
      <c r="M277" s="220"/>
      <c r="N277" s="22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142</v>
      </c>
      <c r="AU277" s="18" t="s">
        <v>22</v>
      </c>
    </row>
    <row r="278" s="2" customFormat="1">
      <c r="A278" s="39"/>
      <c r="B278" s="40"/>
      <c r="C278" s="41"/>
      <c r="D278" s="245" t="s">
        <v>155</v>
      </c>
      <c r="E278" s="41"/>
      <c r="F278" s="246" t="s">
        <v>608</v>
      </c>
      <c r="G278" s="41"/>
      <c r="H278" s="41"/>
      <c r="I278" s="219"/>
      <c r="J278" s="41"/>
      <c r="K278" s="41"/>
      <c r="L278" s="45"/>
      <c r="M278" s="220"/>
      <c r="N278" s="22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155</v>
      </c>
      <c r="AU278" s="18" t="s">
        <v>22</v>
      </c>
    </row>
    <row r="279" s="2" customFormat="1">
      <c r="A279" s="39"/>
      <c r="B279" s="40"/>
      <c r="C279" s="41"/>
      <c r="D279" s="217" t="s">
        <v>143</v>
      </c>
      <c r="E279" s="41"/>
      <c r="F279" s="222" t="s">
        <v>579</v>
      </c>
      <c r="G279" s="41"/>
      <c r="H279" s="41"/>
      <c r="I279" s="219"/>
      <c r="J279" s="41"/>
      <c r="K279" s="41"/>
      <c r="L279" s="45"/>
      <c r="M279" s="220"/>
      <c r="N279" s="22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22</v>
      </c>
    </row>
    <row r="280" s="15" customFormat="1">
      <c r="A280" s="15"/>
      <c r="B280" s="257"/>
      <c r="C280" s="258"/>
      <c r="D280" s="217" t="s">
        <v>145</v>
      </c>
      <c r="E280" s="259" t="s">
        <v>20</v>
      </c>
      <c r="F280" s="260" t="s">
        <v>609</v>
      </c>
      <c r="G280" s="258"/>
      <c r="H280" s="259" t="s">
        <v>20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145</v>
      </c>
      <c r="AU280" s="266" t="s">
        <v>22</v>
      </c>
      <c r="AV280" s="15" t="s">
        <v>22</v>
      </c>
      <c r="AW280" s="15" t="s">
        <v>39</v>
      </c>
      <c r="AX280" s="15" t="s">
        <v>76</v>
      </c>
      <c r="AY280" s="266" t="s">
        <v>132</v>
      </c>
    </row>
    <row r="281" s="13" customFormat="1">
      <c r="A281" s="13"/>
      <c r="B281" s="223"/>
      <c r="C281" s="224"/>
      <c r="D281" s="217" t="s">
        <v>145</v>
      </c>
      <c r="E281" s="225" t="s">
        <v>20</v>
      </c>
      <c r="F281" s="226" t="s">
        <v>573</v>
      </c>
      <c r="G281" s="224"/>
      <c r="H281" s="227">
        <v>3.7000000000000002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145</v>
      </c>
      <c r="AU281" s="233" t="s">
        <v>22</v>
      </c>
      <c r="AV281" s="13" t="s">
        <v>85</v>
      </c>
      <c r="AW281" s="13" t="s">
        <v>39</v>
      </c>
      <c r="AX281" s="13" t="s">
        <v>22</v>
      </c>
      <c r="AY281" s="233" t="s">
        <v>132</v>
      </c>
    </row>
    <row r="282" s="2" customFormat="1" ht="16.5" customHeight="1">
      <c r="A282" s="39"/>
      <c r="B282" s="40"/>
      <c r="C282" s="204" t="s">
        <v>382</v>
      </c>
      <c r="D282" s="204" t="s">
        <v>136</v>
      </c>
      <c r="E282" s="205" t="s">
        <v>610</v>
      </c>
      <c r="F282" s="206" t="s">
        <v>611</v>
      </c>
      <c r="G282" s="207" t="s">
        <v>208</v>
      </c>
      <c r="H282" s="208">
        <v>0.37</v>
      </c>
      <c r="I282" s="209"/>
      <c r="J282" s="210">
        <f>ROUND(I282*H282,2)</f>
        <v>0</v>
      </c>
      <c r="K282" s="206" t="s">
        <v>152</v>
      </c>
      <c r="L282" s="45"/>
      <c r="M282" s="211" t="s">
        <v>20</v>
      </c>
      <c r="N282" s="212" t="s">
        <v>47</v>
      </c>
      <c r="O282" s="85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5" t="s">
        <v>140</v>
      </c>
      <c r="AT282" s="215" t="s">
        <v>136</v>
      </c>
      <c r="AU282" s="215" t="s">
        <v>22</v>
      </c>
      <c r="AY282" s="18" t="s">
        <v>132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22</v>
      </c>
      <c r="BK282" s="216">
        <f>ROUND(I282*H282,2)</f>
        <v>0</v>
      </c>
      <c r="BL282" s="18" t="s">
        <v>140</v>
      </c>
      <c r="BM282" s="215" t="s">
        <v>612</v>
      </c>
    </row>
    <row r="283" s="2" customFormat="1">
      <c r="A283" s="39"/>
      <c r="B283" s="40"/>
      <c r="C283" s="41"/>
      <c r="D283" s="217" t="s">
        <v>142</v>
      </c>
      <c r="E283" s="41"/>
      <c r="F283" s="218" t="s">
        <v>613</v>
      </c>
      <c r="G283" s="41"/>
      <c r="H283" s="41"/>
      <c r="I283" s="219"/>
      <c r="J283" s="41"/>
      <c r="K283" s="41"/>
      <c r="L283" s="45"/>
      <c r="M283" s="220"/>
      <c r="N283" s="22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142</v>
      </c>
      <c r="AU283" s="18" t="s">
        <v>22</v>
      </c>
    </row>
    <row r="284" s="2" customFormat="1">
      <c r="A284" s="39"/>
      <c r="B284" s="40"/>
      <c r="C284" s="41"/>
      <c r="D284" s="245" t="s">
        <v>155</v>
      </c>
      <c r="E284" s="41"/>
      <c r="F284" s="246" t="s">
        <v>614</v>
      </c>
      <c r="G284" s="41"/>
      <c r="H284" s="41"/>
      <c r="I284" s="219"/>
      <c r="J284" s="41"/>
      <c r="K284" s="41"/>
      <c r="L284" s="45"/>
      <c r="M284" s="220"/>
      <c r="N284" s="22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22</v>
      </c>
    </row>
    <row r="285" s="2" customFormat="1">
      <c r="A285" s="39"/>
      <c r="B285" s="40"/>
      <c r="C285" s="41"/>
      <c r="D285" s="217" t="s">
        <v>143</v>
      </c>
      <c r="E285" s="41"/>
      <c r="F285" s="222" t="s">
        <v>579</v>
      </c>
      <c r="G285" s="41"/>
      <c r="H285" s="41"/>
      <c r="I285" s="219"/>
      <c r="J285" s="41"/>
      <c r="K285" s="41"/>
      <c r="L285" s="45"/>
      <c r="M285" s="220"/>
      <c r="N285" s="22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22</v>
      </c>
    </row>
    <row r="286" s="15" customFormat="1">
      <c r="A286" s="15"/>
      <c r="B286" s="257"/>
      <c r="C286" s="258"/>
      <c r="D286" s="217" t="s">
        <v>145</v>
      </c>
      <c r="E286" s="259" t="s">
        <v>20</v>
      </c>
      <c r="F286" s="260" t="s">
        <v>615</v>
      </c>
      <c r="G286" s="258"/>
      <c r="H286" s="259" t="s">
        <v>20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145</v>
      </c>
      <c r="AU286" s="266" t="s">
        <v>22</v>
      </c>
      <c r="AV286" s="15" t="s">
        <v>22</v>
      </c>
      <c r="AW286" s="15" t="s">
        <v>39</v>
      </c>
      <c r="AX286" s="15" t="s">
        <v>76</v>
      </c>
      <c r="AY286" s="266" t="s">
        <v>132</v>
      </c>
    </row>
    <row r="287" s="13" customFormat="1">
      <c r="A287" s="13"/>
      <c r="B287" s="223"/>
      <c r="C287" s="224"/>
      <c r="D287" s="217" t="s">
        <v>145</v>
      </c>
      <c r="E287" s="225" t="s">
        <v>20</v>
      </c>
      <c r="F287" s="226" t="s">
        <v>616</v>
      </c>
      <c r="G287" s="224"/>
      <c r="H287" s="227">
        <v>0.37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145</v>
      </c>
      <c r="AU287" s="233" t="s">
        <v>22</v>
      </c>
      <c r="AV287" s="13" t="s">
        <v>85</v>
      </c>
      <c r="AW287" s="13" t="s">
        <v>39</v>
      </c>
      <c r="AX287" s="13" t="s">
        <v>22</v>
      </c>
      <c r="AY287" s="233" t="s">
        <v>132</v>
      </c>
    </row>
    <row r="288" s="2" customFormat="1" ht="16.5" customHeight="1">
      <c r="A288" s="39"/>
      <c r="B288" s="40"/>
      <c r="C288" s="204" t="s">
        <v>406</v>
      </c>
      <c r="D288" s="204" t="s">
        <v>136</v>
      </c>
      <c r="E288" s="205" t="s">
        <v>617</v>
      </c>
      <c r="F288" s="206" t="s">
        <v>618</v>
      </c>
      <c r="G288" s="207" t="s">
        <v>151</v>
      </c>
      <c r="H288" s="208">
        <v>4</v>
      </c>
      <c r="I288" s="209"/>
      <c r="J288" s="210">
        <f>ROUND(I288*H288,2)</f>
        <v>0</v>
      </c>
      <c r="K288" s="206" t="s">
        <v>152</v>
      </c>
      <c r="L288" s="45"/>
      <c r="M288" s="211" t="s">
        <v>20</v>
      </c>
      <c r="N288" s="212" t="s">
        <v>47</v>
      </c>
      <c r="O288" s="85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5" t="s">
        <v>140</v>
      </c>
      <c r="AT288" s="215" t="s">
        <v>136</v>
      </c>
      <c r="AU288" s="215" t="s">
        <v>22</v>
      </c>
      <c r="AY288" s="18" t="s">
        <v>132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22</v>
      </c>
      <c r="BK288" s="216">
        <f>ROUND(I288*H288,2)</f>
        <v>0</v>
      </c>
      <c r="BL288" s="18" t="s">
        <v>140</v>
      </c>
      <c r="BM288" s="215" t="s">
        <v>619</v>
      </c>
    </row>
    <row r="289" s="2" customFormat="1">
      <c r="A289" s="39"/>
      <c r="B289" s="40"/>
      <c r="C289" s="41"/>
      <c r="D289" s="217" t="s">
        <v>142</v>
      </c>
      <c r="E289" s="41"/>
      <c r="F289" s="218" t="s">
        <v>620</v>
      </c>
      <c r="G289" s="41"/>
      <c r="H289" s="41"/>
      <c r="I289" s="219"/>
      <c r="J289" s="41"/>
      <c r="K289" s="41"/>
      <c r="L289" s="45"/>
      <c r="M289" s="220"/>
      <c r="N289" s="22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22</v>
      </c>
    </row>
    <row r="290" s="2" customFormat="1">
      <c r="A290" s="39"/>
      <c r="B290" s="40"/>
      <c r="C290" s="41"/>
      <c r="D290" s="245" t="s">
        <v>155</v>
      </c>
      <c r="E290" s="41"/>
      <c r="F290" s="246" t="s">
        <v>621</v>
      </c>
      <c r="G290" s="41"/>
      <c r="H290" s="41"/>
      <c r="I290" s="219"/>
      <c r="J290" s="41"/>
      <c r="K290" s="41"/>
      <c r="L290" s="45"/>
      <c r="M290" s="220"/>
      <c r="N290" s="22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22</v>
      </c>
    </row>
    <row r="291" s="2" customFormat="1">
      <c r="A291" s="39"/>
      <c r="B291" s="40"/>
      <c r="C291" s="41"/>
      <c r="D291" s="217" t="s">
        <v>143</v>
      </c>
      <c r="E291" s="41"/>
      <c r="F291" s="222" t="s">
        <v>622</v>
      </c>
      <c r="G291" s="41"/>
      <c r="H291" s="41"/>
      <c r="I291" s="219"/>
      <c r="J291" s="41"/>
      <c r="K291" s="41"/>
      <c r="L291" s="45"/>
      <c r="M291" s="220"/>
      <c r="N291" s="22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143</v>
      </c>
      <c r="AU291" s="18" t="s">
        <v>22</v>
      </c>
    </row>
    <row r="292" s="2" customFormat="1" ht="16.5" customHeight="1">
      <c r="A292" s="39"/>
      <c r="B292" s="40"/>
      <c r="C292" s="204" t="s">
        <v>8</v>
      </c>
      <c r="D292" s="204" t="s">
        <v>136</v>
      </c>
      <c r="E292" s="205" t="s">
        <v>304</v>
      </c>
      <c r="F292" s="206" t="s">
        <v>305</v>
      </c>
      <c r="G292" s="207" t="s">
        <v>200</v>
      </c>
      <c r="H292" s="208">
        <v>4</v>
      </c>
      <c r="I292" s="209"/>
      <c r="J292" s="210">
        <f>ROUND(I292*H292,2)</f>
        <v>0</v>
      </c>
      <c r="K292" s="206" t="s">
        <v>152</v>
      </c>
      <c r="L292" s="45"/>
      <c r="M292" s="211" t="s">
        <v>20</v>
      </c>
      <c r="N292" s="212" t="s">
        <v>47</v>
      </c>
      <c r="O292" s="85"/>
      <c r="P292" s="213">
        <f>O292*H292</f>
        <v>0</v>
      </c>
      <c r="Q292" s="213">
        <v>0</v>
      </c>
      <c r="R292" s="213">
        <f>Q292*H292</f>
        <v>0</v>
      </c>
      <c r="S292" s="213">
        <v>0.32000000000000001</v>
      </c>
      <c r="T292" s="214">
        <f>S292*H292</f>
        <v>1.28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5" t="s">
        <v>140</v>
      </c>
      <c r="AT292" s="215" t="s">
        <v>136</v>
      </c>
      <c r="AU292" s="215" t="s">
        <v>22</v>
      </c>
      <c r="AY292" s="18" t="s">
        <v>132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22</v>
      </c>
      <c r="BK292" s="216">
        <f>ROUND(I292*H292,2)</f>
        <v>0</v>
      </c>
      <c r="BL292" s="18" t="s">
        <v>140</v>
      </c>
      <c r="BM292" s="215" t="s">
        <v>623</v>
      </c>
    </row>
    <row r="293" s="2" customFormat="1">
      <c r="A293" s="39"/>
      <c r="B293" s="40"/>
      <c r="C293" s="41"/>
      <c r="D293" s="217" t="s">
        <v>142</v>
      </c>
      <c r="E293" s="41"/>
      <c r="F293" s="218" t="s">
        <v>307</v>
      </c>
      <c r="G293" s="41"/>
      <c r="H293" s="41"/>
      <c r="I293" s="219"/>
      <c r="J293" s="41"/>
      <c r="K293" s="41"/>
      <c r="L293" s="45"/>
      <c r="M293" s="220"/>
      <c r="N293" s="22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142</v>
      </c>
      <c r="AU293" s="18" t="s">
        <v>22</v>
      </c>
    </row>
    <row r="294" s="2" customFormat="1">
      <c r="A294" s="39"/>
      <c r="B294" s="40"/>
      <c r="C294" s="41"/>
      <c r="D294" s="245" t="s">
        <v>155</v>
      </c>
      <c r="E294" s="41"/>
      <c r="F294" s="246" t="s">
        <v>308</v>
      </c>
      <c r="G294" s="41"/>
      <c r="H294" s="41"/>
      <c r="I294" s="219"/>
      <c r="J294" s="41"/>
      <c r="K294" s="41"/>
      <c r="L294" s="45"/>
      <c r="M294" s="220"/>
      <c r="N294" s="22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155</v>
      </c>
      <c r="AU294" s="18" t="s">
        <v>22</v>
      </c>
    </row>
    <row r="295" s="2" customFormat="1">
      <c r="A295" s="39"/>
      <c r="B295" s="40"/>
      <c r="C295" s="41"/>
      <c r="D295" s="217" t="s">
        <v>143</v>
      </c>
      <c r="E295" s="41"/>
      <c r="F295" s="222" t="s">
        <v>624</v>
      </c>
      <c r="G295" s="41"/>
      <c r="H295" s="41"/>
      <c r="I295" s="219"/>
      <c r="J295" s="41"/>
      <c r="K295" s="41"/>
      <c r="L295" s="45"/>
      <c r="M295" s="220"/>
      <c r="N295" s="22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143</v>
      </c>
      <c r="AU295" s="18" t="s">
        <v>22</v>
      </c>
    </row>
    <row r="296" s="13" customFormat="1">
      <c r="A296" s="13"/>
      <c r="B296" s="223"/>
      <c r="C296" s="224"/>
      <c r="D296" s="217" t="s">
        <v>145</v>
      </c>
      <c r="E296" s="225" t="s">
        <v>20</v>
      </c>
      <c r="F296" s="226" t="s">
        <v>625</v>
      </c>
      <c r="G296" s="224"/>
      <c r="H296" s="227">
        <v>4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145</v>
      </c>
      <c r="AU296" s="233" t="s">
        <v>22</v>
      </c>
      <c r="AV296" s="13" t="s">
        <v>85</v>
      </c>
      <c r="AW296" s="13" t="s">
        <v>39</v>
      </c>
      <c r="AX296" s="13" t="s">
        <v>22</v>
      </c>
      <c r="AY296" s="233" t="s">
        <v>132</v>
      </c>
    </row>
    <row r="297" s="2" customFormat="1" ht="16.5" customHeight="1">
      <c r="A297" s="39"/>
      <c r="B297" s="40"/>
      <c r="C297" s="204" t="s">
        <v>175</v>
      </c>
      <c r="D297" s="204" t="s">
        <v>136</v>
      </c>
      <c r="E297" s="205" t="s">
        <v>626</v>
      </c>
      <c r="F297" s="206" t="s">
        <v>627</v>
      </c>
      <c r="G297" s="207" t="s">
        <v>208</v>
      </c>
      <c r="H297" s="208">
        <v>0.71799999999999997</v>
      </c>
      <c r="I297" s="209"/>
      <c r="J297" s="210">
        <f>ROUND(I297*H297,2)</f>
        <v>0</v>
      </c>
      <c r="K297" s="206" t="s">
        <v>152</v>
      </c>
      <c r="L297" s="45"/>
      <c r="M297" s="211" t="s">
        <v>20</v>
      </c>
      <c r="N297" s="212" t="s">
        <v>47</v>
      </c>
      <c r="O297" s="85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5" t="s">
        <v>140</v>
      </c>
      <c r="AT297" s="215" t="s">
        <v>136</v>
      </c>
      <c r="AU297" s="215" t="s">
        <v>22</v>
      </c>
      <c r="AY297" s="18" t="s">
        <v>132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22</v>
      </c>
      <c r="BK297" s="216">
        <f>ROUND(I297*H297,2)</f>
        <v>0</v>
      </c>
      <c r="BL297" s="18" t="s">
        <v>140</v>
      </c>
      <c r="BM297" s="215" t="s">
        <v>628</v>
      </c>
    </row>
    <row r="298" s="2" customFormat="1">
      <c r="A298" s="39"/>
      <c r="B298" s="40"/>
      <c r="C298" s="41"/>
      <c r="D298" s="217" t="s">
        <v>142</v>
      </c>
      <c r="E298" s="41"/>
      <c r="F298" s="218" t="s">
        <v>629</v>
      </c>
      <c r="G298" s="41"/>
      <c r="H298" s="41"/>
      <c r="I298" s="219"/>
      <c r="J298" s="41"/>
      <c r="K298" s="41"/>
      <c r="L298" s="45"/>
      <c r="M298" s="220"/>
      <c r="N298" s="22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142</v>
      </c>
      <c r="AU298" s="18" t="s">
        <v>22</v>
      </c>
    </row>
    <row r="299" s="2" customFormat="1">
      <c r="A299" s="39"/>
      <c r="B299" s="40"/>
      <c r="C299" s="41"/>
      <c r="D299" s="245" t="s">
        <v>155</v>
      </c>
      <c r="E299" s="41"/>
      <c r="F299" s="246" t="s">
        <v>630</v>
      </c>
      <c r="G299" s="41"/>
      <c r="H299" s="41"/>
      <c r="I299" s="219"/>
      <c r="J299" s="41"/>
      <c r="K299" s="41"/>
      <c r="L299" s="45"/>
      <c r="M299" s="220"/>
      <c r="N299" s="22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155</v>
      </c>
      <c r="AU299" s="18" t="s">
        <v>22</v>
      </c>
    </row>
    <row r="300" s="2" customFormat="1">
      <c r="A300" s="39"/>
      <c r="B300" s="40"/>
      <c r="C300" s="41"/>
      <c r="D300" s="217" t="s">
        <v>143</v>
      </c>
      <c r="E300" s="41"/>
      <c r="F300" s="222" t="s">
        <v>631</v>
      </c>
      <c r="G300" s="41"/>
      <c r="H300" s="41"/>
      <c r="I300" s="219"/>
      <c r="J300" s="41"/>
      <c r="K300" s="41"/>
      <c r="L300" s="45"/>
      <c r="M300" s="220"/>
      <c r="N300" s="22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143</v>
      </c>
      <c r="AU300" s="18" t="s">
        <v>22</v>
      </c>
    </row>
    <row r="301" s="13" customFormat="1">
      <c r="A301" s="13"/>
      <c r="B301" s="223"/>
      <c r="C301" s="224"/>
      <c r="D301" s="217" t="s">
        <v>145</v>
      </c>
      <c r="E301" s="225" t="s">
        <v>20</v>
      </c>
      <c r="F301" s="226" t="s">
        <v>632</v>
      </c>
      <c r="G301" s="224"/>
      <c r="H301" s="227">
        <v>0.71843199999999996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145</v>
      </c>
      <c r="AU301" s="233" t="s">
        <v>22</v>
      </c>
      <c r="AV301" s="13" t="s">
        <v>85</v>
      </c>
      <c r="AW301" s="13" t="s">
        <v>39</v>
      </c>
      <c r="AX301" s="13" t="s">
        <v>22</v>
      </c>
      <c r="AY301" s="233" t="s">
        <v>132</v>
      </c>
    </row>
    <row r="302" s="15" customFormat="1">
      <c r="A302" s="15"/>
      <c r="B302" s="257"/>
      <c r="C302" s="258"/>
      <c r="D302" s="217" t="s">
        <v>145</v>
      </c>
      <c r="E302" s="259" t="s">
        <v>20</v>
      </c>
      <c r="F302" s="260" t="s">
        <v>633</v>
      </c>
      <c r="G302" s="258"/>
      <c r="H302" s="259" t="s">
        <v>20</v>
      </c>
      <c r="I302" s="261"/>
      <c r="J302" s="258"/>
      <c r="K302" s="258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145</v>
      </c>
      <c r="AU302" s="266" t="s">
        <v>22</v>
      </c>
      <c r="AV302" s="15" t="s">
        <v>22</v>
      </c>
      <c r="AW302" s="15" t="s">
        <v>39</v>
      </c>
      <c r="AX302" s="15" t="s">
        <v>76</v>
      </c>
      <c r="AY302" s="266" t="s">
        <v>132</v>
      </c>
    </row>
    <row r="303" s="2" customFormat="1" ht="24.15" customHeight="1">
      <c r="A303" s="39"/>
      <c r="B303" s="40"/>
      <c r="C303" s="204" t="s">
        <v>22</v>
      </c>
      <c r="D303" s="204" t="s">
        <v>136</v>
      </c>
      <c r="E303" s="205" t="s">
        <v>336</v>
      </c>
      <c r="F303" s="206" t="s">
        <v>337</v>
      </c>
      <c r="G303" s="207" t="s">
        <v>161</v>
      </c>
      <c r="H303" s="208">
        <v>2.5179999999999998</v>
      </c>
      <c r="I303" s="209"/>
      <c r="J303" s="210">
        <f>ROUND(I303*H303,2)</f>
        <v>0</v>
      </c>
      <c r="K303" s="206" t="s">
        <v>20</v>
      </c>
      <c r="L303" s="45"/>
      <c r="M303" s="211" t="s">
        <v>20</v>
      </c>
      <c r="N303" s="212" t="s">
        <v>47</v>
      </c>
      <c r="O303" s="85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5" t="s">
        <v>140</v>
      </c>
      <c r="AT303" s="215" t="s">
        <v>136</v>
      </c>
      <c r="AU303" s="215" t="s">
        <v>22</v>
      </c>
      <c r="AY303" s="18" t="s">
        <v>132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22</v>
      </c>
      <c r="BK303" s="216">
        <f>ROUND(I303*H303,2)</f>
        <v>0</v>
      </c>
      <c r="BL303" s="18" t="s">
        <v>140</v>
      </c>
      <c r="BM303" s="215" t="s">
        <v>634</v>
      </c>
    </row>
    <row r="304" s="2" customFormat="1">
      <c r="A304" s="39"/>
      <c r="B304" s="40"/>
      <c r="C304" s="41"/>
      <c r="D304" s="217" t="s">
        <v>142</v>
      </c>
      <c r="E304" s="41"/>
      <c r="F304" s="218" t="s">
        <v>339</v>
      </c>
      <c r="G304" s="41"/>
      <c r="H304" s="41"/>
      <c r="I304" s="219"/>
      <c r="J304" s="41"/>
      <c r="K304" s="41"/>
      <c r="L304" s="45"/>
      <c r="M304" s="220"/>
      <c r="N304" s="22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142</v>
      </c>
      <c r="AU304" s="18" t="s">
        <v>22</v>
      </c>
    </row>
    <row r="305" s="2" customFormat="1">
      <c r="A305" s="39"/>
      <c r="B305" s="40"/>
      <c r="C305" s="41"/>
      <c r="D305" s="217" t="s">
        <v>143</v>
      </c>
      <c r="E305" s="41"/>
      <c r="F305" s="222" t="s">
        <v>340</v>
      </c>
      <c r="G305" s="41"/>
      <c r="H305" s="41"/>
      <c r="I305" s="219"/>
      <c r="J305" s="41"/>
      <c r="K305" s="41"/>
      <c r="L305" s="45"/>
      <c r="M305" s="220"/>
      <c r="N305" s="22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22</v>
      </c>
    </row>
    <row r="306" s="15" customFormat="1">
      <c r="A306" s="15"/>
      <c r="B306" s="257"/>
      <c r="C306" s="258"/>
      <c r="D306" s="217" t="s">
        <v>145</v>
      </c>
      <c r="E306" s="259" t="s">
        <v>20</v>
      </c>
      <c r="F306" s="260" t="s">
        <v>635</v>
      </c>
      <c r="G306" s="258"/>
      <c r="H306" s="259" t="s">
        <v>20</v>
      </c>
      <c r="I306" s="261"/>
      <c r="J306" s="258"/>
      <c r="K306" s="258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145</v>
      </c>
      <c r="AU306" s="266" t="s">
        <v>22</v>
      </c>
      <c r="AV306" s="15" t="s">
        <v>22</v>
      </c>
      <c r="AW306" s="15" t="s">
        <v>39</v>
      </c>
      <c r="AX306" s="15" t="s">
        <v>76</v>
      </c>
      <c r="AY306" s="266" t="s">
        <v>132</v>
      </c>
    </row>
    <row r="307" s="13" customFormat="1">
      <c r="A307" s="13"/>
      <c r="B307" s="223"/>
      <c r="C307" s="224"/>
      <c r="D307" s="217" t="s">
        <v>145</v>
      </c>
      <c r="E307" s="225" t="s">
        <v>20</v>
      </c>
      <c r="F307" s="226" t="s">
        <v>636</v>
      </c>
      <c r="G307" s="224"/>
      <c r="H307" s="227">
        <v>0.27129599999999987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145</v>
      </c>
      <c r="AU307" s="233" t="s">
        <v>22</v>
      </c>
      <c r="AV307" s="13" t="s">
        <v>85</v>
      </c>
      <c r="AW307" s="13" t="s">
        <v>39</v>
      </c>
      <c r="AX307" s="13" t="s">
        <v>76</v>
      </c>
      <c r="AY307" s="233" t="s">
        <v>132</v>
      </c>
    </row>
    <row r="308" s="13" customFormat="1">
      <c r="A308" s="13"/>
      <c r="B308" s="223"/>
      <c r="C308" s="224"/>
      <c r="D308" s="217" t="s">
        <v>145</v>
      </c>
      <c r="E308" s="225" t="s">
        <v>20</v>
      </c>
      <c r="F308" s="226" t="s">
        <v>637</v>
      </c>
      <c r="G308" s="224"/>
      <c r="H308" s="227">
        <v>0.54259199999999974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145</v>
      </c>
      <c r="AU308" s="233" t="s">
        <v>22</v>
      </c>
      <c r="AV308" s="13" t="s">
        <v>85</v>
      </c>
      <c r="AW308" s="13" t="s">
        <v>39</v>
      </c>
      <c r="AX308" s="13" t="s">
        <v>76</v>
      </c>
      <c r="AY308" s="233" t="s">
        <v>132</v>
      </c>
    </row>
    <row r="309" s="13" customFormat="1">
      <c r="A309" s="13"/>
      <c r="B309" s="223"/>
      <c r="C309" s="224"/>
      <c r="D309" s="217" t="s">
        <v>145</v>
      </c>
      <c r="E309" s="225" t="s">
        <v>20</v>
      </c>
      <c r="F309" s="226" t="s">
        <v>638</v>
      </c>
      <c r="G309" s="224"/>
      <c r="H309" s="227">
        <v>0.20000000000000001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145</v>
      </c>
      <c r="AU309" s="233" t="s">
        <v>22</v>
      </c>
      <c r="AV309" s="13" t="s">
        <v>85</v>
      </c>
      <c r="AW309" s="13" t="s">
        <v>39</v>
      </c>
      <c r="AX309" s="13" t="s">
        <v>76</v>
      </c>
      <c r="AY309" s="233" t="s">
        <v>132</v>
      </c>
    </row>
    <row r="310" s="13" customFormat="1">
      <c r="A310" s="13"/>
      <c r="B310" s="223"/>
      <c r="C310" s="224"/>
      <c r="D310" s="217" t="s">
        <v>145</v>
      </c>
      <c r="E310" s="225" t="s">
        <v>20</v>
      </c>
      <c r="F310" s="226" t="s">
        <v>639</v>
      </c>
      <c r="G310" s="224"/>
      <c r="H310" s="227">
        <v>1.2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145</v>
      </c>
      <c r="AU310" s="233" t="s">
        <v>22</v>
      </c>
      <c r="AV310" s="13" t="s">
        <v>85</v>
      </c>
      <c r="AW310" s="13" t="s">
        <v>39</v>
      </c>
      <c r="AX310" s="13" t="s">
        <v>76</v>
      </c>
      <c r="AY310" s="233" t="s">
        <v>132</v>
      </c>
    </row>
    <row r="311" s="13" customFormat="1">
      <c r="A311" s="13"/>
      <c r="B311" s="223"/>
      <c r="C311" s="224"/>
      <c r="D311" s="217" t="s">
        <v>145</v>
      </c>
      <c r="E311" s="225" t="s">
        <v>20</v>
      </c>
      <c r="F311" s="226" t="s">
        <v>640</v>
      </c>
      <c r="G311" s="224"/>
      <c r="H311" s="227">
        <v>0.30385152000000004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145</v>
      </c>
      <c r="AU311" s="233" t="s">
        <v>22</v>
      </c>
      <c r="AV311" s="13" t="s">
        <v>85</v>
      </c>
      <c r="AW311" s="13" t="s">
        <v>39</v>
      </c>
      <c r="AX311" s="13" t="s">
        <v>76</v>
      </c>
      <c r="AY311" s="233" t="s">
        <v>132</v>
      </c>
    </row>
    <row r="312" s="14" customFormat="1">
      <c r="A312" s="14"/>
      <c r="B312" s="234"/>
      <c r="C312" s="235"/>
      <c r="D312" s="217" t="s">
        <v>145</v>
      </c>
      <c r="E312" s="236" t="s">
        <v>20</v>
      </c>
      <c r="F312" s="237" t="s">
        <v>147</v>
      </c>
      <c r="G312" s="235"/>
      <c r="H312" s="238">
        <v>2.5177395200000001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145</v>
      </c>
      <c r="AU312" s="244" t="s">
        <v>22</v>
      </c>
      <c r="AV312" s="14" t="s">
        <v>140</v>
      </c>
      <c r="AW312" s="14" t="s">
        <v>39</v>
      </c>
      <c r="AX312" s="14" t="s">
        <v>22</v>
      </c>
      <c r="AY312" s="244" t="s">
        <v>132</v>
      </c>
    </row>
    <row r="313" s="12" customFormat="1" ht="22.8" customHeight="1">
      <c r="A313" s="12"/>
      <c r="B313" s="188"/>
      <c r="C313" s="189"/>
      <c r="D313" s="190" t="s">
        <v>75</v>
      </c>
      <c r="E313" s="202" t="s">
        <v>22</v>
      </c>
      <c r="F313" s="202" t="s">
        <v>189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SUM(P314:P322)</f>
        <v>0</v>
      </c>
      <c r="Q313" s="196"/>
      <c r="R313" s="197">
        <f>SUM(R314:R322)</f>
        <v>0.00069999999999999999</v>
      </c>
      <c r="S313" s="196"/>
      <c r="T313" s="198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22</v>
      </c>
      <c r="AT313" s="200" t="s">
        <v>75</v>
      </c>
      <c r="AU313" s="200" t="s">
        <v>22</v>
      </c>
      <c r="AY313" s="199" t="s">
        <v>132</v>
      </c>
      <c r="BK313" s="201">
        <f>SUM(BK314:BK322)</f>
        <v>0</v>
      </c>
    </row>
    <row r="314" s="2" customFormat="1" ht="16.5" customHeight="1">
      <c r="A314" s="39"/>
      <c r="B314" s="40"/>
      <c r="C314" s="204" t="s">
        <v>350</v>
      </c>
      <c r="D314" s="204" t="s">
        <v>136</v>
      </c>
      <c r="E314" s="205" t="s">
        <v>365</v>
      </c>
      <c r="F314" s="206" t="s">
        <v>366</v>
      </c>
      <c r="G314" s="207" t="s">
        <v>184</v>
      </c>
      <c r="H314" s="208">
        <v>35</v>
      </c>
      <c r="I314" s="209"/>
      <c r="J314" s="210">
        <f>ROUND(I314*H314,2)</f>
        <v>0</v>
      </c>
      <c r="K314" s="206" t="s">
        <v>152</v>
      </c>
      <c r="L314" s="45"/>
      <c r="M314" s="211" t="s">
        <v>20</v>
      </c>
      <c r="N314" s="212" t="s">
        <v>47</v>
      </c>
      <c r="O314" s="85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5" t="s">
        <v>140</v>
      </c>
      <c r="AT314" s="215" t="s">
        <v>136</v>
      </c>
      <c r="AU314" s="215" t="s">
        <v>85</v>
      </c>
      <c r="AY314" s="18" t="s">
        <v>132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22</v>
      </c>
      <c r="BK314" s="216">
        <f>ROUND(I314*H314,2)</f>
        <v>0</v>
      </c>
      <c r="BL314" s="18" t="s">
        <v>140</v>
      </c>
      <c r="BM314" s="215" t="s">
        <v>641</v>
      </c>
    </row>
    <row r="315" s="2" customFormat="1">
      <c r="A315" s="39"/>
      <c r="B315" s="40"/>
      <c r="C315" s="41"/>
      <c r="D315" s="217" t="s">
        <v>142</v>
      </c>
      <c r="E315" s="41"/>
      <c r="F315" s="218" t="s">
        <v>368</v>
      </c>
      <c r="G315" s="41"/>
      <c r="H315" s="41"/>
      <c r="I315" s="219"/>
      <c r="J315" s="41"/>
      <c r="K315" s="41"/>
      <c r="L315" s="45"/>
      <c r="M315" s="220"/>
      <c r="N315" s="22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142</v>
      </c>
      <c r="AU315" s="18" t="s">
        <v>85</v>
      </c>
    </row>
    <row r="316" s="2" customFormat="1">
      <c r="A316" s="39"/>
      <c r="B316" s="40"/>
      <c r="C316" s="41"/>
      <c r="D316" s="245" t="s">
        <v>155</v>
      </c>
      <c r="E316" s="41"/>
      <c r="F316" s="246" t="s">
        <v>369</v>
      </c>
      <c r="G316" s="41"/>
      <c r="H316" s="41"/>
      <c r="I316" s="219"/>
      <c r="J316" s="41"/>
      <c r="K316" s="41"/>
      <c r="L316" s="45"/>
      <c r="M316" s="220"/>
      <c r="N316" s="22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155</v>
      </c>
      <c r="AU316" s="18" t="s">
        <v>85</v>
      </c>
    </row>
    <row r="317" s="2" customFormat="1">
      <c r="A317" s="39"/>
      <c r="B317" s="40"/>
      <c r="C317" s="41"/>
      <c r="D317" s="217" t="s">
        <v>143</v>
      </c>
      <c r="E317" s="41"/>
      <c r="F317" s="222" t="s">
        <v>642</v>
      </c>
      <c r="G317" s="41"/>
      <c r="H317" s="41"/>
      <c r="I317" s="219"/>
      <c r="J317" s="41"/>
      <c r="K317" s="41"/>
      <c r="L317" s="45"/>
      <c r="M317" s="220"/>
      <c r="N317" s="22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143</v>
      </c>
      <c r="AU317" s="18" t="s">
        <v>85</v>
      </c>
    </row>
    <row r="318" s="13" customFormat="1">
      <c r="A318" s="13"/>
      <c r="B318" s="223"/>
      <c r="C318" s="224"/>
      <c r="D318" s="217" t="s">
        <v>145</v>
      </c>
      <c r="E318" s="225" t="s">
        <v>20</v>
      </c>
      <c r="F318" s="226" t="s">
        <v>643</v>
      </c>
      <c r="G318" s="224"/>
      <c r="H318" s="227">
        <v>35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145</v>
      </c>
      <c r="AU318" s="233" t="s">
        <v>85</v>
      </c>
      <c r="AV318" s="13" t="s">
        <v>85</v>
      </c>
      <c r="AW318" s="13" t="s">
        <v>39</v>
      </c>
      <c r="AX318" s="13" t="s">
        <v>22</v>
      </c>
      <c r="AY318" s="233" t="s">
        <v>132</v>
      </c>
    </row>
    <row r="319" s="15" customFormat="1">
      <c r="A319" s="15"/>
      <c r="B319" s="257"/>
      <c r="C319" s="258"/>
      <c r="D319" s="217" t="s">
        <v>145</v>
      </c>
      <c r="E319" s="259" t="s">
        <v>20</v>
      </c>
      <c r="F319" s="260" t="s">
        <v>371</v>
      </c>
      <c r="G319" s="258"/>
      <c r="H319" s="259" t="s">
        <v>20</v>
      </c>
      <c r="I319" s="261"/>
      <c r="J319" s="258"/>
      <c r="K319" s="258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145</v>
      </c>
      <c r="AU319" s="266" t="s">
        <v>85</v>
      </c>
      <c r="AV319" s="15" t="s">
        <v>22</v>
      </c>
      <c r="AW319" s="15" t="s">
        <v>39</v>
      </c>
      <c r="AX319" s="15" t="s">
        <v>76</v>
      </c>
      <c r="AY319" s="266" t="s">
        <v>132</v>
      </c>
    </row>
    <row r="320" s="2" customFormat="1" ht="16.5" customHeight="1">
      <c r="A320" s="39"/>
      <c r="B320" s="40"/>
      <c r="C320" s="247" t="s">
        <v>343</v>
      </c>
      <c r="D320" s="247" t="s">
        <v>158</v>
      </c>
      <c r="E320" s="248" t="s">
        <v>372</v>
      </c>
      <c r="F320" s="249" t="s">
        <v>373</v>
      </c>
      <c r="G320" s="250" t="s">
        <v>174</v>
      </c>
      <c r="H320" s="251">
        <v>0.69999999999999996</v>
      </c>
      <c r="I320" s="252"/>
      <c r="J320" s="253">
        <f>ROUND(I320*H320,2)</f>
        <v>0</v>
      </c>
      <c r="K320" s="249" t="s">
        <v>152</v>
      </c>
      <c r="L320" s="254"/>
      <c r="M320" s="255" t="s">
        <v>20</v>
      </c>
      <c r="N320" s="256" t="s">
        <v>47</v>
      </c>
      <c r="O320" s="85"/>
      <c r="P320" s="213">
        <f>O320*H320</f>
        <v>0</v>
      </c>
      <c r="Q320" s="213">
        <v>0.001</v>
      </c>
      <c r="R320" s="213">
        <f>Q320*H320</f>
        <v>0.00069999999999999999</v>
      </c>
      <c r="S320" s="213">
        <v>0</v>
      </c>
      <c r="T320" s="21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5" t="s">
        <v>162</v>
      </c>
      <c r="AT320" s="215" t="s">
        <v>158</v>
      </c>
      <c r="AU320" s="215" t="s">
        <v>85</v>
      </c>
      <c r="AY320" s="18" t="s">
        <v>132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22</v>
      </c>
      <c r="BK320" s="216">
        <f>ROUND(I320*H320,2)</f>
        <v>0</v>
      </c>
      <c r="BL320" s="18" t="s">
        <v>140</v>
      </c>
      <c r="BM320" s="215" t="s">
        <v>644</v>
      </c>
    </row>
    <row r="321" s="2" customFormat="1">
      <c r="A321" s="39"/>
      <c r="B321" s="40"/>
      <c r="C321" s="41"/>
      <c r="D321" s="217" t="s">
        <v>142</v>
      </c>
      <c r="E321" s="41"/>
      <c r="F321" s="218" t="s">
        <v>373</v>
      </c>
      <c r="G321" s="41"/>
      <c r="H321" s="41"/>
      <c r="I321" s="219"/>
      <c r="J321" s="41"/>
      <c r="K321" s="41"/>
      <c r="L321" s="45"/>
      <c r="M321" s="220"/>
      <c r="N321" s="22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142</v>
      </c>
      <c r="AU321" s="18" t="s">
        <v>85</v>
      </c>
    </row>
    <row r="322" s="13" customFormat="1">
      <c r="A322" s="13"/>
      <c r="B322" s="223"/>
      <c r="C322" s="224"/>
      <c r="D322" s="217" t="s">
        <v>145</v>
      </c>
      <c r="E322" s="224"/>
      <c r="F322" s="226" t="s">
        <v>645</v>
      </c>
      <c r="G322" s="224"/>
      <c r="H322" s="227">
        <v>0.69999999999999996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145</v>
      </c>
      <c r="AU322" s="233" t="s">
        <v>85</v>
      </c>
      <c r="AV322" s="13" t="s">
        <v>85</v>
      </c>
      <c r="AW322" s="13" t="s">
        <v>4</v>
      </c>
      <c r="AX322" s="13" t="s">
        <v>22</v>
      </c>
      <c r="AY322" s="233" t="s">
        <v>132</v>
      </c>
    </row>
    <row r="323" s="12" customFormat="1" ht="22.8" customHeight="1">
      <c r="A323" s="12"/>
      <c r="B323" s="188"/>
      <c r="C323" s="189"/>
      <c r="D323" s="190" t="s">
        <v>75</v>
      </c>
      <c r="E323" s="202" t="s">
        <v>162</v>
      </c>
      <c r="F323" s="202" t="s">
        <v>302</v>
      </c>
      <c r="G323" s="189"/>
      <c r="H323" s="189"/>
      <c r="I323" s="192"/>
      <c r="J323" s="203">
        <f>BK323</f>
        <v>0</v>
      </c>
      <c r="K323" s="189"/>
      <c r="L323" s="194"/>
      <c r="M323" s="195"/>
      <c r="N323" s="196"/>
      <c r="O323" s="196"/>
      <c r="P323" s="197">
        <f>SUM(P324:P346)</f>
        <v>0</v>
      </c>
      <c r="Q323" s="196"/>
      <c r="R323" s="197">
        <f>SUM(R324:R346)</f>
        <v>4.3339799999999995</v>
      </c>
      <c r="S323" s="196"/>
      <c r="T323" s="198">
        <f>SUM(T324:T346)</f>
        <v>0.80000000000000004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9" t="s">
        <v>22</v>
      </c>
      <c r="AT323" s="200" t="s">
        <v>75</v>
      </c>
      <c r="AU323" s="200" t="s">
        <v>22</v>
      </c>
      <c r="AY323" s="199" t="s">
        <v>132</v>
      </c>
      <c r="BK323" s="201">
        <f>SUM(BK324:BK346)</f>
        <v>0</v>
      </c>
    </row>
    <row r="324" s="2" customFormat="1" ht="16.5" customHeight="1">
      <c r="A324" s="39"/>
      <c r="B324" s="40"/>
      <c r="C324" s="204" t="s">
        <v>85</v>
      </c>
      <c r="D324" s="204" t="s">
        <v>136</v>
      </c>
      <c r="E324" s="205" t="s">
        <v>427</v>
      </c>
      <c r="F324" s="206" t="s">
        <v>428</v>
      </c>
      <c r="G324" s="207" t="s">
        <v>151</v>
      </c>
      <c r="H324" s="208">
        <v>1</v>
      </c>
      <c r="I324" s="209"/>
      <c r="J324" s="210">
        <f>ROUND(I324*H324,2)</f>
        <v>0</v>
      </c>
      <c r="K324" s="206" t="s">
        <v>152</v>
      </c>
      <c r="L324" s="45"/>
      <c r="M324" s="211" t="s">
        <v>20</v>
      </c>
      <c r="N324" s="212" t="s">
        <v>47</v>
      </c>
      <c r="O324" s="85"/>
      <c r="P324" s="213">
        <f>O324*H324</f>
        <v>0</v>
      </c>
      <c r="Q324" s="213">
        <v>0.010189999999999999</v>
      </c>
      <c r="R324" s="213">
        <f>Q324*H324</f>
        <v>0.010189999999999999</v>
      </c>
      <c r="S324" s="213">
        <v>0</v>
      </c>
      <c r="T324" s="21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5" t="s">
        <v>140</v>
      </c>
      <c r="AT324" s="215" t="s">
        <v>136</v>
      </c>
      <c r="AU324" s="215" t="s">
        <v>85</v>
      </c>
      <c r="AY324" s="18" t="s">
        <v>132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8" t="s">
        <v>22</v>
      </c>
      <c r="BK324" s="216">
        <f>ROUND(I324*H324,2)</f>
        <v>0</v>
      </c>
      <c r="BL324" s="18" t="s">
        <v>140</v>
      </c>
      <c r="BM324" s="215" t="s">
        <v>646</v>
      </c>
    </row>
    <row r="325" s="2" customFormat="1">
      <c r="A325" s="39"/>
      <c r="B325" s="40"/>
      <c r="C325" s="41"/>
      <c r="D325" s="217" t="s">
        <v>142</v>
      </c>
      <c r="E325" s="41"/>
      <c r="F325" s="218" t="s">
        <v>428</v>
      </c>
      <c r="G325" s="41"/>
      <c r="H325" s="41"/>
      <c r="I325" s="219"/>
      <c r="J325" s="41"/>
      <c r="K325" s="41"/>
      <c r="L325" s="45"/>
      <c r="M325" s="220"/>
      <c r="N325" s="22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142</v>
      </c>
      <c r="AU325" s="18" t="s">
        <v>85</v>
      </c>
    </row>
    <row r="326" s="2" customFormat="1">
      <c r="A326" s="39"/>
      <c r="B326" s="40"/>
      <c r="C326" s="41"/>
      <c r="D326" s="245" t="s">
        <v>155</v>
      </c>
      <c r="E326" s="41"/>
      <c r="F326" s="246" t="s">
        <v>430</v>
      </c>
      <c r="G326" s="41"/>
      <c r="H326" s="41"/>
      <c r="I326" s="219"/>
      <c r="J326" s="41"/>
      <c r="K326" s="41"/>
      <c r="L326" s="45"/>
      <c r="M326" s="220"/>
      <c r="N326" s="22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155</v>
      </c>
      <c r="AU326" s="18" t="s">
        <v>85</v>
      </c>
    </row>
    <row r="327" s="2" customFormat="1">
      <c r="A327" s="39"/>
      <c r="B327" s="40"/>
      <c r="C327" s="41"/>
      <c r="D327" s="217" t="s">
        <v>143</v>
      </c>
      <c r="E327" s="41"/>
      <c r="F327" s="222" t="s">
        <v>647</v>
      </c>
      <c r="G327" s="41"/>
      <c r="H327" s="41"/>
      <c r="I327" s="219"/>
      <c r="J327" s="41"/>
      <c r="K327" s="41"/>
      <c r="L327" s="45"/>
      <c r="M327" s="220"/>
      <c r="N327" s="22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143</v>
      </c>
      <c r="AU327" s="18" t="s">
        <v>85</v>
      </c>
    </row>
    <row r="328" s="2" customFormat="1" ht="16.5" customHeight="1">
      <c r="A328" s="39"/>
      <c r="B328" s="40"/>
      <c r="C328" s="247" t="s">
        <v>378</v>
      </c>
      <c r="D328" s="247" t="s">
        <v>158</v>
      </c>
      <c r="E328" s="248" t="s">
        <v>413</v>
      </c>
      <c r="F328" s="249" t="s">
        <v>414</v>
      </c>
      <c r="G328" s="250" t="s">
        <v>151</v>
      </c>
      <c r="H328" s="251">
        <v>1</v>
      </c>
      <c r="I328" s="252"/>
      <c r="J328" s="253">
        <f>ROUND(I328*H328,2)</f>
        <v>0</v>
      </c>
      <c r="K328" s="249" t="s">
        <v>152</v>
      </c>
      <c r="L328" s="254"/>
      <c r="M328" s="255" t="s">
        <v>20</v>
      </c>
      <c r="N328" s="256" t="s">
        <v>47</v>
      </c>
      <c r="O328" s="85"/>
      <c r="P328" s="213">
        <f>O328*H328</f>
        <v>0</v>
      </c>
      <c r="Q328" s="213">
        <v>0.36199999999999999</v>
      </c>
      <c r="R328" s="213">
        <f>Q328*H328</f>
        <v>0.36199999999999999</v>
      </c>
      <c r="S328" s="213">
        <v>0</v>
      </c>
      <c r="T328" s="21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5" t="s">
        <v>162</v>
      </c>
      <c r="AT328" s="215" t="s">
        <v>158</v>
      </c>
      <c r="AU328" s="215" t="s">
        <v>85</v>
      </c>
      <c r="AY328" s="18" t="s">
        <v>132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8" t="s">
        <v>22</v>
      </c>
      <c r="BK328" s="216">
        <f>ROUND(I328*H328,2)</f>
        <v>0</v>
      </c>
      <c r="BL328" s="18" t="s">
        <v>140</v>
      </c>
      <c r="BM328" s="215" t="s">
        <v>648</v>
      </c>
    </row>
    <row r="329" s="2" customFormat="1">
      <c r="A329" s="39"/>
      <c r="B329" s="40"/>
      <c r="C329" s="41"/>
      <c r="D329" s="217" t="s">
        <v>142</v>
      </c>
      <c r="E329" s="41"/>
      <c r="F329" s="218" t="s">
        <v>414</v>
      </c>
      <c r="G329" s="41"/>
      <c r="H329" s="41"/>
      <c r="I329" s="219"/>
      <c r="J329" s="41"/>
      <c r="K329" s="41"/>
      <c r="L329" s="45"/>
      <c r="M329" s="220"/>
      <c r="N329" s="22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142</v>
      </c>
      <c r="AU329" s="18" t="s">
        <v>85</v>
      </c>
    </row>
    <row r="330" s="2" customFormat="1" ht="16.5" customHeight="1">
      <c r="A330" s="39"/>
      <c r="B330" s="40"/>
      <c r="C330" s="204" t="s">
        <v>162</v>
      </c>
      <c r="D330" s="204" t="s">
        <v>136</v>
      </c>
      <c r="E330" s="205" t="s">
        <v>394</v>
      </c>
      <c r="F330" s="206" t="s">
        <v>395</v>
      </c>
      <c r="G330" s="207" t="s">
        <v>151</v>
      </c>
      <c r="H330" s="208">
        <v>5</v>
      </c>
      <c r="I330" s="209"/>
      <c r="J330" s="210">
        <f>ROUND(I330*H330,2)</f>
        <v>0</v>
      </c>
      <c r="K330" s="206" t="s">
        <v>152</v>
      </c>
      <c r="L330" s="45"/>
      <c r="M330" s="211" t="s">
        <v>20</v>
      </c>
      <c r="N330" s="212" t="s">
        <v>47</v>
      </c>
      <c r="O330" s="85"/>
      <c r="P330" s="213">
        <f>O330*H330</f>
        <v>0</v>
      </c>
      <c r="Q330" s="213">
        <v>0.039269999999999999</v>
      </c>
      <c r="R330" s="213">
        <f>Q330*H330</f>
        <v>0.19635</v>
      </c>
      <c r="S330" s="213">
        <v>0</v>
      </c>
      <c r="T330" s="21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5" t="s">
        <v>140</v>
      </c>
      <c r="AT330" s="215" t="s">
        <v>136</v>
      </c>
      <c r="AU330" s="215" t="s">
        <v>85</v>
      </c>
      <c r="AY330" s="18" t="s">
        <v>132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8" t="s">
        <v>22</v>
      </c>
      <c r="BK330" s="216">
        <f>ROUND(I330*H330,2)</f>
        <v>0</v>
      </c>
      <c r="BL330" s="18" t="s">
        <v>140</v>
      </c>
      <c r="BM330" s="215" t="s">
        <v>649</v>
      </c>
    </row>
    <row r="331" s="2" customFormat="1">
      <c r="A331" s="39"/>
      <c r="B331" s="40"/>
      <c r="C331" s="41"/>
      <c r="D331" s="217" t="s">
        <v>142</v>
      </c>
      <c r="E331" s="41"/>
      <c r="F331" s="218" t="s">
        <v>395</v>
      </c>
      <c r="G331" s="41"/>
      <c r="H331" s="41"/>
      <c r="I331" s="219"/>
      <c r="J331" s="41"/>
      <c r="K331" s="41"/>
      <c r="L331" s="45"/>
      <c r="M331" s="220"/>
      <c r="N331" s="22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142</v>
      </c>
      <c r="AU331" s="18" t="s">
        <v>85</v>
      </c>
    </row>
    <row r="332" s="2" customFormat="1">
      <c r="A332" s="39"/>
      <c r="B332" s="40"/>
      <c r="C332" s="41"/>
      <c r="D332" s="245" t="s">
        <v>155</v>
      </c>
      <c r="E332" s="41"/>
      <c r="F332" s="246" t="s">
        <v>397</v>
      </c>
      <c r="G332" s="41"/>
      <c r="H332" s="41"/>
      <c r="I332" s="219"/>
      <c r="J332" s="41"/>
      <c r="K332" s="41"/>
      <c r="L332" s="45"/>
      <c r="M332" s="220"/>
      <c r="N332" s="22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155</v>
      </c>
      <c r="AU332" s="18" t="s">
        <v>85</v>
      </c>
    </row>
    <row r="333" s="2" customFormat="1">
      <c r="A333" s="39"/>
      <c r="B333" s="40"/>
      <c r="C333" s="41"/>
      <c r="D333" s="217" t="s">
        <v>143</v>
      </c>
      <c r="E333" s="41"/>
      <c r="F333" s="222" t="s">
        <v>650</v>
      </c>
      <c r="G333" s="41"/>
      <c r="H333" s="41"/>
      <c r="I333" s="219"/>
      <c r="J333" s="41"/>
      <c r="K333" s="41"/>
      <c r="L333" s="45"/>
      <c r="M333" s="220"/>
      <c r="N333" s="22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143</v>
      </c>
      <c r="AU333" s="18" t="s">
        <v>85</v>
      </c>
    </row>
    <row r="334" s="2" customFormat="1" ht="16.5" customHeight="1">
      <c r="A334" s="39"/>
      <c r="B334" s="40"/>
      <c r="C334" s="247" t="s">
        <v>133</v>
      </c>
      <c r="D334" s="247" t="s">
        <v>158</v>
      </c>
      <c r="E334" s="248" t="s">
        <v>399</v>
      </c>
      <c r="F334" s="249" t="s">
        <v>400</v>
      </c>
      <c r="G334" s="250" t="s">
        <v>151</v>
      </c>
      <c r="H334" s="251">
        <v>5</v>
      </c>
      <c r="I334" s="252"/>
      <c r="J334" s="253">
        <f>ROUND(I334*H334,2)</f>
        <v>0</v>
      </c>
      <c r="K334" s="249" t="s">
        <v>152</v>
      </c>
      <c r="L334" s="254"/>
      <c r="M334" s="255" t="s">
        <v>20</v>
      </c>
      <c r="N334" s="256" t="s">
        <v>47</v>
      </c>
      <c r="O334" s="85"/>
      <c r="P334" s="213">
        <f>O334*H334</f>
        <v>0</v>
      </c>
      <c r="Q334" s="213">
        <v>0.20000000000000001</v>
      </c>
      <c r="R334" s="213">
        <f>Q334*H334</f>
        <v>1</v>
      </c>
      <c r="S334" s="213">
        <v>0</v>
      </c>
      <c r="T334" s="21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5" t="s">
        <v>162</v>
      </c>
      <c r="AT334" s="215" t="s">
        <v>158</v>
      </c>
      <c r="AU334" s="215" t="s">
        <v>85</v>
      </c>
      <c r="AY334" s="18" t="s">
        <v>132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8" t="s">
        <v>22</v>
      </c>
      <c r="BK334" s="216">
        <f>ROUND(I334*H334,2)</f>
        <v>0</v>
      </c>
      <c r="BL334" s="18" t="s">
        <v>140</v>
      </c>
      <c r="BM334" s="215" t="s">
        <v>651</v>
      </c>
    </row>
    <row r="335" s="2" customFormat="1">
      <c r="A335" s="39"/>
      <c r="B335" s="40"/>
      <c r="C335" s="41"/>
      <c r="D335" s="217" t="s">
        <v>142</v>
      </c>
      <c r="E335" s="41"/>
      <c r="F335" s="218" t="s">
        <v>400</v>
      </c>
      <c r="G335" s="41"/>
      <c r="H335" s="41"/>
      <c r="I335" s="219"/>
      <c r="J335" s="41"/>
      <c r="K335" s="41"/>
      <c r="L335" s="45"/>
      <c r="M335" s="220"/>
      <c r="N335" s="22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142</v>
      </c>
      <c r="AU335" s="18" t="s">
        <v>85</v>
      </c>
    </row>
    <row r="336" s="2" customFormat="1">
      <c r="A336" s="39"/>
      <c r="B336" s="40"/>
      <c r="C336" s="41"/>
      <c r="D336" s="217" t="s">
        <v>143</v>
      </c>
      <c r="E336" s="41"/>
      <c r="F336" s="222" t="s">
        <v>650</v>
      </c>
      <c r="G336" s="41"/>
      <c r="H336" s="41"/>
      <c r="I336" s="219"/>
      <c r="J336" s="41"/>
      <c r="K336" s="41"/>
      <c r="L336" s="45"/>
      <c r="M336" s="220"/>
      <c r="N336" s="22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143</v>
      </c>
      <c r="AU336" s="18" t="s">
        <v>85</v>
      </c>
    </row>
    <row r="337" s="2" customFormat="1" ht="16.5" customHeight="1">
      <c r="A337" s="39"/>
      <c r="B337" s="40"/>
      <c r="C337" s="204" t="s">
        <v>215</v>
      </c>
      <c r="D337" s="204" t="s">
        <v>136</v>
      </c>
      <c r="E337" s="205" t="s">
        <v>652</v>
      </c>
      <c r="F337" s="206" t="s">
        <v>653</v>
      </c>
      <c r="G337" s="207" t="s">
        <v>151</v>
      </c>
      <c r="H337" s="208">
        <v>1</v>
      </c>
      <c r="I337" s="209"/>
      <c r="J337" s="210">
        <f>ROUND(I337*H337,2)</f>
        <v>0</v>
      </c>
      <c r="K337" s="206" t="s">
        <v>152</v>
      </c>
      <c r="L337" s="45"/>
      <c r="M337" s="211" t="s">
        <v>20</v>
      </c>
      <c r="N337" s="212" t="s">
        <v>47</v>
      </c>
      <c r="O337" s="85"/>
      <c r="P337" s="213">
        <f>O337*H337</f>
        <v>0</v>
      </c>
      <c r="Q337" s="213">
        <v>2.7654399999999999</v>
      </c>
      <c r="R337" s="213">
        <f>Q337*H337</f>
        <v>2.7654399999999999</v>
      </c>
      <c r="S337" s="213">
        <v>0</v>
      </c>
      <c r="T337" s="21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5" t="s">
        <v>140</v>
      </c>
      <c r="AT337" s="215" t="s">
        <v>136</v>
      </c>
      <c r="AU337" s="215" t="s">
        <v>85</v>
      </c>
      <c r="AY337" s="18" t="s">
        <v>132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8" t="s">
        <v>22</v>
      </c>
      <c r="BK337" s="216">
        <f>ROUND(I337*H337,2)</f>
        <v>0</v>
      </c>
      <c r="BL337" s="18" t="s">
        <v>140</v>
      </c>
      <c r="BM337" s="215" t="s">
        <v>654</v>
      </c>
    </row>
    <row r="338" s="2" customFormat="1">
      <c r="A338" s="39"/>
      <c r="B338" s="40"/>
      <c r="C338" s="41"/>
      <c r="D338" s="217" t="s">
        <v>142</v>
      </c>
      <c r="E338" s="41"/>
      <c r="F338" s="218" t="s">
        <v>655</v>
      </c>
      <c r="G338" s="41"/>
      <c r="H338" s="41"/>
      <c r="I338" s="219"/>
      <c r="J338" s="41"/>
      <c r="K338" s="41"/>
      <c r="L338" s="45"/>
      <c r="M338" s="220"/>
      <c r="N338" s="22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142</v>
      </c>
      <c r="AU338" s="18" t="s">
        <v>85</v>
      </c>
    </row>
    <row r="339" s="2" customFormat="1">
      <c r="A339" s="39"/>
      <c r="B339" s="40"/>
      <c r="C339" s="41"/>
      <c r="D339" s="245" t="s">
        <v>155</v>
      </c>
      <c r="E339" s="41"/>
      <c r="F339" s="246" t="s">
        <v>656</v>
      </c>
      <c r="G339" s="41"/>
      <c r="H339" s="41"/>
      <c r="I339" s="219"/>
      <c r="J339" s="41"/>
      <c r="K339" s="41"/>
      <c r="L339" s="45"/>
      <c r="M339" s="220"/>
      <c r="N339" s="22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155</v>
      </c>
      <c r="AU339" s="18" t="s">
        <v>85</v>
      </c>
    </row>
    <row r="340" s="2" customFormat="1">
      <c r="A340" s="39"/>
      <c r="B340" s="40"/>
      <c r="C340" s="41"/>
      <c r="D340" s="217" t="s">
        <v>143</v>
      </c>
      <c r="E340" s="41"/>
      <c r="F340" s="222" t="s">
        <v>657</v>
      </c>
      <c r="G340" s="41"/>
      <c r="H340" s="41"/>
      <c r="I340" s="219"/>
      <c r="J340" s="41"/>
      <c r="K340" s="41"/>
      <c r="L340" s="45"/>
      <c r="M340" s="220"/>
      <c r="N340" s="22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85</v>
      </c>
    </row>
    <row r="341" s="2" customFormat="1" ht="16.5" customHeight="1">
      <c r="A341" s="39"/>
      <c r="B341" s="40"/>
      <c r="C341" s="204" t="s">
        <v>658</v>
      </c>
      <c r="D341" s="204" t="s">
        <v>136</v>
      </c>
      <c r="E341" s="205" t="s">
        <v>407</v>
      </c>
      <c r="F341" s="206" t="s">
        <v>408</v>
      </c>
      <c r="G341" s="207" t="s">
        <v>151</v>
      </c>
      <c r="H341" s="208">
        <v>4</v>
      </c>
      <c r="I341" s="209"/>
      <c r="J341" s="210">
        <f>ROUND(I341*H341,2)</f>
        <v>0</v>
      </c>
      <c r="K341" s="206" t="s">
        <v>152</v>
      </c>
      <c r="L341" s="45"/>
      <c r="M341" s="211" t="s">
        <v>20</v>
      </c>
      <c r="N341" s="212" t="s">
        <v>47</v>
      </c>
      <c r="O341" s="85"/>
      <c r="P341" s="213">
        <f>O341*H341</f>
        <v>0</v>
      </c>
      <c r="Q341" s="213">
        <v>0</v>
      </c>
      <c r="R341" s="213">
        <f>Q341*H341</f>
        <v>0</v>
      </c>
      <c r="S341" s="213">
        <v>0.20000000000000001</v>
      </c>
      <c r="T341" s="214">
        <f>S341*H341</f>
        <v>0.80000000000000004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5" t="s">
        <v>140</v>
      </c>
      <c r="AT341" s="215" t="s">
        <v>136</v>
      </c>
      <c r="AU341" s="215" t="s">
        <v>85</v>
      </c>
      <c r="AY341" s="18" t="s">
        <v>132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22</v>
      </c>
      <c r="BK341" s="216">
        <f>ROUND(I341*H341,2)</f>
        <v>0</v>
      </c>
      <c r="BL341" s="18" t="s">
        <v>140</v>
      </c>
      <c r="BM341" s="215" t="s">
        <v>659</v>
      </c>
    </row>
    <row r="342" s="2" customFormat="1">
      <c r="A342" s="39"/>
      <c r="B342" s="40"/>
      <c r="C342" s="41"/>
      <c r="D342" s="217" t="s">
        <v>142</v>
      </c>
      <c r="E342" s="41"/>
      <c r="F342" s="218" t="s">
        <v>410</v>
      </c>
      <c r="G342" s="41"/>
      <c r="H342" s="41"/>
      <c r="I342" s="219"/>
      <c r="J342" s="41"/>
      <c r="K342" s="41"/>
      <c r="L342" s="45"/>
      <c r="M342" s="220"/>
      <c r="N342" s="22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142</v>
      </c>
      <c r="AU342" s="18" t="s">
        <v>85</v>
      </c>
    </row>
    <row r="343" s="2" customFormat="1">
      <c r="A343" s="39"/>
      <c r="B343" s="40"/>
      <c r="C343" s="41"/>
      <c r="D343" s="245" t="s">
        <v>155</v>
      </c>
      <c r="E343" s="41"/>
      <c r="F343" s="246" t="s">
        <v>411</v>
      </c>
      <c r="G343" s="41"/>
      <c r="H343" s="41"/>
      <c r="I343" s="219"/>
      <c r="J343" s="41"/>
      <c r="K343" s="41"/>
      <c r="L343" s="45"/>
      <c r="M343" s="220"/>
      <c r="N343" s="22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155</v>
      </c>
      <c r="AU343" s="18" t="s">
        <v>85</v>
      </c>
    </row>
    <row r="344" s="2" customFormat="1" ht="16.5" customHeight="1">
      <c r="A344" s="39"/>
      <c r="B344" s="40"/>
      <c r="C344" s="204" t="s">
        <v>197</v>
      </c>
      <c r="D344" s="204" t="s">
        <v>136</v>
      </c>
      <c r="E344" s="205" t="s">
        <v>330</v>
      </c>
      <c r="F344" s="206" t="s">
        <v>331</v>
      </c>
      <c r="G344" s="207" t="s">
        <v>161</v>
      </c>
      <c r="H344" s="208">
        <v>6.4950000000000001</v>
      </c>
      <c r="I344" s="209"/>
      <c r="J344" s="210">
        <f>ROUND(I344*H344,2)</f>
        <v>0</v>
      </c>
      <c r="K344" s="206" t="s">
        <v>152</v>
      </c>
      <c r="L344" s="45"/>
      <c r="M344" s="211" t="s">
        <v>20</v>
      </c>
      <c r="N344" s="212" t="s">
        <v>47</v>
      </c>
      <c r="O344" s="85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5" t="s">
        <v>140</v>
      </c>
      <c r="AT344" s="215" t="s">
        <v>136</v>
      </c>
      <c r="AU344" s="215" t="s">
        <v>85</v>
      </c>
      <c r="AY344" s="18" t="s">
        <v>132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8" t="s">
        <v>22</v>
      </c>
      <c r="BK344" s="216">
        <f>ROUND(I344*H344,2)</f>
        <v>0</v>
      </c>
      <c r="BL344" s="18" t="s">
        <v>140</v>
      </c>
      <c r="BM344" s="215" t="s">
        <v>660</v>
      </c>
    </row>
    <row r="345" s="2" customFormat="1">
      <c r="A345" s="39"/>
      <c r="B345" s="40"/>
      <c r="C345" s="41"/>
      <c r="D345" s="217" t="s">
        <v>142</v>
      </c>
      <c r="E345" s="41"/>
      <c r="F345" s="218" t="s">
        <v>333</v>
      </c>
      <c r="G345" s="41"/>
      <c r="H345" s="41"/>
      <c r="I345" s="219"/>
      <c r="J345" s="41"/>
      <c r="K345" s="41"/>
      <c r="L345" s="45"/>
      <c r="M345" s="220"/>
      <c r="N345" s="22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142</v>
      </c>
      <c r="AU345" s="18" t="s">
        <v>85</v>
      </c>
    </row>
    <row r="346" s="2" customFormat="1">
      <c r="A346" s="39"/>
      <c r="B346" s="40"/>
      <c r="C346" s="41"/>
      <c r="D346" s="245" t="s">
        <v>155</v>
      </c>
      <c r="E346" s="41"/>
      <c r="F346" s="246" t="s">
        <v>334</v>
      </c>
      <c r="G346" s="41"/>
      <c r="H346" s="41"/>
      <c r="I346" s="219"/>
      <c r="J346" s="41"/>
      <c r="K346" s="41"/>
      <c r="L346" s="45"/>
      <c r="M346" s="267"/>
      <c r="N346" s="268"/>
      <c r="O346" s="269"/>
      <c r="P346" s="269"/>
      <c r="Q346" s="269"/>
      <c r="R346" s="269"/>
      <c r="S346" s="269"/>
      <c r="T346" s="270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155</v>
      </c>
      <c r="AU346" s="18" t="s">
        <v>85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3pnqD+9fqWSW7j/PX/V/d0zzyxG2bczqUlsfog85kQp4iuCG8ZB7opzLe3zpCQ4TxQ/VNkhauv6+AR/VFsFDZg==" hashValue="7x1MqOVUycidjxFxdI7elXVPKFiTVXCAectFDSOQsc6/sV7DEdRo32siAiy6FTUePTKJY4obsNzG1fZpSx3kmw==" algorithmName="SHA-512" password="CC35"/>
  <autoFilter ref="C92:K34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1/115001101"/>
    <hyperlink ref="F103" r:id="rId2" display="https://podminky.urs.cz/item/CS_URS_2023_01/133154101"/>
    <hyperlink ref="F109" r:id="rId3" display="https://podminky.urs.cz/item/CS_URS_2023_01/151101201"/>
    <hyperlink ref="F115" r:id="rId4" display="https://podminky.urs.cz/item/CS_URS_2023_01/151101211"/>
    <hyperlink ref="F119" r:id="rId5" display="https://podminky.urs.cz/item/CS_URS_2023_01/151101401"/>
    <hyperlink ref="F123" r:id="rId6" display="https://podminky.urs.cz/item/CS_URS_2023_01/151101411"/>
    <hyperlink ref="F127" r:id="rId7" display="https://podminky.urs.cz/item/CS_URS_2023_01/162551107"/>
    <hyperlink ref="F132" r:id="rId8" display="https://podminky.urs.cz/item/CS_URS_2023_01/167151101"/>
    <hyperlink ref="F137" r:id="rId9" display="https://podminky.urs.cz/item/CS_URS_2023_01/172153101"/>
    <hyperlink ref="F142" r:id="rId10" display="https://podminky.urs.cz/item/CS_URS_2023_01/174151101"/>
    <hyperlink ref="F146" r:id="rId11" display="https://podminky.urs.cz/item/CS_URS_2023_01/180405111"/>
    <hyperlink ref="F150" r:id="rId12" display="https://podminky.urs.cz/item/CS_URS_2023_01/271572211"/>
    <hyperlink ref="F157" r:id="rId13" display="https://podminky.urs.cz/item/CS_URS_2023_01/340000998"/>
    <hyperlink ref="F164" r:id="rId14" display="https://podminky.urs.cz/item/CS_URS_2023_01/811377111"/>
    <hyperlink ref="F169" r:id="rId15" display="https://podminky.urs.cz/item/CS_URS_2023_01/890111852"/>
    <hyperlink ref="F174" r:id="rId16" display="https://podminky.urs.cz/item/CS_URS_2023_01/890411851"/>
    <hyperlink ref="F183" r:id="rId17" display="https://podminky.urs.cz/item/CS_URS_2023_01/894201151"/>
    <hyperlink ref="F189" r:id="rId18" display="https://podminky.urs.cz/item/CS_URS_2023_01/894201193"/>
    <hyperlink ref="F193" r:id="rId19" display="https://podminky.urs.cz/item/CS_URS_2023_01/894204161"/>
    <hyperlink ref="F200" r:id="rId20" display="https://podminky.urs.cz/item/CS_URS_2023_01/936457112"/>
    <hyperlink ref="F206" r:id="rId21" display="https://podminky.urs.cz/item/CS_URS_2023_01/938907141"/>
    <hyperlink ref="F218" r:id="rId22" display="https://podminky.urs.cz/item/CS_URS_2023_01/936173112"/>
    <hyperlink ref="F231" r:id="rId23" display="https://podminky.urs.cz/item/CS_URS_2023_01/767995116"/>
    <hyperlink ref="F235" r:id="rId24" display="https://podminky.urs.cz/item/CS_URS_2023_01/783314101"/>
    <hyperlink ref="F241" r:id="rId25" display="https://podminky.urs.cz/item/CS_URS_2023_01/132154201"/>
    <hyperlink ref="F246" r:id="rId26" display="https://podminky.urs.cz/item/CS_URS_2023_01/121151104"/>
    <hyperlink ref="F251" r:id="rId27" display="https://podminky.urs.cz/item/CS_URS_2023_01/151101101"/>
    <hyperlink ref="F256" r:id="rId28" display="https://podminky.urs.cz/item/CS_URS_2023_01/151101111"/>
    <hyperlink ref="F260" r:id="rId29" display="https://podminky.urs.cz/item/CS_URS_2023_01/174251101"/>
    <hyperlink ref="F266" r:id="rId30" display="https://podminky.urs.cz/item/CS_URS_2023_01/175151101"/>
    <hyperlink ref="F272" r:id="rId31" display="https://podminky.urs.cz/item/CS_URS_2023_01/181111131"/>
    <hyperlink ref="F278" r:id="rId32" display="https://podminky.urs.cz/item/CS_URS_2023_01/181351004"/>
    <hyperlink ref="F284" r:id="rId33" display="https://podminky.urs.cz/item/CS_URS_2023_01/451595111"/>
    <hyperlink ref="F290" r:id="rId34" display="https://podminky.urs.cz/item/CS_URS_2023_01/810391111"/>
    <hyperlink ref="F294" r:id="rId35" display="https://podminky.urs.cz/item/CS_URS_2023_01/810391811"/>
    <hyperlink ref="F299" r:id="rId36" display="https://podminky.urs.cz/item/CS_URS_2023_01/899623141"/>
    <hyperlink ref="F316" r:id="rId37" display="https://podminky.urs.cz/item/CS_URS_2023_01/181411121"/>
    <hyperlink ref="F326" r:id="rId38" display="https://podminky.urs.cz/item/CS_URS_2023_01/894411311"/>
    <hyperlink ref="F332" r:id="rId39" display="https://podminky.urs.cz/item/CS_URS_2023_01/894414211"/>
    <hyperlink ref="F339" r:id="rId40" display="https://podminky.urs.cz/item/CS_URS_2023_01/895211141"/>
    <hyperlink ref="F343" r:id="rId41" display="https://podminky.urs.cz/item/CS_URS_2023_01/899304811"/>
    <hyperlink ref="F346" r:id="rId42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85</v>
      </c>
    </row>
    <row r="4" s="1" customFormat="1" ht="24.96" customHeight="1">
      <c r="B4" s="21"/>
      <c r="D4" s="130" t="s">
        <v>98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133" t="str">
        <f>'Rekapitulace stavby'!K6</f>
        <v xml:space="preserve">Údržba HOZ  Hartunkov I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99</v>
      </c>
      <c r="E8" s="39"/>
      <c r="F8" s="39"/>
      <c r="G8" s="39"/>
      <c r="H8" s="39"/>
      <c r="I8" s="39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661</v>
      </c>
      <c r="F9" s="39"/>
      <c r="G9" s="39"/>
      <c r="H9" s="39"/>
      <c r="I9" s="39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19</v>
      </c>
      <c r="E11" s="39"/>
      <c r="F11" s="136" t="s">
        <v>20</v>
      </c>
      <c r="G11" s="39"/>
      <c r="H11" s="39"/>
      <c r="I11" s="132" t="s">
        <v>21</v>
      </c>
      <c r="J11" s="136" t="s">
        <v>20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23</v>
      </c>
      <c r="E12" s="39"/>
      <c r="F12" s="136" t="s">
        <v>24</v>
      </c>
      <c r="G12" s="39"/>
      <c r="H12" s="39"/>
      <c r="I12" s="132" t="s">
        <v>25</v>
      </c>
      <c r="J12" s="137" t="str">
        <f>'Rekapitulace stavby'!AN8</f>
        <v>28. 3. 2023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29</v>
      </c>
      <c r="E14" s="39"/>
      <c r="F14" s="39"/>
      <c r="G14" s="39"/>
      <c r="H14" s="39"/>
      <c r="I14" s="132" t="s">
        <v>30</v>
      </c>
      <c r="J14" s="136" t="s">
        <v>20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31</v>
      </c>
      <c r="F15" s="39"/>
      <c r="G15" s="39"/>
      <c r="H15" s="39"/>
      <c r="I15" s="132" t="s">
        <v>32</v>
      </c>
      <c r="J15" s="136" t="s">
        <v>20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33</v>
      </c>
      <c r="E17" s="39"/>
      <c r="F17" s="39"/>
      <c r="G17" s="39"/>
      <c r="H17" s="39"/>
      <c r="I17" s="132" t="s">
        <v>30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2" t="s">
        <v>32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35</v>
      </c>
      <c r="E20" s="39"/>
      <c r="F20" s="39"/>
      <c r="G20" s="39"/>
      <c r="H20" s="39"/>
      <c r="I20" s="132" t="s">
        <v>30</v>
      </c>
      <c r="J20" s="136" t="s">
        <v>20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36</v>
      </c>
      <c r="F21" s="39"/>
      <c r="G21" s="39"/>
      <c r="H21" s="39"/>
      <c r="I21" s="132" t="s">
        <v>32</v>
      </c>
      <c r="J21" s="136" t="s">
        <v>20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37</v>
      </c>
      <c r="E23" s="39"/>
      <c r="F23" s="39"/>
      <c r="G23" s="39"/>
      <c r="H23" s="39"/>
      <c r="I23" s="132" t="s">
        <v>30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2" t="s">
        <v>32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42</v>
      </c>
      <c r="E30" s="39"/>
      <c r="F30" s="39"/>
      <c r="G30" s="39"/>
      <c r="H30" s="39"/>
      <c r="I30" s="39"/>
      <c r="J30" s="144">
        <f>ROUND(J86,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44</v>
      </c>
      <c r="G32" s="39"/>
      <c r="H32" s="39"/>
      <c r="I32" s="145" t="s">
        <v>43</v>
      </c>
      <c r="J32" s="145" t="s">
        <v>45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46</v>
      </c>
      <c r="E33" s="132" t="s">
        <v>47</v>
      </c>
      <c r="F33" s="147">
        <f>ROUND((SUM(BE86:BE141)),  2)</f>
        <v>0</v>
      </c>
      <c r="G33" s="39"/>
      <c r="H33" s="39"/>
      <c r="I33" s="148">
        <v>0.20999999999999999</v>
      </c>
      <c r="J33" s="147">
        <f>ROUND(((SUM(BE86:BE141))*I33),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7">
        <f>ROUND((SUM(BF86:BF141)),  2)</f>
        <v>0</v>
      </c>
      <c r="G34" s="39"/>
      <c r="H34" s="39"/>
      <c r="I34" s="148">
        <v>0.14999999999999999</v>
      </c>
      <c r="J34" s="147">
        <f>ROUND(((SUM(BF86:BF141))*I34),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7">
        <f>ROUND((SUM(BG86:BG141)),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7">
        <f>ROUND((SUM(BH86:BH141)),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7">
        <f>ROUND((SUM(BI86:BI141)),  2)</f>
        <v>0</v>
      </c>
      <c r="G37" s="39"/>
      <c r="H37" s="39"/>
      <c r="I37" s="148">
        <v>0</v>
      </c>
      <c r="J37" s="147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 xml:space="preserve">Údržba HOZ  Hartunkov I</v>
      </c>
      <c r="F48" s="33"/>
      <c r="G48" s="33"/>
      <c r="H48" s="33"/>
      <c r="I48" s="41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203_008 - SO.04 Údržba HARTUNKOV I odpad F1 2030000008-11201000</v>
      </c>
      <c r="F50" s="41"/>
      <c r="G50" s="41"/>
      <c r="H50" s="41"/>
      <c r="I50" s="41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k.ú. Hartunkov</v>
      </c>
      <c r="G52" s="41"/>
      <c r="H52" s="41"/>
      <c r="I52" s="33" t="s">
        <v>25</v>
      </c>
      <c r="J52" s="73" t="str">
        <f>IF(J12="","",J12)</f>
        <v>28. 3. 2023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</v>
      </c>
      <c r="G54" s="41"/>
      <c r="H54" s="41"/>
      <c r="I54" s="33" t="s">
        <v>35</v>
      </c>
      <c r="J54" s="37" t="str">
        <f>E21</f>
        <v>Ing. Karel Kahuda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109</v>
      </c>
      <c r="E64" s="174"/>
      <c r="F64" s="174"/>
      <c r="G64" s="174"/>
      <c r="H64" s="174"/>
      <c r="I64" s="174"/>
      <c r="J64" s="175">
        <f>J110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105</v>
      </c>
      <c r="E65" s="168"/>
      <c r="F65" s="168"/>
      <c r="G65" s="168"/>
      <c r="H65" s="168"/>
      <c r="I65" s="168"/>
      <c r="J65" s="169">
        <f>J116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J128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4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4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4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117</v>
      </c>
      <c r="D73" s="41"/>
      <c r="E73" s="41"/>
      <c r="F73" s="41"/>
      <c r="G73" s="41"/>
      <c r="H73" s="41"/>
      <c r="I73" s="41"/>
      <c r="J73" s="41"/>
      <c r="K73" s="41"/>
      <c r="L73" s="134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4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0" t="str">
        <f>E7</f>
        <v xml:space="preserve">Údržba HOZ  Hartunkov I</v>
      </c>
      <c r="F76" s="33"/>
      <c r="G76" s="33"/>
      <c r="H76" s="33"/>
      <c r="I76" s="41"/>
      <c r="J76" s="41"/>
      <c r="K76" s="41"/>
      <c r="L76" s="13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99</v>
      </c>
      <c r="D77" s="41"/>
      <c r="E77" s="41"/>
      <c r="F77" s="41"/>
      <c r="G77" s="41"/>
      <c r="H77" s="41"/>
      <c r="I77" s="41"/>
      <c r="J77" s="41"/>
      <c r="K77" s="41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203_008 - SO.04 Údržba HARTUNKOV I odpad F1 2030000008-11201000</v>
      </c>
      <c r="F78" s="41"/>
      <c r="G78" s="41"/>
      <c r="H78" s="41"/>
      <c r="I78" s="41"/>
      <c r="J78" s="41"/>
      <c r="K78" s="4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23</v>
      </c>
      <c r="D80" s="41"/>
      <c r="E80" s="41"/>
      <c r="F80" s="28" t="str">
        <f>F12</f>
        <v>k.ú. Hartunkov</v>
      </c>
      <c r="G80" s="41"/>
      <c r="H80" s="41"/>
      <c r="I80" s="33" t="s">
        <v>25</v>
      </c>
      <c r="J80" s="73" t="str">
        <f>IF(J12="","",J12)</f>
        <v>28. 3. 2023</v>
      </c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E15</f>
        <v>SPÚ, OVHS</v>
      </c>
      <c r="G82" s="41"/>
      <c r="H82" s="41"/>
      <c r="I82" s="33" t="s">
        <v>35</v>
      </c>
      <c r="J82" s="37" t="str">
        <f>E21</f>
        <v>Ing. Karel Kahuda</v>
      </c>
      <c r="K82" s="41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33</v>
      </c>
      <c r="D83" s="41"/>
      <c r="E83" s="41"/>
      <c r="F83" s="28" t="str">
        <f>IF(E18="","",E18)</f>
        <v>Vyplň údaj</v>
      </c>
      <c r="G83" s="41"/>
      <c r="H83" s="41"/>
      <c r="I83" s="33" t="s">
        <v>37</v>
      </c>
      <c r="J83" s="37" t="str">
        <f>E24</f>
        <v xml:space="preserve"> </v>
      </c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7"/>
      <c r="B85" s="178"/>
      <c r="C85" s="179" t="s">
        <v>118</v>
      </c>
      <c r="D85" s="180" t="s">
        <v>61</v>
      </c>
      <c r="E85" s="180" t="s">
        <v>57</v>
      </c>
      <c r="F85" s="180" t="s">
        <v>58</v>
      </c>
      <c r="G85" s="180" t="s">
        <v>119</v>
      </c>
      <c r="H85" s="180" t="s">
        <v>120</v>
      </c>
      <c r="I85" s="180" t="s">
        <v>121</v>
      </c>
      <c r="J85" s="180" t="s">
        <v>103</v>
      </c>
      <c r="K85" s="181" t="s">
        <v>122</v>
      </c>
      <c r="L85" s="182"/>
      <c r="M85" s="93" t="s">
        <v>20</v>
      </c>
      <c r="N85" s="94" t="s">
        <v>46</v>
      </c>
      <c r="O85" s="94" t="s">
        <v>123</v>
      </c>
      <c r="P85" s="94" t="s">
        <v>124</v>
      </c>
      <c r="Q85" s="94" t="s">
        <v>125</v>
      </c>
      <c r="R85" s="94" t="s">
        <v>126</v>
      </c>
      <c r="S85" s="94" t="s">
        <v>127</v>
      </c>
      <c r="T85" s="95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9"/>
      <c r="B86" s="40"/>
      <c r="C86" s="100" t="s">
        <v>129</v>
      </c>
      <c r="D86" s="41"/>
      <c r="E86" s="41"/>
      <c r="F86" s="41"/>
      <c r="G86" s="41"/>
      <c r="H86" s="41"/>
      <c r="I86" s="41"/>
      <c r="J86" s="183">
        <f>BK86</f>
        <v>0</v>
      </c>
      <c r="K86" s="41"/>
      <c r="L86" s="45"/>
      <c r="M86" s="96"/>
      <c r="N86" s="184"/>
      <c r="O86" s="97"/>
      <c r="P86" s="185">
        <f>P87+P105+P116</f>
        <v>0</v>
      </c>
      <c r="Q86" s="97"/>
      <c r="R86" s="185">
        <f>R87+R105+R116</f>
        <v>1.0641544000000001</v>
      </c>
      <c r="S86" s="97"/>
      <c r="T86" s="186">
        <f>T87+T105+T116</f>
        <v>0.40000000000000002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104</v>
      </c>
      <c r="BK86" s="187">
        <f>BK87+BK105+BK116</f>
        <v>0</v>
      </c>
    </row>
    <row r="87" s="12" customFormat="1" ht="25.92" customHeight="1">
      <c r="A87" s="12"/>
      <c r="B87" s="188"/>
      <c r="C87" s="189"/>
      <c r="D87" s="190" t="s">
        <v>75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0.20252000000000001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22</v>
      </c>
      <c r="AT87" s="200" t="s">
        <v>75</v>
      </c>
      <c r="AU87" s="200" t="s">
        <v>76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75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SUM(P89:P104)</f>
        <v>0</v>
      </c>
      <c r="Q88" s="196"/>
      <c r="R88" s="197">
        <f>SUM(R89:R104)</f>
        <v>0.20252000000000001</v>
      </c>
      <c r="S88" s="196"/>
      <c r="T88" s="198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22</v>
      </c>
      <c r="AT88" s="200" t="s">
        <v>75</v>
      </c>
      <c r="AU88" s="200" t="s">
        <v>22</v>
      </c>
      <c r="AY88" s="199" t="s">
        <v>132</v>
      </c>
      <c r="BK88" s="201">
        <f>SUM(BK89:BK104)</f>
        <v>0</v>
      </c>
    </row>
    <row r="89" s="2" customFormat="1" ht="16.5" customHeight="1">
      <c r="A89" s="39"/>
      <c r="B89" s="40"/>
      <c r="C89" s="204" t="s">
        <v>27</v>
      </c>
      <c r="D89" s="204" t="s">
        <v>136</v>
      </c>
      <c r="E89" s="205" t="s">
        <v>137</v>
      </c>
      <c r="F89" s="206" t="s">
        <v>138</v>
      </c>
      <c r="G89" s="207" t="s">
        <v>139</v>
      </c>
      <c r="H89" s="208">
        <v>16</v>
      </c>
      <c r="I89" s="209"/>
      <c r="J89" s="210">
        <f>ROUND(I89*H89,2)</f>
        <v>0</v>
      </c>
      <c r="K89" s="206" t="s">
        <v>20</v>
      </c>
      <c r="L89" s="45"/>
      <c r="M89" s="211" t="s">
        <v>20</v>
      </c>
      <c r="N89" s="212" t="s">
        <v>47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140</v>
      </c>
      <c r="AT89" s="215" t="s">
        <v>136</v>
      </c>
      <c r="AU89" s="215" t="s">
        <v>85</v>
      </c>
      <c r="AY89" s="18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22</v>
      </c>
      <c r="BK89" s="216">
        <f>ROUND(I89*H89,2)</f>
        <v>0</v>
      </c>
      <c r="BL89" s="18" t="s">
        <v>140</v>
      </c>
      <c r="BM89" s="215" t="s">
        <v>662</v>
      </c>
    </row>
    <row r="90" s="2" customFormat="1">
      <c r="A90" s="39"/>
      <c r="B90" s="40"/>
      <c r="C90" s="41"/>
      <c r="D90" s="217" t="s">
        <v>142</v>
      </c>
      <c r="E90" s="41"/>
      <c r="F90" s="218" t="s">
        <v>138</v>
      </c>
      <c r="G90" s="41"/>
      <c r="H90" s="41"/>
      <c r="I90" s="219"/>
      <c r="J90" s="41"/>
      <c r="K90" s="41"/>
      <c r="L90" s="45"/>
      <c r="M90" s="220"/>
      <c r="N90" s="22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142</v>
      </c>
      <c r="AU90" s="18" t="s">
        <v>85</v>
      </c>
    </row>
    <row r="91" s="2" customFormat="1">
      <c r="A91" s="39"/>
      <c r="B91" s="40"/>
      <c r="C91" s="41"/>
      <c r="D91" s="217" t="s">
        <v>143</v>
      </c>
      <c r="E91" s="41"/>
      <c r="F91" s="222" t="s">
        <v>144</v>
      </c>
      <c r="G91" s="41"/>
      <c r="H91" s="41"/>
      <c r="I91" s="219"/>
      <c r="J91" s="41"/>
      <c r="K91" s="41"/>
      <c r="L91" s="45"/>
      <c r="M91" s="220"/>
      <c r="N91" s="22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85</v>
      </c>
    </row>
    <row r="92" s="13" customFormat="1">
      <c r="A92" s="13"/>
      <c r="B92" s="223"/>
      <c r="C92" s="224"/>
      <c r="D92" s="217" t="s">
        <v>145</v>
      </c>
      <c r="E92" s="225" t="s">
        <v>20</v>
      </c>
      <c r="F92" s="226" t="s">
        <v>146</v>
      </c>
      <c r="G92" s="224"/>
      <c r="H92" s="227">
        <v>16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145</v>
      </c>
      <c r="AU92" s="233" t="s">
        <v>85</v>
      </c>
      <c r="AV92" s="13" t="s">
        <v>85</v>
      </c>
      <c r="AW92" s="13" t="s">
        <v>39</v>
      </c>
      <c r="AX92" s="13" t="s">
        <v>76</v>
      </c>
      <c r="AY92" s="233" t="s">
        <v>132</v>
      </c>
    </row>
    <row r="93" s="14" customFormat="1">
      <c r="A93" s="14"/>
      <c r="B93" s="234"/>
      <c r="C93" s="235"/>
      <c r="D93" s="217" t="s">
        <v>145</v>
      </c>
      <c r="E93" s="236" t="s">
        <v>20</v>
      </c>
      <c r="F93" s="237" t="s">
        <v>147</v>
      </c>
      <c r="G93" s="235"/>
      <c r="H93" s="238">
        <v>16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145</v>
      </c>
      <c r="AU93" s="244" t="s">
        <v>85</v>
      </c>
      <c r="AV93" s="14" t="s">
        <v>140</v>
      </c>
      <c r="AW93" s="14" t="s">
        <v>39</v>
      </c>
      <c r="AX93" s="14" t="s">
        <v>22</v>
      </c>
      <c r="AY93" s="244" t="s">
        <v>132</v>
      </c>
    </row>
    <row r="94" s="2" customFormat="1" ht="16.5" customHeight="1">
      <c r="A94" s="39"/>
      <c r="B94" s="40"/>
      <c r="C94" s="204" t="s">
        <v>406</v>
      </c>
      <c r="D94" s="204" t="s">
        <v>136</v>
      </c>
      <c r="E94" s="205" t="s">
        <v>149</v>
      </c>
      <c r="F94" s="206" t="s">
        <v>150</v>
      </c>
      <c r="G94" s="207" t="s">
        <v>151</v>
      </c>
      <c r="H94" s="208">
        <v>4</v>
      </c>
      <c r="I94" s="209"/>
      <c r="J94" s="210">
        <f>ROUND(I94*H94,2)</f>
        <v>0</v>
      </c>
      <c r="K94" s="206" t="s">
        <v>152</v>
      </c>
      <c r="L94" s="45"/>
      <c r="M94" s="211" t="s">
        <v>20</v>
      </c>
      <c r="N94" s="212" t="s">
        <v>47</v>
      </c>
      <c r="O94" s="85"/>
      <c r="P94" s="213">
        <f>O94*H94</f>
        <v>0</v>
      </c>
      <c r="Q94" s="213">
        <v>0.0023800000000000002</v>
      </c>
      <c r="R94" s="213">
        <f>Q94*H94</f>
        <v>0.0095200000000000007</v>
      </c>
      <c r="S94" s="213">
        <v>0</v>
      </c>
      <c r="T94" s="21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140</v>
      </c>
      <c r="AT94" s="215" t="s">
        <v>136</v>
      </c>
      <c r="AU94" s="215" t="s">
        <v>85</v>
      </c>
      <c r="AY94" s="18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22</v>
      </c>
      <c r="BK94" s="216">
        <f>ROUND(I94*H94,2)</f>
        <v>0</v>
      </c>
      <c r="BL94" s="18" t="s">
        <v>140</v>
      </c>
      <c r="BM94" s="215" t="s">
        <v>663</v>
      </c>
    </row>
    <row r="95" s="2" customFormat="1">
      <c r="A95" s="39"/>
      <c r="B95" s="40"/>
      <c r="C95" s="41"/>
      <c r="D95" s="217" t="s">
        <v>142</v>
      </c>
      <c r="E95" s="41"/>
      <c r="F95" s="218" t="s">
        <v>154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142</v>
      </c>
      <c r="AU95" s="18" t="s">
        <v>85</v>
      </c>
    </row>
    <row r="96" s="2" customFormat="1">
      <c r="A96" s="39"/>
      <c r="B96" s="40"/>
      <c r="C96" s="41"/>
      <c r="D96" s="245" t="s">
        <v>155</v>
      </c>
      <c r="E96" s="41"/>
      <c r="F96" s="246" t="s">
        <v>156</v>
      </c>
      <c r="G96" s="41"/>
      <c r="H96" s="41"/>
      <c r="I96" s="219"/>
      <c r="J96" s="41"/>
      <c r="K96" s="41"/>
      <c r="L96" s="45"/>
      <c r="M96" s="220"/>
      <c r="N96" s="22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155</v>
      </c>
      <c r="AU96" s="18" t="s">
        <v>85</v>
      </c>
    </row>
    <row r="97" s="13" customFormat="1">
      <c r="A97" s="13"/>
      <c r="B97" s="223"/>
      <c r="C97" s="224"/>
      <c r="D97" s="217" t="s">
        <v>145</v>
      </c>
      <c r="E97" s="225" t="s">
        <v>20</v>
      </c>
      <c r="F97" s="226" t="s">
        <v>140</v>
      </c>
      <c r="G97" s="224"/>
      <c r="H97" s="227">
        <v>4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145</v>
      </c>
      <c r="AU97" s="233" t="s">
        <v>85</v>
      </c>
      <c r="AV97" s="13" t="s">
        <v>85</v>
      </c>
      <c r="AW97" s="13" t="s">
        <v>39</v>
      </c>
      <c r="AX97" s="13" t="s">
        <v>76</v>
      </c>
      <c r="AY97" s="233" t="s">
        <v>132</v>
      </c>
    </row>
    <row r="98" s="14" customFormat="1">
      <c r="A98" s="14"/>
      <c r="B98" s="234"/>
      <c r="C98" s="235"/>
      <c r="D98" s="217" t="s">
        <v>145</v>
      </c>
      <c r="E98" s="236" t="s">
        <v>20</v>
      </c>
      <c r="F98" s="237" t="s">
        <v>147</v>
      </c>
      <c r="G98" s="235"/>
      <c r="H98" s="238">
        <v>4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145</v>
      </c>
      <c r="AU98" s="244" t="s">
        <v>85</v>
      </c>
      <c r="AV98" s="14" t="s">
        <v>140</v>
      </c>
      <c r="AW98" s="14" t="s">
        <v>39</v>
      </c>
      <c r="AX98" s="14" t="s">
        <v>22</v>
      </c>
      <c r="AY98" s="244" t="s">
        <v>132</v>
      </c>
    </row>
    <row r="99" s="2" customFormat="1" ht="16.5" customHeight="1">
      <c r="A99" s="39"/>
      <c r="B99" s="40"/>
      <c r="C99" s="247" t="s">
        <v>382</v>
      </c>
      <c r="D99" s="247" t="s">
        <v>158</v>
      </c>
      <c r="E99" s="248" t="s">
        <v>159</v>
      </c>
      <c r="F99" s="249" t="s">
        <v>160</v>
      </c>
      <c r="G99" s="250" t="s">
        <v>161</v>
      </c>
      <c r="H99" s="251">
        <v>0.19300000000000001</v>
      </c>
      <c r="I99" s="252"/>
      <c r="J99" s="253">
        <f>ROUND(I99*H99,2)</f>
        <v>0</v>
      </c>
      <c r="K99" s="249" t="s">
        <v>152</v>
      </c>
      <c r="L99" s="254"/>
      <c r="M99" s="255" t="s">
        <v>20</v>
      </c>
      <c r="N99" s="256" t="s">
        <v>47</v>
      </c>
      <c r="O99" s="85"/>
      <c r="P99" s="213">
        <f>O99*H99</f>
        <v>0</v>
      </c>
      <c r="Q99" s="213">
        <v>1</v>
      </c>
      <c r="R99" s="213">
        <f>Q99*H99</f>
        <v>0.19300000000000001</v>
      </c>
      <c r="S99" s="213">
        <v>0</v>
      </c>
      <c r="T99" s="21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5" t="s">
        <v>162</v>
      </c>
      <c r="AT99" s="215" t="s">
        <v>158</v>
      </c>
      <c r="AU99" s="215" t="s">
        <v>85</v>
      </c>
      <c r="AY99" s="18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8" t="s">
        <v>22</v>
      </c>
      <c r="BK99" s="216">
        <f>ROUND(I99*H99,2)</f>
        <v>0</v>
      </c>
      <c r="BL99" s="18" t="s">
        <v>140</v>
      </c>
      <c r="BM99" s="215" t="s">
        <v>664</v>
      </c>
    </row>
    <row r="100" s="2" customFormat="1">
      <c r="A100" s="39"/>
      <c r="B100" s="40"/>
      <c r="C100" s="41"/>
      <c r="D100" s="217" t="s">
        <v>142</v>
      </c>
      <c r="E100" s="41"/>
      <c r="F100" s="218" t="s">
        <v>160</v>
      </c>
      <c r="G100" s="41"/>
      <c r="H100" s="41"/>
      <c r="I100" s="219"/>
      <c r="J100" s="41"/>
      <c r="K100" s="41"/>
      <c r="L100" s="45"/>
      <c r="M100" s="220"/>
      <c r="N100" s="22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142</v>
      </c>
      <c r="AU100" s="18" t="s">
        <v>85</v>
      </c>
    </row>
    <row r="101" s="2" customFormat="1">
      <c r="A101" s="39"/>
      <c r="B101" s="40"/>
      <c r="C101" s="41"/>
      <c r="D101" s="217" t="s">
        <v>143</v>
      </c>
      <c r="E101" s="41"/>
      <c r="F101" s="222" t="s">
        <v>164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85</v>
      </c>
    </row>
    <row r="102" s="13" customFormat="1">
      <c r="A102" s="13"/>
      <c r="B102" s="223"/>
      <c r="C102" s="224"/>
      <c r="D102" s="217" t="s">
        <v>145</v>
      </c>
      <c r="E102" s="225" t="s">
        <v>20</v>
      </c>
      <c r="F102" s="226" t="s">
        <v>165</v>
      </c>
      <c r="G102" s="224"/>
      <c r="H102" s="227">
        <v>0.17184704000000001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145</v>
      </c>
      <c r="AU102" s="233" t="s">
        <v>85</v>
      </c>
      <c r="AV102" s="13" t="s">
        <v>85</v>
      </c>
      <c r="AW102" s="13" t="s">
        <v>39</v>
      </c>
      <c r="AX102" s="13" t="s">
        <v>76</v>
      </c>
      <c r="AY102" s="233" t="s">
        <v>132</v>
      </c>
    </row>
    <row r="103" s="13" customFormat="1">
      <c r="A103" s="13"/>
      <c r="B103" s="223"/>
      <c r="C103" s="224"/>
      <c r="D103" s="217" t="s">
        <v>145</v>
      </c>
      <c r="E103" s="225" t="s">
        <v>20</v>
      </c>
      <c r="F103" s="226" t="s">
        <v>166</v>
      </c>
      <c r="G103" s="224"/>
      <c r="H103" s="227">
        <v>0.02114624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145</v>
      </c>
      <c r="AU103" s="233" t="s">
        <v>85</v>
      </c>
      <c r="AV103" s="13" t="s">
        <v>85</v>
      </c>
      <c r="AW103" s="13" t="s">
        <v>39</v>
      </c>
      <c r="AX103" s="13" t="s">
        <v>76</v>
      </c>
      <c r="AY103" s="233" t="s">
        <v>132</v>
      </c>
    </row>
    <row r="104" s="14" customFormat="1">
      <c r="A104" s="14"/>
      <c r="B104" s="234"/>
      <c r="C104" s="235"/>
      <c r="D104" s="217" t="s">
        <v>145</v>
      </c>
      <c r="E104" s="236" t="s">
        <v>20</v>
      </c>
      <c r="F104" s="237" t="s">
        <v>147</v>
      </c>
      <c r="G104" s="235"/>
      <c r="H104" s="238">
        <v>0.19299327999999999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145</v>
      </c>
      <c r="AU104" s="244" t="s">
        <v>85</v>
      </c>
      <c r="AV104" s="14" t="s">
        <v>140</v>
      </c>
      <c r="AW104" s="14" t="s">
        <v>39</v>
      </c>
      <c r="AX104" s="14" t="s">
        <v>22</v>
      </c>
      <c r="AY104" s="244" t="s">
        <v>132</v>
      </c>
    </row>
    <row r="105" s="12" customFormat="1" ht="25.92" customHeight="1">
      <c r="A105" s="12"/>
      <c r="B105" s="188"/>
      <c r="C105" s="189"/>
      <c r="D105" s="190" t="s">
        <v>75</v>
      </c>
      <c r="E105" s="191" t="s">
        <v>167</v>
      </c>
      <c r="F105" s="191" t="s">
        <v>168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P106+P110</f>
        <v>0</v>
      </c>
      <c r="Q105" s="196"/>
      <c r="R105" s="197">
        <f>R106+R110</f>
        <v>0.0109044</v>
      </c>
      <c r="S105" s="196"/>
      <c r="T105" s="198">
        <f>T106+T110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85</v>
      </c>
      <c r="AT105" s="200" t="s">
        <v>75</v>
      </c>
      <c r="AU105" s="200" t="s">
        <v>76</v>
      </c>
      <c r="AY105" s="199" t="s">
        <v>132</v>
      </c>
      <c r="BK105" s="201">
        <f>BK106+BK110</f>
        <v>0</v>
      </c>
    </row>
    <row r="106" s="12" customFormat="1" ht="22.8" customHeight="1">
      <c r="A106" s="12"/>
      <c r="B106" s="188"/>
      <c r="C106" s="189"/>
      <c r="D106" s="190" t="s">
        <v>75</v>
      </c>
      <c r="E106" s="202" t="s">
        <v>169</v>
      </c>
      <c r="F106" s="202" t="s">
        <v>170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SUM(P107:P109)</f>
        <v>0</v>
      </c>
      <c r="Q106" s="196"/>
      <c r="R106" s="197">
        <f>SUM(R107:R109)</f>
        <v>0.0096500000000000006</v>
      </c>
      <c r="S106" s="196"/>
      <c r="T106" s="198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85</v>
      </c>
      <c r="AT106" s="200" t="s">
        <v>75</v>
      </c>
      <c r="AU106" s="200" t="s">
        <v>22</v>
      </c>
      <c r="AY106" s="199" t="s">
        <v>132</v>
      </c>
      <c r="BK106" s="201">
        <f>SUM(BK107:BK109)</f>
        <v>0</v>
      </c>
    </row>
    <row r="107" s="2" customFormat="1" ht="16.5" customHeight="1">
      <c r="A107" s="39"/>
      <c r="B107" s="40"/>
      <c r="C107" s="204" t="s">
        <v>417</v>
      </c>
      <c r="D107" s="204" t="s">
        <v>136</v>
      </c>
      <c r="E107" s="205" t="s">
        <v>172</v>
      </c>
      <c r="F107" s="206" t="s">
        <v>173</v>
      </c>
      <c r="G107" s="207" t="s">
        <v>174</v>
      </c>
      <c r="H107" s="208">
        <v>193</v>
      </c>
      <c r="I107" s="209"/>
      <c r="J107" s="210">
        <f>ROUND(I107*H107,2)</f>
        <v>0</v>
      </c>
      <c r="K107" s="206" t="s">
        <v>152</v>
      </c>
      <c r="L107" s="45"/>
      <c r="M107" s="211" t="s">
        <v>20</v>
      </c>
      <c r="N107" s="212" t="s">
        <v>47</v>
      </c>
      <c r="O107" s="85"/>
      <c r="P107" s="213">
        <f>O107*H107</f>
        <v>0</v>
      </c>
      <c r="Q107" s="213">
        <v>5.0000000000000002E-05</v>
      </c>
      <c r="R107" s="213">
        <f>Q107*H107</f>
        <v>0.0096500000000000006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175</v>
      </c>
      <c r="AT107" s="215" t="s">
        <v>136</v>
      </c>
      <c r="AU107" s="215" t="s">
        <v>85</v>
      </c>
      <c r="AY107" s="18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22</v>
      </c>
      <c r="BK107" s="216">
        <f>ROUND(I107*H107,2)</f>
        <v>0</v>
      </c>
      <c r="BL107" s="18" t="s">
        <v>175</v>
      </c>
      <c r="BM107" s="215" t="s">
        <v>665</v>
      </c>
    </row>
    <row r="108" s="2" customFormat="1">
      <c r="A108" s="39"/>
      <c r="B108" s="40"/>
      <c r="C108" s="41"/>
      <c r="D108" s="217" t="s">
        <v>142</v>
      </c>
      <c r="E108" s="41"/>
      <c r="F108" s="218" t="s">
        <v>177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2" customFormat="1">
      <c r="A109" s="39"/>
      <c r="B109" s="40"/>
      <c r="C109" s="41"/>
      <c r="D109" s="245" t="s">
        <v>155</v>
      </c>
      <c r="E109" s="41"/>
      <c r="F109" s="246" t="s">
        <v>178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85</v>
      </c>
    </row>
    <row r="110" s="12" customFormat="1" ht="22.8" customHeight="1">
      <c r="A110" s="12"/>
      <c r="B110" s="188"/>
      <c r="C110" s="189"/>
      <c r="D110" s="190" t="s">
        <v>75</v>
      </c>
      <c r="E110" s="202" t="s">
        <v>179</v>
      </c>
      <c r="F110" s="202" t="s">
        <v>180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SUM(P111:P115)</f>
        <v>0</v>
      </c>
      <c r="Q110" s="196"/>
      <c r="R110" s="197">
        <f>SUM(R111:R115)</f>
        <v>0.0012543999999999999</v>
      </c>
      <c r="S110" s="196"/>
      <c r="T110" s="198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85</v>
      </c>
      <c r="AT110" s="200" t="s">
        <v>75</v>
      </c>
      <c r="AU110" s="200" t="s">
        <v>22</v>
      </c>
      <c r="AY110" s="199" t="s">
        <v>132</v>
      </c>
      <c r="BK110" s="201">
        <f>SUM(BK111:BK115)</f>
        <v>0</v>
      </c>
    </row>
    <row r="111" s="2" customFormat="1" ht="16.5" customHeight="1">
      <c r="A111" s="39"/>
      <c r="B111" s="40"/>
      <c r="C111" s="204" t="s">
        <v>419</v>
      </c>
      <c r="D111" s="204" t="s">
        <v>136</v>
      </c>
      <c r="E111" s="205" t="s">
        <v>182</v>
      </c>
      <c r="F111" s="206" t="s">
        <v>183</v>
      </c>
      <c r="G111" s="207" t="s">
        <v>184</v>
      </c>
      <c r="H111" s="208">
        <v>8.9600000000000009</v>
      </c>
      <c r="I111" s="209"/>
      <c r="J111" s="210">
        <f>ROUND(I111*H111,2)</f>
        <v>0</v>
      </c>
      <c r="K111" s="206" t="s">
        <v>152</v>
      </c>
      <c r="L111" s="45"/>
      <c r="M111" s="211" t="s">
        <v>20</v>
      </c>
      <c r="N111" s="212" t="s">
        <v>47</v>
      </c>
      <c r="O111" s="85"/>
      <c r="P111" s="213">
        <f>O111*H111</f>
        <v>0</v>
      </c>
      <c r="Q111" s="213">
        <v>0.00013999999999999999</v>
      </c>
      <c r="R111" s="213">
        <f>Q111*H111</f>
        <v>0.0012543999999999999</v>
      </c>
      <c r="S111" s="213">
        <v>0</v>
      </c>
      <c r="T111" s="21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175</v>
      </c>
      <c r="AT111" s="215" t="s">
        <v>136</v>
      </c>
      <c r="AU111" s="215" t="s">
        <v>85</v>
      </c>
      <c r="AY111" s="18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22</v>
      </c>
      <c r="BK111" s="216">
        <f>ROUND(I111*H111,2)</f>
        <v>0</v>
      </c>
      <c r="BL111" s="18" t="s">
        <v>175</v>
      </c>
      <c r="BM111" s="215" t="s">
        <v>666</v>
      </c>
    </row>
    <row r="112" s="2" customFormat="1">
      <c r="A112" s="39"/>
      <c r="B112" s="40"/>
      <c r="C112" s="41"/>
      <c r="D112" s="217" t="s">
        <v>142</v>
      </c>
      <c r="E112" s="41"/>
      <c r="F112" s="218" t="s">
        <v>186</v>
      </c>
      <c r="G112" s="41"/>
      <c r="H112" s="41"/>
      <c r="I112" s="219"/>
      <c r="J112" s="41"/>
      <c r="K112" s="41"/>
      <c r="L112" s="45"/>
      <c r="M112" s="220"/>
      <c r="N112" s="22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85</v>
      </c>
    </row>
    <row r="113" s="2" customFormat="1">
      <c r="A113" s="39"/>
      <c r="B113" s="40"/>
      <c r="C113" s="41"/>
      <c r="D113" s="245" t="s">
        <v>155</v>
      </c>
      <c r="E113" s="41"/>
      <c r="F113" s="246" t="s">
        <v>187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85</v>
      </c>
    </row>
    <row r="114" s="13" customFormat="1">
      <c r="A114" s="13"/>
      <c r="B114" s="223"/>
      <c r="C114" s="224"/>
      <c r="D114" s="217" t="s">
        <v>145</v>
      </c>
      <c r="E114" s="225" t="s">
        <v>20</v>
      </c>
      <c r="F114" s="226" t="s">
        <v>188</v>
      </c>
      <c r="G114" s="224"/>
      <c r="H114" s="227">
        <v>8.9600000000000009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145</v>
      </c>
      <c r="AU114" s="233" t="s">
        <v>85</v>
      </c>
      <c r="AV114" s="13" t="s">
        <v>85</v>
      </c>
      <c r="AW114" s="13" t="s">
        <v>39</v>
      </c>
      <c r="AX114" s="13" t="s">
        <v>76</v>
      </c>
      <c r="AY114" s="233" t="s">
        <v>132</v>
      </c>
    </row>
    <row r="115" s="14" customFormat="1">
      <c r="A115" s="14"/>
      <c r="B115" s="234"/>
      <c r="C115" s="235"/>
      <c r="D115" s="217" t="s">
        <v>145</v>
      </c>
      <c r="E115" s="236" t="s">
        <v>20</v>
      </c>
      <c r="F115" s="237" t="s">
        <v>147</v>
      </c>
      <c r="G115" s="235"/>
      <c r="H115" s="238">
        <v>8.9600000000000009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145</v>
      </c>
      <c r="AU115" s="244" t="s">
        <v>85</v>
      </c>
      <c r="AV115" s="14" t="s">
        <v>140</v>
      </c>
      <c r="AW115" s="14" t="s">
        <v>39</v>
      </c>
      <c r="AX115" s="14" t="s">
        <v>22</v>
      </c>
      <c r="AY115" s="244" t="s">
        <v>132</v>
      </c>
    </row>
    <row r="116" s="12" customFormat="1" ht="25.92" customHeight="1">
      <c r="A116" s="12"/>
      <c r="B116" s="188"/>
      <c r="C116" s="189"/>
      <c r="D116" s="190" t="s">
        <v>75</v>
      </c>
      <c r="E116" s="191" t="s">
        <v>130</v>
      </c>
      <c r="F116" s="191" t="s">
        <v>131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P117+SUM(P118:P128)</f>
        <v>0</v>
      </c>
      <c r="Q116" s="196"/>
      <c r="R116" s="197">
        <f>R117+SUM(R118:R128)</f>
        <v>0.8507300000000001</v>
      </c>
      <c r="S116" s="196"/>
      <c r="T116" s="198">
        <f>T117+SUM(T118:T128)</f>
        <v>0.40000000000000002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22</v>
      </c>
      <c r="AT116" s="200" t="s">
        <v>75</v>
      </c>
      <c r="AU116" s="200" t="s">
        <v>76</v>
      </c>
      <c r="AY116" s="199" t="s">
        <v>132</v>
      </c>
      <c r="BK116" s="201">
        <f>BK117+SUM(BK118:BK128)</f>
        <v>0</v>
      </c>
    </row>
    <row r="117" s="2" customFormat="1" ht="16.5" customHeight="1">
      <c r="A117" s="39"/>
      <c r="B117" s="40"/>
      <c r="C117" s="204" t="s">
        <v>667</v>
      </c>
      <c r="D117" s="204" t="s">
        <v>136</v>
      </c>
      <c r="E117" s="205" t="s">
        <v>427</v>
      </c>
      <c r="F117" s="206" t="s">
        <v>428</v>
      </c>
      <c r="G117" s="207" t="s">
        <v>151</v>
      </c>
      <c r="H117" s="208">
        <v>1</v>
      </c>
      <c r="I117" s="209"/>
      <c r="J117" s="210">
        <f>ROUND(I117*H117,2)</f>
        <v>0</v>
      </c>
      <c r="K117" s="206" t="s">
        <v>152</v>
      </c>
      <c r="L117" s="45"/>
      <c r="M117" s="211" t="s">
        <v>20</v>
      </c>
      <c r="N117" s="212" t="s">
        <v>47</v>
      </c>
      <c r="O117" s="85"/>
      <c r="P117" s="213">
        <f>O117*H117</f>
        <v>0</v>
      </c>
      <c r="Q117" s="213">
        <v>0.010189999999999999</v>
      </c>
      <c r="R117" s="213">
        <f>Q117*H117</f>
        <v>0.010189999999999999</v>
      </c>
      <c r="S117" s="213">
        <v>0</v>
      </c>
      <c r="T117" s="21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140</v>
      </c>
      <c r="AT117" s="215" t="s">
        <v>136</v>
      </c>
      <c r="AU117" s="215" t="s">
        <v>22</v>
      </c>
      <c r="AY117" s="18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22</v>
      </c>
      <c r="BK117" s="216">
        <f>ROUND(I117*H117,2)</f>
        <v>0</v>
      </c>
      <c r="BL117" s="18" t="s">
        <v>140</v>
      </c>
      <c r="BM117" s="215" t="s">
        <v>668</v>
      </c>
    </row>
    <row r="118" s="2" customFormat="1">
      <c r="A118" s="39"/>
      <c r="B118" s="40"/>
      <c r="C118" s="41"/>
      <c r="D118" s="217" t="s">
        <v>142</v>
      </c>
      <c r="E118" s="41"/>
      <c r="F118" s="218" t="s">
        <v>428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22</v>
      </c>
    </row>
    <row r="119" s="2" customFormat="1">
      <c r="A119" s="39"/>
      <c r="B119" s="40"/>
      <c r="C119" s="41"/>
      <c r="D119" s="245" t="s">
        <v>155</v>
      </c>
      <c r="E119" s="41"/>
      <c r="F119" s="246" t="s">
        <v>430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22</v>
      </c>
    </row>
    <row r="120" s="2" customFormat="1">
      <c r="A120" s="39"/>
      <c r="B120" s="40"/>
      <c r="C120" s="41"/>
      <c r="D120" s="217" t="s">
        <v>143</v>
      </c>
      <c r="E120" s="41"/>
      <c r="F120" s="222" t="s">
        <v>669</v>
      </c>
      <c r="G120" s="41"/>
      <c r="H120" s="41"/>
      <c r="I120" s="219"/>
      <c r="J120" s="41"/>
      <c r="K120" s="41"/>
      <c r="L120" s="45"/>
      <c r="M120" s="220"/>
      <c r="N120" s="22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22</v>
      </c>
    </row>
    <row r="121" s="2" customFormat="1" ht="16.5" customHeight="1">
      <c r="A121" s="39"/>
      <c r="B121" s="40"/>
      <c r="C121" s="247" t="s">
        <v>658</v>
      </c>
      <c r="D121" s="247" t="s">
        <v>158</v>
      </c>
      <c r="E121" s="248" t="s">
        <v>413</v>
      </c>
      <c r="F121" s="249" t="s">
        <v>414</v>
      </c>
      <c r="G121" s="250" t="s">
        <v>151</v>
      </c>
      <c r="H121" s="251">
        <v>1</v>
      </c>
      <c r="I121" s="252"/>
      <c r="J121" s="253">
        <f>ROUND(I121*H121,2)</f>
        <v>0</v>
      </c>
      <c r="K121" s="249" t="s">
        <v>152</v>
      </c>
      <c r="L121" s="254"/>
      <c r="M121" s="255" t="s">
        <v>20</v>
      </c>
      <c r="N121" s="256" t="s">
        <v>47</v>
      </c>
      <c r="O121" s="85"/>
      <c r="P121" s="213">
        <f>O121*H121</f>
        <v>0</v>
      </c>
      <c r="Q121" s="213">
        <v>0.36199999999999999</v>
      </c>
      <c r="R121" s="213">
        <f>Q121*H121</f>
        <v>0.36199999999999999</v>
      </c>
      <c r="S121" s="213">
        <v>0</v>
      </c>
      <c r="T121" s="21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162</v>
      </c>
      <c r="AT121" s="215" t="s">
        <v>158</v>
      </c>
      <c r="AU121" s="215" t="s">
        <v>22</v>
      </c>
      <c r="AY121" s="18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22</v>
      </c>
      <c r="BK121" s="216">
        <f>ROUND(I121*H121,2)</f>
        <v>0</v>
      </c>
      <c r="BL121" s="18" t="s">
        <v>140</v>
      </c>
      <c r="BM121" s="215" t="s">
        <v>670</v>
      </c>
    </row>
    <row r="122" s="2" customFormat="1">
      <c r="A122" s="39"/>
      <c r="B122" s="40"/>
      <c r="C122" s="41"/>
      <c r="D122" s="217" t="s">
        <v>142</v>
      </c>
      <c r="E122" s="41"/>
      <c r="F122" s="218" t="s">
        <v>414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142</v>
      </c>
      <c r="AU122" s="18" t="s">
        <v>22</v>
      </c>
    </row>
    <row r="123" s="2" customFormat="1" ht="24.15" customHeight="1">
      <c r="A123" s="39"/>
      <c r="B123" s="40"/>
      <c r="C123" s="204" t="s">
        <v>22</v>
      </c>
      <c r="D123" s="204" t="s">
        <v>136</v>
      </c>
      <c r="E123" s="205" t="s">
        <v>336</v>
      </c>
      <c r="F123" s="206" t="s">
        <v>337</v>
      </c>
      <c r="G123" s="207" t="s">
        <v>161</v>
      </c>
      <c r="H123" s="208">
        <v>0.80000000000000004</v>
      </c>
      <c r="I123" s="209"/>
      <c r="J123" s="210">
        <f>ROUND(I123*H123,2)</f>
        <v>0</v>
      </c>
      <c r="K123" s="206" t="s">
        <v>20</v>
      </c>
      <c r="L123" s="45"/>
      <c r="M123" s="211" t="s">
        <v>20</v>
      </c>
      <c r="N123" s="212" t="s">
        <v>47</v>
      </c>
      <c r="O123" s="85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140</v>
      </c>
      <c r="AT123" s="215" t="s">
        <v>136</v>
      </c>
      <c r="AU123" s="215" t="s">
        <v>22</v>
      </c>
      <c r="AY123" s="18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22</v>
      </c>
      <c r="BK123" s="216">
        <f>ROUND(I123*H123,2)</f>
        <v>0</v>
      </c>
      <c r="BL123" s="18" t="s">
        <v>140</v>
      </c>
      <c r="BM123" s="215" t="s">
        <v>671</v>
      </c>
    </row>
    <row r="124" s="2" customFormat="1">
      <c r="A124" s="39"/>
      <c r="B124" s="40"/>
      <c r="C124" s="41"/>
      <c r="D124" s="217" t="s">
        <v>142</v>
      </c>
      <c r="E124" s="41"/>
      <c r="F124" s="218" t="s">
        <v>339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142</v>
      </c>
      <c r="AU124" s="18" t="s">
        <v>22</v>
      </c>
    </row>
    <row r="125" s="2" customFormat="1">
      <c r="A125" s="39"/>
      <c r="B125" s="40"/>
      <c r="C125" s="41"/>
      <c r="D125" s="217" t="s">
        <v>143</v>
      </c>
      <c r="E125" s="41"/>
      <c r="F125" s="222" t="s">
        <v>340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22</v>
      </c>
    </row>
    <row r="126" s="15" customFormat="1">
      <c r="A126" s="15"/>
      <c r="B126" s="257"/>
      <c r="C126" s="258"/>
      <c r="D126" s="217" t="s">
        <v>145</v>
      </c>
      <c r="E126" s="259" t="s">
        <v>20</v>
      </c>
      <c r="F126" s="260" t="s">
        <v>672</v>
      </c>
      <c r="G126" s="258"/>
      <c r="H126" s="259" t="s">
        <v>20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145</v>
      </c>
      <c r="AU126" s="266" t="s">
        <v>22</v>
      </c>
      <c r="AV126" s="15" t="s">
        <v>22</v>
      </c>
      <c r="AW126" s="15" t="s">
        <v>39</v>
      </c>
      <c r="AX126" s="15" t="s">
        <v>76</v>
      </c>
      <c r="AY126" s="266" t="s">
        <v>132</v>
      </c>
    </row>
    <row r="127" s="13" customFormat="1">
      <c r="A127" s="13"/>
      <c r="B127" s="223"/>
      <c r="C127" s="224"/>
      <c r="D127" s="217" t="s">
        <v>145</v>
      </c>
      <c r="E127" s="225" t="s">
        <v>20</v>
      </c>
      <c r="F127" s="226" t="s">
        <v>673</v>
      </c>
      <c r="G127" s="224"/>
      <c r="H127" s="227">
        <v>0.80000000000000004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145</v>
      </c>
      <c r="AU127" s="233" t="s">
        <v>22</v>
      </c>
      <c r="AV127" s="13" t="s">
        <v>85</v>
      </c>
      <c r="AW127" s="13" t="s">
        <v>39</v>
      </c>
      <c r="AX127" s="13" t="s">
        <v>22</v>
      </c>
      <c r="AY127" s="233" t="s">
        <v>132</v>
      </c>
    </row>
    <row r="128" s="12" customFormat="1" ht="22.8" customHeight="1">
      <c r="A128" s="12"/>
      <c r="B128" s="188"/>
      <c r="C128" s="189"/>
      <c r="D128" s="190" t="s">
        <v>75</v>
      </c>
      <c r="E128" s="202" t="s">
        <v>162</v>
      </c>
      <c r="F128" s="202" t="s">
        <v>302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SUM(P129:P141)</f>
        <v>0</v>
      </c>
      <c r="Q128" s="196"/>
      <c r="R128" s="197">
        <f>SUM(R129:R141)</f>
        <v>0.47854000000000002</v>
      </c>
      <c r="S128" s="196"/>
      <c r="T128" s="198">
        <f>SUM(T129:T141)</f>
        <v>0.40000000000000002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22</v>
      </c>
      <c r="AT128" s="200" t="s">
        <v>75</v>
      </c>
      <c r="AU128" s="200" t="s">
        <v>22</v>
      </c>
      <c r="AY128" s="199" t="s">
        <v>132</v>
      </c>
      <c r="BK128" s="201">
        <f>SUM(BK129:BK141)</f>
        <v>0</v>
      </c>
    </row>
    <row r="129" s="2" customFormat="1" ht="16.5" customHeight="1">
      <c r="A129" s="39"/>
      <c r="B129" s="40"/>
      <c r="C129" s="204" t="s">
        <v>162</v>
      </c>
      <c r="D129" s="204" t="s">
        <v>136</v>
      </c>
      <c r="E129" s="205" t="s">
        <v>394</v>
      </c>
      <c r="F129" s="206" t="s">
        <v>395</v>
      </c>
      <c r="G129" s="207" t="s">
        <v>151</v>
      </c>
      <c r="H129" s="208">
        <v>2</v>
      </c>
      <c r="I129" s="209"/>
      <c r="J129" s="210">
        <f>ROUND(I129*H129,2)</f>
        <v>0</v>
      </c>
      <c r="K129" s="206" t="s">
        <v>152</v>
      </c>
      <c r="L129" s="45"/>
      <c r="M129" s="211" t="s">
        <v>20</v>
      </c>
      <c r="N129" s="212" t="s">
        <v>47</v>
      </c>
      <c r="O129" s="85"/>
      <c r="P129" s="213">
        <f>O129*H129</f>
        <v>0</v>
      </c>
      <c r="Q129" s="213">
        <v>0.039269999999999999</v>
      </c>
      <c r="R129" s="213">
        <f>Q129*H129</f>
        <v>0.078539999999999999</v>
      </c>
      <c r="S129" s="213">
        <v>0</v>
      </c>
      <c r="T129" s="21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140</v>
      </c>
      <c r="AT129" s="215" t="s">
        <v>136</v>
      </c>
      <c r="AU129" s="215" t="s">
        <v>85</v>
      </c>
      <c r="AY129" s="18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22</v>
      </c>
      <c r="BK129" s="216">
        <f>ROUND(I129*H129,2)</f>
        <v>0</v>
      </c>
      <c r="BL129" s="18" t="s">
        <v>140</v>
      </c>
      <c r="BM129" s="215" t="s">
        <v>674</v>
      </c>
    </row>
    <row r="130" s="2" customFormat="1">
      <c r="A130" s="39"/>
      <c r="B130" s="40"/>
      <c r="C130" s="41"/>
      <c r="D130" s="217" t="s">
        <v>142</v>
      </c>
      <c r="E130" s="41"/>
      <c r="F130" s="218" t="s">
        <v>395</v>
      </c>
      <c r="G130" s="41"/>
      <c r="H130" s="41"/>
      <c r="I130" s="219"/>
      <c r="J130" s="41"/>
      <c r="K130" s="41"/>
      <c r="L130" s="45"/>
      <c r="M130" s="220"/>
      <c r="N130" s="22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142</v>
      </c>
      <c r="AU130" s="18" t="s">
        <v>85</v>
      </c>
    </row>
    <row r="131" s="2" customFormat="1">
      <c r="A131" s="39"/>
      <c r="B131" s="40"/>
      <c r="C131" s="41"/>
      <c r="D131" s="245" t="s">
        <v>155</v>
      </c>
      <c r="E131" s="41"/>
      <c r="F131" s="246" t="s">
        <v>397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85</v>
      </c>
    </row>
    <row r="132" s="2" customFormat="1">
      <c r="A132" s="39"/>
      <c r="B132" s="40"/>
      <c r="C132" s="41"/>
      <c r="D132" s="217" t="s">
        <v>143</v>
      </c>
      <c r="E132" s="41"/>
      <c r="F132" s="222" t="s">
        <v>675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85</v>
      </c>
    </row>
    <row r="133" s="2" customFormat="1" ht="16.5" customHeight="1">
      <c r="A133" s="39"/>
      <c r="B133" s="40"/>
      <c r="C133" s="247" t="s">
        <v>133</v>
      </c>
      <c r="D133" s="247" t="s">
        <v>158</v>
      </c>
      <c r="E133" s="248" t="s">
        <v>399</v>
      </c>
      <c r="F133" s="249" t="s">
        <v>400</v>
      </c>
      <c r="G133" s="250" t="s">
        <v>151</v>
      </c>
      <c r="H133" s="251">
        <v>2</v>
      </c>
      <c r="I133" s="252"/>
      <c r="J133" s="253">
        <f>ROUND(I133*H133,2)</f>
        <v>0</v>
      </c>
      <c r="K133" s="249" t="s">
        <v>152</v>
      </c>
      <c r="L133" s="254"/>
      <c r="M133" s="255" t="s">
        <v>20</v>
      </c>
      <c r="N133" s="256" t="s">
        <v>47</v>
      </c>
      <c r="O133" s="85"/>
      <c r="P133" s="213">
        <f>O133*H133</f>
        <v>0</v>
      </c>
      <c r="Q133" s="213">
        <v>0.20000000000000001</v>
      </c>
      <c r="R133" s="213">
        <f>Q133*H133</f>
        <v>0.40000000000000002</v>
      </c>
      <c r="S133" s="213">
        <v>0</v>
      </c>
      <c r="T133" s="2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162</v>
      </c>
      <c r="AT133" s="215" t="s">
        <v>158</v>
      </c>
      <c r="AU133" s="215" t="s">
        <v>85</v>
      </c>
      <c r="AY133" s="18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22</v>
      </c>
      <c r="BK133" s="216">
        <f>ROUND(I133*H133,2)</f>
        <v>0</v>
      </c>
      <c r="BL133" s="18" t="s">
        <v>140</v>
      </c>
      <c r="BM133" s="215" t="s">
        <v>676</v>
      </c>
    </row>
    <row r="134" s="2" customFormat="1">
      <c r="A134" s="39"/>
      <c r="B134" s="40"/>
      <c r="C134" s="41"/>
      <c r="D134" s="217" t="s">
        <v>142</v>
      </c>
      <c r="E134" s="41"/>
      <c r="F134" s="218" t="s">
        <v>400</v>
      </c>
      <c r="G134" s="41"/>
      <c r="H134" s="41"/>
      <c r="I134" s="219"/>
      <c r="J134" s="41"/>
      <c r="K134" s="41"/>
      <c r="L134" s="45"/>
      <c r="M134" s="220"/>
      <c r="N134" s="22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142</v>
      </c>
      <c r="AU134" s="18" t="s">
        <v>85</v>
      </c>
    </row>
    <row r="135" s="2" customFormat="1" ht="16.5" customHeight="1">
      <c r="A135" s="39"/>
      <c r="B135" s="40"/>
      <c r="C135" s="204" t="s">
        <v>140</v>
      </c>
      <c r="D135" s="204" t="s">
        <v>136</v>
      </c>
      <c r="E135" s="205" t="s">
        <v>407</v>
      </c>
      <c r="F135" s="206" t="s">
        <v>408</v>
      </c>
      <c r="G135" s="207" t="s">
        <v>151</v>
      </c>
      <c r="H135" s="208">
        <v>2</v>
      </c>
      <c r="I135" s="209"/>
      <c r="J135" s="210">
        <f>ROUND(I135*H135,2)</f>
        <v>0</v>
      </c>
      <c r="K135" s="206" t="s">
        <v>152</v>
      </c>
      <c r="L135" s="45"/>
      <c r="M135" s="211" t="s">
        <v>20</v>
      </c>
      <c r="N135" s="212" t="s">
        <v>47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0.20000000000000001</v>
      </c>
      <c r="T135" s="214">
        <f>S135*H135</f>
        <v>0.40000000000000002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140</v>
      </c>
      <c r="AT135" s="215" t="s">
        <v>136</v>
      </c>
      <c r="AU135" s="215" t="s">
        <v>85</v>
      </c>
      <c r="AY135" s="18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22</v>
      </c>
      <c r="BK135" s="216">
        <f>ROUND(I135*H135,2)</f>
        <v>0</v>
      </c>
      <c r="BL135" s="18" t="s">
        <v>140</v>
      </c>
      <c r="BM135" s="215" t="s">
        <v>677</v>
      </c>
    </row>
    <row r="136" s="2" customFormat="1">
      <c r="A136" s="39"/>
      <c r="B136" s="40"/>
      <c r="C136" s="41"/>
      <c r="D136" s="217" t="s">
        <v>142</v>
      </c>
      <c r="E136" s="41"/>
      <c r="F136" s="218" t="s">
        <v>410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85</v>
      </c>
    </row>
    <row r="137" s="2" customFormat="1">
      <c r="A137" s="39"/>
      <c r="B137" s="40"/>
      <c r="C137" s="41"/>
      <c r="D137" s="245" t="s">
        <v>155</v>
      </c>
      <c r="E137" s="41"/>
      <c r="F137" s="246" t="s">
        <v>411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85</v>
      </c>
    </row>
    <row r="138" s="2" customFormat="1">
      <c r="A138" s="39"/>
      <c r="B138" s="40"/>
      <c r="C138" s="41"/>
      <c r="D138" s="217" t="s">
        <v>143</v>
      </c>
      <c r="E138" s="41"/>
      <c r="F138" s="222" t="s">
        <v>678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85</v>
      </c>
    </row>
    <row r="139" s="2" customFormat="1" ht="16.5" customHeight="1">
      <c r="A139" s="39"/>
      <c r="B139" s="40"/>
      <c r="C139" s="204" t="s">
        <v>335</v>
      </c>
      <c r="D139" s="204" t="s">
        <v>136</v>
      </c>
      <c r="E139" s="205" t="s">
        <v>330</v>
      </c>
      <c r="F139" s="206" t="s">
        <v>331</v>
      </c>
      <c r="G139" s="207" t="s">
        <v>161</v>
      </c>
      <c r="H139" s="208">
        <v>1.0529999999999999</v>
      </c>
      <c r="I139" s="209"/>
      <c r="J139" s="210">
        <f>ROUND(I139*H139,2)</f>
        <v>0</v>
      </c>
      <c r="K139" s="206" t="s">
        <v>152</v>
      </c>
      <c r="L139" s="45"/>
      <c r="M139" s="211" t="s">
        <v>20</v>
      </c>
      <c r="N139" s="212" t="s">
        <v>47</v>
      </c>
      <c r="O139" s="85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5" t="s">
        <v>140</v>
      </c>
      <c r="AT139" s="215" t="s">
        <v>136</v>
      </c>
      <c r="AU139" s="215" t="s">
        <v>85</v>
      </c>
      <c r="AY139" s="18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22</v>
      </c>
      <c r="BK139" s="216">
        <f>ROUND(I139*H139,2)</f>
        <v>0</v>
      </c>
      <c r="BL139" s="18" t="s">
        <v>140</v>
      </c>
      <c r="BM139" s="215" t="s">
        <v>679</v>
      </c>
    </row>
    <row r="140" s="2" customFormat="1">
      <c r="A140" s="39"/>
      <c r="B140" s="40"/>
      <c r="C140" s="41"/>
      <c r="D140" s="217" t="s">
        <v>142</v>
      </c>
      <c r="E140" s="41"/>
      <c r="F140" s="218" t="s">
        <v>333</v>
      </c>
      <c r="G140" s="41"/>
      <c r="H140" s="41"/>
      <c r="I140" s="219"/>
      <c r="J140" s="41"/>
      <c r="K140" s="41"/>
      <c r="L140" s="45"/>
      <c r="M140" s="220"/>
      <c r="N140" s="22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85</v>
      </c>
    </row>
    <row r="141" s="2" customFormat="1">
      <c r="A141" s="39"/>
      <c r="B141" s="40"/>
      <c r="C141" s="41"/>
      <c r="D141" s="245" t="s">
        <v>155</v>
      </c>
      <c r="E141" s="41"/>
      <c r="F141" s="246" t="s">
        <v>334</v>
      </c>
      <c r="G141" s="41"/>
      <c r="H141" s="41"/>
      <c r="I141" s="219"/>
      <c r="J141" s="41"/>
      <c r="K141" s="41"/>
      <c r="L141" s="45"/>
      <c r="M141" s="267"/>
      <c r="N141" s="268"/>
      <c r="O141" s="269"/>
      <c r="P141" s="269"/>
      <c r="Q141" s="269"/>
      <c r="R141" s="269"/>
      <c r="S141" s="269"/>
      <c r="T141" s="270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zq84UWdXlm80TD0ZQsgYiwcQexN+eQX5UypXpN54UO3l0EYcHFPMQXQ6kcvyyvJMuDQ9eBvGm+Q/ZVEEf8y/xw==" hashValue="m9nrrMuad/1dI+GIeEonQymHD0n+tILBaa+pREpBbOUZPr1B+kgttsInakjTJv2z5zsFO3cLCTT6jKo000xeNg==" algorithmName="SHA-512" password="CC35"/>
  <autoFilter ref="C85:K1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6" r:id="rId1" display="https://podminky.urs.cz/item/CS_URS_2023_01/936173112"/>
    <hyperlink ref="F109" r:id="rId2" display="https://podminky.urs.cz/item/CS_URS_2023_01/767995116"/>
    <hyperlink ref="F113" r:id="rId3" display="https://podminky.urs.cz/item/CS_URS_2023_01/783314101"/>
    <hyperlink ref="F119" r:id="rId4" display="https://podminky.urs.cz/item/CS_URS_2023_01/894411311"/>
    <hyperlink ref="F131" r:id="rId5" display="https://podminky.urs.cz/item/CS_URS_2023_01/894414211"/>
    <hyperlink ref="F137" r:id="rId6" display="https://podminky.urs.cz/item/CS_URS_2023_01/899304811"/>
    <hyperlink ref="F141" r:id="rId7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85</v>
      </c>
    </row>
    <row r="4" s="1" customFormat="1" ht="24.96" customHeight="1">
      <c r="B4" s="21"/>
      <c r="D4" s="130" t="s">
        <v>98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133" t="str">
        <f>'Rekapitulace stavby'!K6</f>
        <v xml:space="preserve">Údržba HOZ  Hartunkov I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99</v>
      </c>
      <c r="E8" s="39"/>
      <c r="F8" s="39"/>
      <c r="G8" s="39"/>
      <c r="H8" s="39"/>
      <c r="I8" s="39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680</v>
      </c>
      <c r="F9" s="39"/>
      <c r="G9" s="39"/>
      <c r="H9" s="39"/>
      <c r="I9" s="39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19</v>
      </c>
      <c r="E11" s="39"/>
      <c r="F11" s="136" t="s">
        <v>20</v>
      </c>
      <c r="G11" s="39"/>
      <c r="H11" s="39"/>
      <c r="I11" s="132" t="s">
        <v>21</v>
      </c>
      <c r="J11" s="136" t="s">
        <v>20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23</v>
      </c>
      <c r="E12" s="39"/>
      <c r="F12" s="136" t="s">
        <v>24</v>
      </c>
      <c r="G12" s="39"/>
      <c r="H12" s="39"/>
      <c r="I12" s="132" t="s">
        <v>25</v>
      </c>
      <c r="J12" s="137" t="str">
        <f>'Rekapitulace stavby'!AN8</f>
        <v>28. 3. 2023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29</v>
      </c>
      <c r="E14" s="39"/>
      <c r="F14" s="39"/>
      <c r="G14" s="39"/>
      <c r="H14" s="39"/>
      <c r="I14" s="132" t="s">
        <v>30</v>
      </c>
      <c r="J14" s="136" t="s">
        <v>20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31</v>
      </c>
      <c r="F15" s="39"/>
      <c r="G15" s="39"/>
      <c r="H15" s="39"/>
      <c r="I15" s="132" t="s">
        <v>32</v>
      </c>
      <c r="J15" s="136" t="s">
        <v>20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33</v>
      </c>
      <c r="E17" s="39"/>
      <c r="F17" s="39"/>
      <c r="G17" s="39"/>
      <c r="H17" s="39"/>
      <c r="I17" s="132" t="s">
        <v>30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2" t="s">
        <v>32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35</v>
      </c>
      <c r="E20" s="39"/>
      <c r="F20" s="39"/>
      <c r="G20" s="39"/>
      <c r="H20" s="39"/>
      <c r="I20" s="132" t="s">
        <v>30</v>
      </c>
      <c r="J20" s="136" t="s">
        <v>20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36</v>
      </c>
      <c r="F21" s="39"/>
      <c r="G21" s="39"/>
      <c r="H21" s="39"/>
      <c r="I21" s="132" t="s">
        <v>32</v>
      </c>
      <c r="J21" s="136" t="s">
        <v>20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37</v>
      </c>
      <c r="E23" s="39"/>
      <c r="F23" s="39"/>
      <c r="G23" s="39"/>
      <c r="H23" s="39"/>
      <c r="I23" s="132" t="s">
        <v>30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2" t="s">
        <v>32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42</v>
      </c>
      <c r="E30" s="39"/>
      <c r="F30" s="39"/>
      <c r="G30" s="39"/>
      <c r="H30" s="39"/>
      <c r="I30" s="39"/>
      <c r="J30" s="144">
        <f>ROUND(J89,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44</v>
      </c>
      <c r="G32" s="39"/>
      <c r="H32" s="39"/>
      <c r="I32" s="145" t="s">
        <v>43</v>
      </c>
      <c r="J32" s="145" t="s">
        <v>45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46</v>
      </c>
      <c r="E33" s="132" t="s">
        <v>47</v>
      </c>
      <c r="F33" s="147">
        <f>ROUND((SUM(BE89:BE206)),  2)</f>
        <v>0</v>
      </c>
      <c r="G33" s="39"/>
      <c r="H33" s="39"/>
      <c r="I33" s="148">
        <v>0.20999999999999999</v>
      </c>
      <c r="J33" s="147">
        <f>ROUND(((SUM(BE89:BE206))*I33),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7">
        <f>ROUND((SUM(BF89:BF206)),  2)</f>
        <v>0</v>
      </c>
      <c r="G34" s="39"/>
      <c r="H34" s="39"/>
      <c r="I34" s="148">
        <v>0.14999999999999999</v>
      </c>
      <c r="J34" s="147">
        <f>ROUND(((SUM(BF89:BF206))*I34),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7">
        <f>ROUND((SUM(BG89:BG206)),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7">
        <f>ROUND((SUM(BH89:BH206)),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7">
        <f>ROUND((SUM(BI89:BI206)),  2)</f>
        <v>0</v>
      </c>
      <c r="G37" s="39"/>
      <c r="H37" s="39"/>
      <c r="I37" s="148">
        <v>0</v>
      </c>
      <c r="J37" s="147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 xml:space="preserve">Údržba HOZ  Hartunkov I</v>
      </c>
      <c r="F48" s="33"/>
      <c r="G48" s="33"/>
      <c r="H48" s="33"/>
      <c r="I48" s="41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203_005 - SO.05 Údržba HARTUNKOV I odpad C 2030000005-11201000</v>
      </c>
      <c r="F50" s="41"/>
      <c r="G50" s="41"/>
      <c r="H50" s="41"/>
      <c r="I50" s="41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k.ú. Hartunkov</v>
      </c>
      <c r="G52" s="41"/>
      <c r="H52" s="41"/>
      <c r="I52" s="33" t="s">
        <v>25</v>
      </c>
      <c r="J52" s="73" t="str">
        <f>IF(J12="","",J12)</f>
        <v>28. 3. 2023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</v>
      </c>
      <c r="G54" s="41"/>
      <c r="H54" s="41"/>
      <c r="I54" s="33" t="s">
        <v>35</v>
      </c>
      <c r="J54" s="37" t="str">
        <f>E21</f>
        <v>Ing. Karel Kahuda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74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5"/>
      <c r="C60" s="166"/>
      <c r="D60" s="167" t="s">
        <v>681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110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J135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112</v>
      </c>
      <c r="E63" s="174"/>
      <c r="F63" s="174"/>
      <c r="G63" s="174"/>
      <c r="H63" s="174"/>
      <c r="I63" s="174"/>
      <c r="J63" s="175">
        <f>J149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113</v>
      </c>
      <c r="E64" s="174"/>
      <c r="F64" s="174"/>
      <c r="G64" s="174"/>
      <c r="H64" s="174"/>
      <c r="I64" s="174"/>
      <c r="J64" s="175">
        <f>J155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114</v>
      </c>
      <c r="E65" s="174"/>
      <c r="F65" s="174"/>
      <c r="G65" s="174"/>
      <c r="H65" s="174"/>
      <c r="I65" s="174"/>
      <c r="J65" s="175">
        <f>J164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J173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J178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681</v>
      </c>
      <c r="E68" s="168"/>
      <c r="F68" s="168"/>
      <c r="G68" s="168"/>
      <c r="H68" s="168"/>
      <c r="I68" s="168"/>
      <c r="J68" s="169">
        <f>J182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114</v>
      </c>
      <c r="E69" s="174"/>
      <c r="F69" s="174"/>
      <c r="G69" s="174"/>
      <c r="H69" s="174"/>
      <c r="I69" s="174"/>
      <c r="J69" s="175">
        <f>J192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4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4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117</v>
      </c>
      <c r="D76" s="41"/>
      <c r="E76" s="41"/>
      <c r="F76" s="41"/>
      <c r="G76" s="41"/>
      <c r="H76" s="41"/>
      <c r="I76" s="41"/>
      <c r="J76" s="41"/>
      <c r="K76" s="41"/>
      <c r="L76" s="13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0" t="str">
        <f>E7</f>
        <v xml:space="preserve">Údržba HOZ  Hartunkov I</v>
      </c>
      <c r="F79" s="33"/>
      <c r="G79" s="33"/>
      <c r="H79" s="33"/>
      <c r="I79" s="41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99</v>
      </c>
      <c r="D80" s="41"/>
      <c r="E80" s="41"/>
      <c r="F80" s="41"/>
      <c r="G80" s="41"/>
      <c r="H80" s="41"/>
      <c r="I80" s="41"/>
      <c r="J80" s="41"/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203_005 - SO.05 Údržba HARTUNKOV I odpad C 2030000005-11201000</v>
      </c>
      <c r="F81" s="41"/>
      <c r="G81" s="41"/>
      <c r="H81" s="41"/>
      <c r="I81" s="41"/>
      <c r="J81" s="41"/>
      <c r="K81" s="4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23</v>
      </c>
      <c r="D83" s="41"/>
      <c r="E83" s="41"/>
      <c r="F83" s="28" t="str">
        <f>F12</f>
        <v>k.ú. Hartunkov</v>
      </c>
      <c r="G83" s="41"/>
      <c r="H83" s="41"/>
      <c r="I83" s="33" t="s">
        <v>25</v>
      </c>
      <c r="J83" s="73" t="str">
        <f>IF(J12="","",J12)</f>
        <v>28. 3. 2023</v>
      </c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E15</f>
        <v>SPÚ, OVHS</v>
      </c>
      <c r="G85" s="41"/>
      <c r="H85" s="41"/>
      <c r="I85" s="33" t="s">
        <v>35</v>
      </c>
      <c r="J85" s="37" t="str">
        <f>E21</f>
        <v>Ing. Karel Kahuda</v>
      </c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33</v>
      </c>
      <c r="D86" s="41"/>
      <c r="E86" s="41"/>
      <c r="F86" s="28" t="str">
        <f>IF(E18="","",E18)</f>
        <v>Vyplň údaj</v>
      </c>
      <c r="G86" s="41"/>
      <c r="H86" s="41"/>
      <c r="I86" s="33" t="s">
        <v>37</v>
      </c>
      <c r="J86" s="37" t="str">
        <f>E24</f>
        <v xml:space="preserve"> </v>
      </c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7"/>
      <c r="B88" s="178"/>
      <c r="C88" s="179" t="s">
        <v>118</v>
      </c>
      <c r="D88" s="180" t="s">
        <v>61</v>
      </c>
      <c r="E88" s="180" t="s">
        <v>57</v>
      </c>
      <c r="F88" s="180" t="s">
        <v>58</v>
      </c>
      <c r="G88" s="180" t="s">
        <v>119</v>
      </c>
      <c r="H88" s="180" t="s">
        <v>120</v>
      </c>
      <c r="I88" s="180" t="s">
        <v>121</v>
      </c>
      <c r="J88" s="180" t="s">
        <v>103</v>
      </c>
      <c r="K88" s="181" t="s">
        <v>122</v>
      </c>
      <c r="L88" s="182"/>
      <c r="M88" s="93" t="s">
        <v>20</v>
      </c>
      <c r="N88" s="94" t="s">
        <v>46</v>
      </c>
      <c r="O88" s="94" t="s">
        <v>123</v>
      </c>
      <c r="P88" s="94" t="s">
        <v>124</v>
      </c>
      <c r="Q88" s="94" t="s">
        <v>125</v>
      </c>
      <c r="R88" s="94" t="s">
        <v>126</v>
      </c>
      <c r="S88" s="94" t="s">
        <v>127</v>
      </c>
      <c r="T88" s="95" t="s">
        <v>128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9"/>
      <c r="B89" s="40"/>
      <c r="C89" s="100" t="s">
        <v>129</v>
      </c>
      <c r="D89" s="41"/>
      <c r="E89" s="41"/>
      <c r="F89" s="41"/>
      <c r="G89" s="41"/>
      <c r="H89" s="41"/>
      <c r="I89" s="41"/>
      <c r="J89" s="183">
        <f>BK89</f>
        <v>0</v>
      </c>
      <c r="K89" s="41"/>
      <c r="L89" s="45"/>
      <c r="M89" s="96"/>
      <c r="N89" s="184"/>
      <c r="O89" s="97"/>
      <c r="P89" s="185">
        <f>P90+P182</f>
        <v>0</v>
      </c>
      <c r="Q89" s="97"/>
      <c r="R89" s="185">
        <f>R90+R182</f>
        <v>20.112758959999997</v>
      </c>
      <c r="S89" s="97"/>
      <c r="T89" s="186">
        <f>T90+T182</f>
        <v>3.7960000000000007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104</v>
      </c>
      <c r="BK89" s="187">
        <f>BK90+BK182</f>
        <v>0</v>
      </c>
    </row>
    <row r="90" s="12" customFormat="1" ht="25.92" customHeight="1">
      <c r="A90" s="12"/>
      <c r="B90" s="188"/>
      <c r="C90" s="189"/>
      <c r="D90" s="190" t="s">
        <v>75</v>
      </c>
      <c r="E90" s="191" t="s">
        <v>130</v>
      </c>
      <c r="F90" s="191" t="s">
        <v>682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P91+P135+P149+P155+P164+P173+P178</f>
        <v>0</v>
      </c>
      <c r="Q90" s="196"/>
      <c r="R90" s="197">
        <f>R91+R135+R149+R155+R164+R173+R178</f>
        <v>19.145488959999998</v>
      </c>
      <c r="S90" s="196"/>
      <c r="T90" s="198">
        <f>T91+T135+T149+T155+T164+T173+T178</f>
        <v>3.1960000000000006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22</v>
      </c>
      <c r="AT90" s="200" t="s">
        <v>75</v>
      </c>
      <c r="AU90" s="200" t="s">
        <v>76</v>
      </c>
      <c r="AY90" s="199" t="s">
        <v>132</v>
      </c>
      <c r="BK90" s="201">
        <f>BK91+BK135+BK149+BK155+BK164+BK173+BK178</f>
        <v>0</v>
      </c>
    </row>
    <row r="91" s="12" customFormat="1" ht="22.8" customHeight="1">
      <c r="A91" s="12"/>
      <c r="B91" s="188"/>
      <c r="C91" s="189"/>
      <c r="D91" s="190" t="s">
        <v>75</v>
      </c>
      <c r="E91" s="202" t="s">
        <v>22</v>
      </c>
      <c r="F91" s="202" t="s">
        <v>189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SUM(P92:P134)</f>
        <v>0</v>
      </c>
      <c r="Q91" s="196"/>
      <c r="R91" s="197">
        <f>SUM(R92:R134)</f>
        <v>0.028760000000000001</v>
      </c>
      <c r="S91" s="196"/>
      <c r="T91" s="198">
        <f>SUM(T92:T134)</f>
        <v>0.25200000000000006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22</v>
      </c>
      <c r="AT91" s="200" t="s">
        <v>75</v>
      </c>
      <c r="AU91" s="200" t="s">
        <v>22</v>
      </c>
      <c r="AY91" s="199" t="s">
        <v>132</v>
      </c>
      <c r="BK91" s="201">
        <f>SUM(BK92:BK134)</f>
        <v>0</v>
      </c>
    </row>
    <row r="92" s="2" customFormat="1" ht="16.5" customHeight="1">
      <c r="A92" s="39"/>
      <c r="B92" s="40"/>
      <c r="C92" s="204" t="s">
        <v>234</v>
      </c>
      <c r="D92" s="204" t="s">
        <v>136</v>
      </c>
      <c r="E92" s="205" t="s">
        <v>683</v>
      </c>
      <c r="F92" s="206" t="s">
        <v>684</v>
      </c>
      <c r="G92" s="207" t="s">
        <v>208</v>
      </c>
      <c r="H92" s="208">
        <v>0.14000000000000001</v>
      </c>
      <c r="I92" s="209"/>
      <c r="J92" s="210">
        <f>ROUND(I92*H92,2)</f>
        <v>0</v>
      </c>
      <c r="K92" s="206" t="s">
        <v>152</v>
      </c>
      <c r="L92" s="45"/>
      <c r="M92" s="211" t="s">
        <v>20</v>
      </c>
      <c r="N92" s="212" t="s">
        <v>47</v>
      </c>
      <c r="O92" s="85"/>
      <c r="P92" s="213">
        <f>O92*H92</f>
        <v>0</v>
      </c>
      <c r="Q92" s="213">
        <v>0</v>
      </c>
      <c r="R92" s="213">
        <f>Q92*H92</f>
        <v>0</v>
      </c>
      <c r="S92" s="213">
        <v>1.8</v>
      </c>
      <c r="T92" s="214">
        <f>S92*H92</f>
        <v>0.25200000000000006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5" t="s">
        <v>140</v>
      </c>
      <c r="AT92" s="215" t="s">
        <v>136</v>
      </c>
      <c r="AU92" s="215" t="s">
        <v>85</v>
      </c>
      <c r="AY92" s="18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8" t="s">
        <v>22</v>
      </c>
      <c r="BK92" s="216">
        <f>ROUND(I92*H92,2)</f>
        <v>0</v>
      </c>
      <c r="BL92" s="18" t="s">
        <v>140</v>
      </c>
      <c r="BM92" s="215" t="s">
        <v>685</v>
      </c>
    </row>
    <row r="93" s="2" customFormat="1">
      <c r="A93" s="39"/>
      <c r="B93" s="40"/>
      <c r="C93" s="41"/>
      <c r="D93" s="217" t="s">
        <v>142</v>
      </c>
      <c r="E93" s="41"/>
      <c r="F93" s="218" t="s">
        <v>686</v>
      </c>
      <c r="G93" s="41"/>
      <c r="H93" s="41"/>
      <c r="I93" s="219"/>
      <c r="J93" s="41"/>
      <c r="K93" s="41"/>
      <c r="L93" s="45"/>
      <c r="M93" s="220"/>
      <c r="N93" s="22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142</v>
      </c>
      <c r="AU93" s="18" t="s">
        <v>85</v>
      </c>
    </row>
    <row r="94" s="2" customFormat="1">
      <c r="A94" s="39"/>
      <c r="B94" s="40"/>
      <c r="C94" s="41"/>
      <c r="D94" s="245" t="s">
        <v>155</v>
      </c>
      <c r="E94" s="41"/>
      <c r="F94" s="246" t="s">
        <v>687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155</v>
      </c>
      <c r="AU94" s="18" t="s">
        <v>85</v>
      </c>
    </row>
    <row r="95" s="2" customFormat="1">
      <c r="A95" s="39"/>
      <c r="B95" s="40"/>
      <c r="C95" s="41"/>
      <c r="D95" s="217" t="s">
        <v>143</v>
      </c>
      <c r="E95" s="41"/>
      <c r="F95" s="222" t="s">
        <v>688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85</v>
      </c>
    </row>
    <row r="96" s="13" customFormat="1">
      <c r="A96" s="13"/>
      <c r="B96" s="223"/>
      <c r="C96" s="224"/>
      <c r="D96" s="217" t="s">
        <v>145</v>
      </c>
      <c r="E96" s="225" t="s">
        <v>20</v>
      </c>
      <c r="F96" s="226" t="s">
        <v>689</v>
      </c>
      <c r="G96" s="224"/>
      <c r="H96" s="227">
        <v>0.13999999999999999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145</v>
      </c>
      <c r="AU96" s="233" t="s">
        <v>85</v>
      </c>
      <c r="AV96" s="13" t="s">
        <v>85</v>
      </c>
      <c r="AW96" s="13" t="s">
        <v>39</v>
      </c>
      <c r="AX96" s="13" t="s">
        <v>22</v>
      </c>
      <c r="AY96" s="233" t="s">
        <v>132</v>
      </c>
    </row>
    <row r="97" s="2" customFormat="1" ht="16.5" customHeight="1">
      <c r="A97" s="39"/>
      <c r="B97" s="40"/>
      <c r="C97" s="204" t="s">
        <v>382</v>
      </c>
      <c r="D97" s="204" t="s">
        <v>136</v>
      </c>
      <c r="E97" s="205" t="s">
        <v>198</v>
      </c>
      <c r="F97" s="206" t="s">
        <v>199</v>
      </c>
      <c r="G97" s="207" t="s">
        <v>200</v>
      </c>
      <c r="H97" s="208">
        <v>4</v>
      </c>
      <c r="I97" s="209"/>
      <c r="J97" s="210">
        <f>ROUND(I97*H97,2)</f>
        <v>0</v>
      </c>
      <c r="K97" s="206" t="s">
        <v>152</v>
      </c>
      <c r="L97" s="45"/>
      <c r="M97" s="211" t="s">
        <v>20</v>
      </c>
      <c r="N97" s="212" t="s">
        <v>47</v>
      </c>
      <c r="O97" s="85"/>
      <c r="P97" s="213">
        <f>O97*H97</f>
        <v>0</v>
      </c>
      <c r="Q97" s="213">
        <v>0.0071900000000000002</v>
      </c>
      <c r="R97" s="213">
        <f>Q97*H97</f>
        <v>0.028760000000000001</v>
      </c>
      <c r="S97" s="213">
        <v>0</v>
      </c>
      <c r="T97" s="21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140</v>
      </c>
      <c r="AT97" s="215" t="s">
        <v>136</v>
      </c>
      <c r="AU97" s="215" t="s">
        <v>85</v>
      </c>
      <c r="AY97" s="18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22</v>
      </c>
      <c r="BK97" s="216">
        <f>ROUND(I97*H97,2)</f>
        <v>0</v>
      </c>
      <c r="BL97" s="18" t="s">
        <v>140</v>
      </c>
      <c r="BM97" s="215" t="s">
        <v>690</v>
      </c>
    </row>
    <row r="98" s="2" customFormat="1">
      <c r="A98" s="39"/>
      <c r="B98" s="40"/>
      <c r="C98" s="41"/>
      <c r="D98" s="217" t="s">
        <v>142</v>
      </c>
      <c r="E98" s="41"/>
      <c r="F98" s="218" t="s">
        <v>202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142</v>
      </c>
      <c r="AU98" s="18" t="s">
        <v>85</v>
      </c>
    </row>
    <row r="99" s="2" customFormat="1">
      <c r="A99" s="39"/>
      <c r="B99" s="40"/>
      <c r="C99" s="41"/>
      <c r="D99" s="245" t="s">
        <v>155</v>
      </c>
      <c r="E99" s="41"/>
      <c r="F99" s="246" t="s">
        <v>203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155</v>
      </c>
      <c r="AU99" s="18" t="s">
        <v>85</v>
      </c>
    </row>
    <row r="100" s="2" customFormat="1" ht="21.75" customHeight="1">
      <c r="A100" s="39"/>
      <c r="B100" s="40"/>
      <c r="C100" s="204" t="s">
        <v>417</v>
      </c>
      <c r="D100" s="204" t="s">
        <v>136</v>
      </c>
      <c r="E100" s="205" t="s">
        <v>206</v>
      </c>
      <c r="F100" s="206" t="s">
        <v>207</v>
      </c>
      <c r="G100" s="207" t="s">
        <v>208</v>
      </c>
      <c r="H100" s="208">
        <v>5.5780000000000003</v>
      </c>
      <c r="I100" s="209"/>
      <c r="J100" s="210">
        <f>ROUND(I100*H100,2)</f>
        <v>0</v>
      </c>
      <c r="K100" s="206" t="s">
        <v>152</v>
      </c>
      <c r="L100" s="45"/>
      <c r="M100" s="211" t="s">
        <v>20</v>
      </c>
      <c r="N100" s="212" t="s">
        <v>47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140</v>
      </c>
      <c r="AT100" s="215" t="s">
        <v>136</v>
      </c>
      <c r="AU100" s="215" t="s">
        <v>85</v>
      </c>
      <c r="AY100" s="18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22</v>
      </c>
      <c r="BK100" s="216">
        <f>ROUND(I100*H100,2)</f>
        <v>0</v>
      </c>
      <c r="BL100" s="18" t="s">
        <v>140</v>
      </c>
      <c r="BM100" s="215" t="s">
        <v>691</v>
      </c>
    </row>
    <row r="101" s="2" customFormat="1">
      <c r="A101" s="39"/>
      <c r="B101" s="40"/>
      <c r="C101" s="41"/>
      <c r="D101" s="217" t="s">
        <v>142</v>
      </c>
      <c r="E101" s="41"/>
      <c r="F101" s="218" t="s">
        <v>210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142</v>
      </c>
      <c r="AU101" s="18" t="s">
        <v>85</v>
      </c>
    </row>
    <row r="102" s="2" customFormat="1">
      <c r="A102" s="39"/>
      <c r="B102" s="40"/>
      <c r="C102" s="41"/>
      <c r="D102" s="245" t="s">
        <v>155</v>
      </c>
      <c r="E102" s="41"/>
      <c r="F102" s="246" t="s">
        <v>211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155</v>
      </c>
      <c r="AU102" s="18" t="s">
        <v>85</v>
      </c>
    </row>
    <row r="103" s="13" customFormat="1">
      <c r="A103" s="13"/>
      <c r="B103" s="223"/>
      <c r="C103" s="224"/>
      <c r="D103" s="217" t="s">
        <v>145</v>
      </c>
      <c r="E103" s="225" t="s">
        <v>20</v>
      </c>
      <c r="F103" s="226" t="s">
        <v>212</v>
      </c>
      <c r="G103" s="224"/>
      <c r="H103" s="227">
        <v>0.81200000000000006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145</v>
      </c>
      <c r="AU103" s="233" t="s">
        <v>85</v>
      </c>
      <c r="AV103" s="13" t="s">
        <v>85</v>
      </c>
      <c r="AW103" s="13" t="s">
        <v>39</v>
      </c>
      <c r="AX103" s="13" t="s">
        <v>76</v>
      </c>
      <c r="AY103" s="233" t="s">
        <v>132</v>
      </c>
    </row>
    <row r="104" s="13" customFormat="1">
      <c r="A104" s="13"/>
      <c r="B104" s="223"/>
      <c r="C104" s="224"/>
      <c r="D104" s="217" t="s">
        <v>145</v>
      </c>
      <c r="E104" s="225" t="s">
        <v>20</v>
      </c>
      <c r="F104" s="226" t="s">
        <v>213</v>
      </c>
      <c r="G104" s="224"/>
      <c r="H104" s="227">
        <v>1.74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145</v>
      </c>
      <c r="AU104" s="233" t="s">
        <v>85</v>
      </c>
      <c r="AV104" s="13" t="s">
        <v>85</v>
      </c>
      <c r="AW104" s="13" t="s">
        <v>39</v>
      </c>
      <c r="AX104" s="13" t="s">
        <v>76</v>
      </c>
      <c r="AY104" s="233" t="s">
        <v>132</v>
      </c>
    </row>
    <row r="105" s="13" customFormat="1">
      <c r="A105" s="13"/>
      <c r="B105" s="223"/>
      <c r="C105" s="224"/>
      <c r="D105" s="217" t="s">
        <v>145</v>
      </c>
      <c r="E105" s="225" t="s">
        <v>20</v>
      </c>
      <c r="F105" s="226" t="s">
        <v>214</v>
      </c>
      <c r="G105" s="224"/>
      <c r="H105" s="227">
        <v>3.0259999999999998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145</v>
      </c>
      <c r="AU105" s="233" t="s">
        <v>85</v>
      </c>
      <c r="AV105" s="13" t="s">
        <v>85</v>
      </c>
      <c r="AW105" s="13" t="s">
        <v>39</v>
      </c>
      <c r="AX105" s="13" t="s">
        <v>76</v>
      </c>
      <c r="AY105" s="233" t="s">
        <v>132</v>
      </c>
    </row>
    <row r="106" s="14" customFormat="1">
      <c r="A106" s="14"/>
      <c r="B106" s="234"/>
      <c r="C106" s="235"/>
      <c r="D106" s="217" t="s">
        <v>145</v>
      </c>
      <c r="E106" s="236" t="s">
        <v>20</v>
      </c>
      <c r="F106" s="237" t="s">
        <v>147</v>
      </c>
      <c r="G106" s="235"/>
      <c r="H106" s="238">
        <v>5.5780000000000003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145</v>
      </c>
      <c r="AU106" s="244" t="s">
        <v>85</v>
      </c>
      <c r="AV106" s="14" t="s">
        <v>140</v>
      </c>
      <c r="AW106" s="14" t="s">
        <v>39</v>
      </c>
      <c r="AX106" s="14" t="s">
        <v>22</v>
      </c>
      <c r="AY106" s="244" t="s">
        <v>132</v>
      </c>
    </row>
    <row r="107" s="2" customFormat="1" ht="21.75" customHeight="1">
      <c r="A107" s="39"/>
      <c r="B107" s="40"/>
      <c r="C107" s="204" t="s">
        <v>419</v>
      </c>
      <c r="D107" s="204" t="s">
        <v>136</v>
      </c>
      <c r="E107" s="205" t="s">
        <v>216</v>
      </c>
      <c r="F107" s="206" t="s">
        <v>217</v>
      </c>
      <c r="G107" s="207" t="s">
        <v>208</v>
      </c>
      <c r="H107" s="208">
        <v>1.6930000000000001</v>
      </c>
      <c r="I107" s="209"/>
      <c r="J107" s="210">
        <f>ROUND(I107*H107,2)</f>
        <v>0</v>
      </c>
      <c r="K107" s="206" t="s">
        <v>152</v>
      </c>
      <c r="L107" s="45"/>
      <c r="M107" s="211" t="s">
        <v>20</v>
      </c>
      <c r="N107" s="212" t="s">
        <v>47</v>
      </c>
      <c r="O107" s="85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140</v>
      </c>
      <c r="AT107" s="215" t="s">
        <v>136</v>
      </c>
      <c r="AU107" s="215" t="s">
        <v>85</v>
      </c>
      <c r="AY107" s="18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22</v>
      </c>
      <c r="BK107" s="216">
        <f>ROUND(I107*H107,2)</f>
        <v>0</v>
      </c>
      <c r="BL107" s="18" t="s">
        <v>140</v>
      </c>
      <c r="BM107" s="215" t="s">
        <v>692</v>
      </c>
    </row>
    <row r="108" s="2" customFormat="1">
      <c r="A108" s="39"/>
      <c r="B108" s="40"/>
      <c r="C108" s="41"/>
      <c r="D108" s="217" t="s">
        <v>142</v>
      </c>
      <c r="E108" s="41"/>
      <c r="F108" s="218" t="s">
        <v>219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2" customFormat="1">
      <c r="A109" s="39"/>
      <c r="B109" s="40"/>
      <c r="C109" s="41"/>
      <c r="D109" s="245" t="s">
        <v>155</v>
      </c>
      <c r="E109" s="41"/>
      <c r="F109" s="246" t="s">
        <v>220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85</v>
      </c>
    </row>
    <row r="110" s="13" customFormat="1">
      <c r="A110" s="13"/>
      <c r="B110" s="223"/>
      <c r="C110" s="224"/>
      <c r="D110" s="217" t="s">
        <v>145</v>
      </c>
      <c r="E110" s="225" t="s">
        <v>20</v>
      </c>
      <c r="F110" s="226" t="s">
        <v>221</v>
      </c>
      <c r="G110" s="224"/>
      <c r="H110" s="227">
        <v>1.693292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145</v>
      </c>
      <c r="AU110" s="233" t="s">
        <v>85</v>
      </c>
      <c r="AV110" s="13" t="s">
        <v>85</v>
      </c>
      <c r="AW110" s="13" t="s">
        <v>39</v>
      </c>
      <c r="AX110" s="13" t="s">
        <v>76</v>
      </c>
      <c r="AY110" s="233" t="s">
        <v>132</v>
      </c>
    </row>
    <row r="111" s="14" customFormat="1">
      <c r="A111" s="14"/>
      <c r="B111" s="234"/>
      <c r="C111" s="235"/>
      <c r="D111" s="217" t="s">
        <v>145</v>
      </c>
      <c r="E111" s="236" t="s">
        <v>20</v>
      </c>
      <c r="F111" s="237" t="s">
        <v>147</v>
      </c>
      <c r="G111" s="235"/>
      <c r="H111" s="238">
        <v>1.693292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145</v>
      </c>
      <c r="AU111" s="244" t="s">
        <v>85</v>
      </c>
      <c r="AV111" s="14" t="s">
        <v>140</v>
      </c>
      <c r="AW111" s="14" t="s">
        <v>39</v>
      </c>
      <c r="AX111" s="14" t="s">
        <v>22</v>
      </c>
      <c r="AY111" s="244" t="s">
        <v>132</v>
      </c>
    </row>
    <row r="112" s="2" customFormat="1" ht="16.5" customHeight="1">
      <c r="A112" s="39"/>
      <c r="B112" s="40"/>
      <c r="C112" s="204" t="s">
        <v>228</v>
      </c>
      <c r="D112" s="204" t="s">
        <v>136</v>
      </c>
      <c r="E112" s="205" t="s">
        <v>693</v>
      </c>
      <c r="F112" s="206" t="s">
        <v>694</v>
      </c>
      <c r="G112" s="207" t="s">
        <v>208</v>
      </c>
      <c r="H112" s="208">
        <v>34.039999999999999</v>
      </c>
      <c r="I112" s="209"/>
      <c r="J112" s="210">
        <f>ROUND(I112*H112,2)</f>
        <v>0</v>
      </c>
      <c r="K112" s="206" t="s">
        <v>152</v>
      </c>
      <c r="L112" s="45"/>
      <c r="M112" s="211" t="s">
        <v>20</v>
      </c>
      <c r="N112" s="212" t="s">
        <v>47</v>
      </c>
      <c r="O112" s="85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140</v>
      </c>
      <c r="AT112" s="215" t="s">
        <v>136</v>
      </c>
      <c r="AU112" s="215" t="s">
        <v>85</v>
      </c>
      <c r="AY112" s="18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22</v>
      </c>
      <c r="BK112" s="216">
        <f>ROUND(I112*H112,2)</f>
        <v>0</v>
      </c>
      <c r="BL112" s="18" t="s">
        <v>140</v>
      </c>
      <c r="BM112" s="215" t="s">
        <v>695</v>
      </c>
    </row>
    <row r="113" s="2" customFormat="1">
      <c r="A113" s="39"/>
      <c r="B113" s="40"/>
      <c r="C113" s="41"/>
      <c r="D113" s="217" t="s">
        <v>142</v>
      </c>
      <c r="E113" s="41"/>
      <c r="F113" s="218" t="s">
        <v>696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85</v>
      </c>
    </row>
    <row r="114" s="2" customFormat="1">
      <c r="A114" s="39"/>
      <c r="B114" s="40"/>
      <c r="C114" s="41"/>
      <c r="D114" s="245" t="s">
        <v>155</v>
      </c>
      <c r="E114" s="41"/>
      <c r="F114" s="246" t="s">
        <v>697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155</v>
      </c>
      <c r="AU114" s="18" t="s">
        <v>85</v>
      </c>
    </row>
    <row r="115" s="2" customFormat="1">
      <c r="A115" s="39"/>
      <c r="B115" s="40"/>
      <c r="C115" s="41"/>
      <c r="D115" s="217" t="s">
        <v>143</v>
      </c>
      <c r="E115" s="41"/>
      <c r="F115" s="222" t="s">
        <v>698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85</v>
      </c>
    </row>
    <row r="116" s="13" customFormat="1">
      <c r="A116" s="13"/>
      <c r="B116" s="223"/>
      <c r="C116" s="224"/>
      <c r="D116" s="217" t="s">
        <v>145</v>
      </c>
      <c r="E116" s="225" t="s">
        <v>20</v>
      </c>
      <c r="F116" s="226" t="s">
        <v>699</v>
      </c>
      <c r="G116" s="224"/>
      <c r="H116" s="227">
        <v>34.039999999999999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145</v>
      </c>
      <c r="AU116" s="233" t="s">
        <v>85</v>
      </c>
      <c r="AV116" s="13" t="s">
        <v>85</v>
      </c>
      <c r="AW116" s="13" t="s">
        <v>39</v>
      </c>
      <c r="AX116" s="13" t="s">
        <v>22</v>
      </c>
      <c r="AY116" s="233" t="s">
        <v>132</v>
      </c>
    </row>
    <row r="117" s="2" customFormat="1" ht="24.15" customHeight="1">
      <c r="A117" s="39"/>
      <c r="B117" s="40"/>
      <c r="C117" s="204" t="s">
        <v>8</v>
      </c>
      <c r="D117" s="204" t="s">
        <v>136</v>
      </c>
      <c r="E117" s="205" t="s">
        <v>223</v>
      </c>
      <c r="F117" s="206" t="s">
        <v>224</v>
      </c>
      <c r="G117" s="207" t="s">
        <v>208</v>
      </c>
      <c r="H117" s="208">
        <v>0.5</v>
      </c>
      <c r="I117" s="209"/>
      <c r="J117" s="210">
        <f>ROUND(I117*H117,2)</f>
        <v>0</v>
      </c>
      <c r="K117" s="206" t="s">
        <v>152</v>
      </c>
      <c r="L117" s="45"/>
      <c r="M117" s="211" t="s">
        <v>20</v>
      </c>
      <c r="N117" s="212" t="s">
        <v>47</v>
      </c>
      <c r="O117" s="85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140</v>
      </c>
      <c r="AT117" s="215" t="s">
        <v>136</v>
      </c>
      <c r="AU117" s="215" t="s">
        <v>85</v>
      </c>
      <c r="AY117" s="18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22</v>
      </c>
      <c r="BK117" s="216">
        <f>ROUND(I117*H117,2)</f>
        <v>0</v>
      </c>
      <c r="BL117" s="18" t="s">
        <v>140</v>
      </c>
      <c r="BM117" s="215" t="s">
        <v>700</v>
      </c>
    </row>
    <row r="118" s="2" customFormat="1">
      <c r="A118" s="39"/>
      <c r="B118" s="40"/>
      <c r="C118" s="41"/>
      <c r="D118" s="217" t="s">
        <v>142</v>
      </c>
      <c r="E118" s="41"/>
      <c r="F118" s="218" t="s">
        <v>226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85</v>
      </c>
    </row>
    <row r="119" s="2" customFormat="1">
      <c r="A119" s="39"/>
      <c r="B119" s="40"/>
      <c r="C119" s="41"/>
      <c r="D119" s="245" t="s">
        <v>155</v>
      </c>
      <c r="E119" s="41"/>
      <c r="F119" s="246" t="s">
        <v>227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85</v>
      </c>
    </row>
    <row r="120" s="2" customFormat="1" ht="16.5" customHeight="1">
      <c r="A120" s="39"/>
      <c r="B120" s="40"/>
      <c r="C120" s="204" t="s">
        <v>175</v>
      </c>
      <c r="D120" s="204" t="s">
        <v>136</v>
      </c>
      <c r="E120" s="205" t="s">
        <v>229</v>
      </c>
      <c r="F120" s="206" t="s">
        <v>230</v>
      </c>
      <c r="G120" s="207" t="s">
        <v>208</v>
      </c>
      <c r="H120" s="208">
        <v>1.6930000000000001</v>
      </c>
      <c r="I120" s="209"/>
      <c r="J120" s="210">
        <f>ROUND(I120*H120,2)</f>
        <v>0</v>
      </c>
      <c r="K120" s="206" t="s">
        <v>152</v>
      </c>
      <c r="L120" s="45"/>
      <c r="M120" s="211" t="s">
        <v>20</v>
      </c>
      <c r="N120" s="212" t="s">
        <v>47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140</v>
      </c>
      <c r="AT120" s="215" t="s">
        <v>136</v>
      </c>
      <c r="AU120" s="215" t="s">
        <v>85</v>
      </c>
      <c r="AY120" s="18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22</v>
      </c>
      <c r="BK120" s="216">
        <f>ROUND(I120*H120,2)</f>
        <v>0</v>
      </c>
      <c r="BL120" s="18" t="s">
        <v>140</v>
      </c>
      <c r="BM120" s="215" t="s">
        <v>701</v>
      </c>
    </row>
    <row r="121" s="2" customFormat="1">
      <c r="A121" s="39"/>
      <c r="B121" s="40"/>
      <c r="C121" s="41"/>
      <c r="D121" s="217" t="s">
        <v>142</v>
      </c>
      <c r="E121" s="41"/>
      <c r="F121" s="218" t="s">
        <v>232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85</v>
      </c>
    </row>
    <row r="122" s="2" customFormat="1">
      <c r="A122" s="39"/>
      <c r="B122" s="40"/>
      <c r="C122" s="41"/>
      <c r="D122" s="245" t="s">
        <v>155</v>
      </c>
      <c r="E122" s="41"/>
      <c r="F122" s="246" t="s">
        <v>233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85</v>
      </c>
    </row>
    <row r="123" s="13" customFormat="1">
      <c r="A123" s="13"/>
      <c r="B123" s="223"/>
      <c r="C123" s="224"/>
      <c r="D123" s="217" t="s">
        <v>145</v>
      </c>
      <c r="E123" s="225" t="s">
        <v>20</v>
      </c>
      <c r="F123" s="226" t="s">
        <v>221</v>
      </c>
      <c r="G123" s="224"/>
      <c r="H123" s="227">
        <v>1.693292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145</v>
      </c>
      <c r="AU123" s="233" t="s">
        <v>85</v>
      </c>
      <c r="AV123" s="13" t="s">
        <v>85</v>
      </c>
      <c r="AW123" s="13" t="s">
        <v>39</v>
      </c>
      <c r="AX123" s="13" t="s">
        <v>76</v>
      </c>
      <c r="AY123" s="233" t="s">
        <v>132</v>
      </c>
    </row>
    <row r="124" s="14" customFormat="1">
      <c r="A124" s="14"/>
      <c r="B124" s="234"/>
      <c r="C124" s="235"/>
      <c r="D124" s="217" t="s">
        <v>145</v>
      </c>
      <c r="E124" s="236" t="s">
        <v>20</v>
      </c>
      <c r="F124" s="237" t="s">
        <v>147</v>
      </c>
      <c r="G124" s="235"/>
      <c r="H124" s="238">
        <v>1.693292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145</v>
      </c>
      <c r="AU124" s="244" t="s">
        <v>85</v>
      </c>
      <c r="AV124" s="14" t="s">
        <v>140</v>
      </c>
      <c r="AW124" s="14" t="s">
        <v>39</v>
      </c>
      <c r="AX124" s="14" t="s">
        <v>22</v>
      </c>
      <c r="AY124" s="244" t="s">
        <v>132</v>
      </c>
    </row>
    <row r="125" s="2" customFormat="1" ht="16.5" customHeight="1">
      <c r="A125" s="39"/>
      <c r="B125" s="40"/>
      <c r="C125" s="204" t="s">
        <v>398</v>
      </c>
      <c r="D125" s="204" t="s">
        <v>136</v>
      </c>
      <c r="E125" s="205" t="s">
        <v>235</v>
      </c>
      <c r="F125" s="206" t="s">
        <v>236</v>
      </c>
      <c r="G125" s="207" t="s">
        <v>184</v>
      </c>
      <c r="H125" s="208">
        <v>18</v>
      </c>
      <c r="I125" s="209"/>
      <c r="J125" s="210">
        <f>ROUND(I125*H125,2)</f>
        <v>0</v>
      </c>
      <c r="K125" s="206" t="s">
        <v>152</v>
      </c>
      <c r="L125" s="45"/>
      <c r="M125" s="211" t="s">
        <v>20</v>
      </c>
      <c r="N125" s="212" t="s">
        <v>47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140</v>
      </c>
      <c r="AT125" s="215" t="s">
        <v>136</v>
      </c>
      <c r="AU125" s="215" t="s">
        <v>85</v>
      </c>
      <c r="AY125" s="18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22</v>
      </c>
      <c r="BK125" s="216">
        <f>ROUND(I125*H125,2)</f>
        <v>0</v>
      </c>
      <c r="BL125" s="18" t="s">
        <v>140</v>
      </c>
      <c r="BM125" s="215" t="s">
        <v>702</v>
      </c>
    </row>
    <row r="126" s="2" customFormat="1">
      <c r="A126" s="39"/>
      <c r="B126" s="40"/>
      <c r="C126" s="41"/>
      <c r="D126" s="217" t="s">
        <v>142</v>
      </c>
      <c r="E126" s="41"/>
      <c r="F126" s="218" t="s">
        <v>238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85</v>
      </c>
    </row>
    <row r="127" s="2" customFormat="1">
      <c r="A127" s="39"/>
      <c r="B127" s="40"/>
      <c r="C127" s="41"/>
      <c r="D127" s="245" t="s">
        <v>155</v>
      </c>
      <c r="E127" s="41"/>
      <c r="F127" s="246" t="s">
        <v>239</v>
      </c>
      <c r="G127" s="41"/>
      <c r="H127" s="41"/>
      <c r="I127" s="219"/>
      <c r="J127" s="41"/>
      <c r="K127" s="41"/>
      <c r="L127" s="45"/>
      <c r="M127" s="220"/>
      <c r="N127" s="22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85</v>
      </c>
    </row>
    <row r="128" s="13" customFormat="1">
      <c r="A128" s="13"/>
      <c r="B128" s="223"/>
      <c r="C128" s="224"/>
      <c r="D128" s="217" t="s">
        <v>145</v>
      </c>
      <c r="E128" s="225" t="s">
        <v>20</v>
      </c>
      <c r="F128" s="226" t="s">
        <v>240</v>
      </c>
      <c r="G128" s="224"/>
      <c r="H128" s="227">
        <v>18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145</v>
      </c>
      <c r="AU128" s="233" t="s">
        <v>85</v>
      </c>
      <c r="AV128" s="13" t="s">
        <v>85</v>
      </c>
      <c r="AW128" s="13" t="s">
        <v>39</v>
      </c>
      <c r="AX128" s="13" t="s">
        <v>76</v>
      </c>
      <c r="AY128" s="233" t="s">
        <v>132</v>
      </c>
    </row>
    <row r="129" s="14" customFormat="1">
      <c r="A129" s="14"/>
      <c r="B129" s="234"/>
      <c r="C129" s="235"/>
      <c r="D129" s="217" t="s">
        <v>145</v>
      </c>
      <c r="E129" s="236" t="s">
        <v>20</v>
      </c>
      <c r="F129" s="237" t="s">
        <v>147</v>
      </c>
      <c r="G129" s="235"/>
      <c r="H129" s="238">
        <v>18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145</v>
      </c>
      <c r="AU129" s="244" t="s">
        <v>85</v>
      </c>
      <c r="AV129" s="14" t="s">
        <v>140</v>
      </c>
      <c r="AW129" s="14" t="s">
        <v>39</v>
      </c>
      <c r="AX129" s="14" t="s">
        <v>22</v>
      </c>
      <c r="AY129" s="244" t="s">
        <v>132</v>
      </c>
    </row>
    <row r="130" s="2" customFormat="1" ht="16.5" customHeight="1">
      <c r="A130" s="39"/>
      <c r="B130" s="40"/>
      <c r="C130" s="204" t="s">
        <v>376</v>
      </c>
      <c r="D130" s="204" t="s">
        <v>136</v>
      </c>
      <c r="E130" s="205" t="s">
        <v>242</v>
      </c>
      <c r="F130" s="206" t="s">
        <v>243</v>
      </c>
      <c r="G130" s="207" t="s">
        <v>184</v>
      </c>
      <c r="H130" s="208">
        <v>2.6600000000000001</v>
      </c>
      <c r="I130" s="209"/>
      <c r="J130" s="210">
        <f>ROUND(I130*H130,2)</f>
        <v>0</v>
      </c>
      <c r="K130" s="206" t="s">
        <v>152</v>
      </c>
      <c r="L130" s="45"/>
      <c r="M130" s="211" t="s">
        <v>20</v>
      </c>
      <c r="N130" s="212" t="s">
        <v>47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140</v>
      </c>
      <c r="AT130" s="215" t="s">
        <v>136</v>
      </c>
      <c r="AU130" s="215" t="s">
        <v>85</v>
      </c>
      <c r="AY130" s="18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22</v>
      </c>
      <c r="BK130" s="216">
        <f>ROUND(I130*H130,2)</f>
        <v>0</v>
      </c>
      <c r="BL130" s="18" t="s">
        <v>140</v>
      </c>
      <c r="BM130" s="215" t="s">
        <v>703</v>
      </c>
    </row>
    <row r="131" s="2" customFormat="1">
      <c r="A131" s="39"/>
      <c r="B131" s="40"/>
      <c r="C131" s="41"/>
      <c r="D131" s="217" t="s">
        <v>142</v>
      </c>
      <c r="E131" s="41"/>
      <c r="F131" s="218" t="s">
        <v>245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85</v>
      </c>
    </row>
    <row r="132" s="2" customFormat="1">
      <c r="A132" s="39"/>
      <c r="B132" s="40"/>
      <c r="C132" s="41"/>
      <c r="D132" s="245" t="s">
        <v>155</v>
      </c>
      <c r="E132" s="41"/>
      <c r="F132" s="246" t="s">
        <v>246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85</v>
      </c>
    </row>
    <row r="133" s="13" customFormat="1">
      <c r="A133" s="13"/>
      <c r="B133" s="223"/>
      <c r="C133" s="224"/>
      <c r="D133" s="217" t="s">
        <v>145</v>
      </c>
      <c r="E133" s="225" t="s">
        <v>20</v>
      </c>
      <c r="F133" s="226" t="s">
        <v>247</v>
      </c>
      <c r="G133" s="224"/>
      <c r="H133" s="227">
        <v>2.6600000000000001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145</v>
      </c>
      <c r="AU133" s="233" t="s">
        <v>85</v>
      </c>
      <c r="AV133" s="13" t="s">
        <v>85</v>
      </c>
      <c r="AW133" s="13" t="s">
        <v>39</v>
      </c>
      <c r="AX133" s="13" t="s">
        <v>76</v>
      </c>
      <c r="AY133" s="233" t="s">
        <v>132</v>
      </c>
    </row>
    <row r="134" s="14" customFormat="1">
      <c r="A134" s="14"/>
      <c r="B134" s="234"/>
      <c r="C134" s="235"/>
      <c r="D134" s="217" t="s">
        <v>145</v>
      </c>
      <c r="E134" s="236" t="s">
        <v>20</v>
      </c>
      <c r="F134" s="237" t="s">
        <v>147</v>
      </c>
      <c r="G134" s="235"/>
      <c r="H134" s="238">
        <v>2.6600000000000001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145</v>
      </c>
      <c r="AU134" s="244" t="s">
        <v>85</v>
      </c>
      <c r="AV134" s="14" t="s">
        <v>140</v>
      </c>
      <c r="AW134" s="14" t="s">
        <v>39</v>
      </c>
      <c r="AX134" s="14" t="s">
        <v>22</v>
      </c>
      <c r="AY134" s="244" t="s">
        <v>132</v>
      </c>
    </row>
    <row r="135" s="12" customFormat="1" ht="22.8" customHeight="1">
      <c r="A135" s="12"/>
      <c r="B135" s="188"/>
      <c r="C135" s="189"/>
      <c r="D135" s="190" t="s">
        <v>75</v>
      </c>
      <c r="E135" s="202" t="s">
        <v>85</v>
      </c>
      <c r="F135" s="202" t="s">
        <v>254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SUM(P136:P148)</f>
        <v>0</v>
      </c>
      <c r="Q135" s="196"/>
      <c r="R135" s="197">
        <f>SUM(R136:R148)</f>
        <v>7.5687213599999996</v>
      </c>
      <c r="S135" s="196"/>
      <c r="T135" s="198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22</v>
      </c>
      <c r="AT135" s="200" t="s">
        <v>75</v>
      </c>
      <c r="AU135" s="200" t="s">
        <v>22</v>
      </c>
      <c r="AY135" s="199" t="s">
        <v>132</v>
      </c>
      <c r="BK135" s="201">
        <f>SUM(BK136:BK148)</f>
        <v>0</v>
      </c>
    </row>
    <row r="136" s="2" customFormat="1" ht="16.5" customHeight="1">
      <c r="A136" s="39"/>
      <c r="B136" s="40"/>
      <c r="C136" s="204" t="s">
        <v>412</v>
      </c>
      <c r="D136" s="204" t="s">
        <v>136</v>
      </c>
      <c r="E136" s="205" t="s">
        <v>256</v>
      </c>
      <c r="F136" s="206" t="s">
        <v>257</v>
      </c>
      <c r="G136" s="207" t="s">
        <v>208</v>
      </c>
      <c r="H136" s="208">
        <v>2.4780000000000002</v>
      </c>
      <c r="I136" s="209"/>
      <c r="J136" s="210">
        <f>ROUND(I136*H136,2)</f>
        <v>0</v>
      </c>
      <c r="K136" s="206" t="s">
        <v>152</v>
      </c>
      <c r="L136" s="45"/>
      <c r="M136" s="211" t="s">
        <v>20</v>
      </c>
      <c r="N136" s="212" t="s">
        <v>47</v>
      </c>
      <c r="O136" s="85"/>
      <c r="P136" s="213">
        <f>O136*H136</f>
        <v>0</v>
      </c>
      <c r="Q136" s="213">
        <v>2.7991199999999998</v>
      </c>
      <c r="R136" s="213">
        <f>Q136*H136</f>
        <v>6.9362193599999999</v>
      </c>
      <c r="S136" s="213">
        <v>0</v>
      </c>
      <c r="T136" s="21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5" t="s">
        <v>140</v>
      </c>
      <c r="AT136" s="215" t="s">
        <v>136</v>
      </c>
      <c r="AU136" s="215" t="s">
        <v>85</v>
      </c>
      <c r="AY136" s="18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22</v>
      </c>
      <c r="BK136" s="216">
        <f>ROUND(I136*H136,2)</f>
        <v>0</v>
      </c>
      <c r="BL136" s="18" t="s">
        <v>140</v>
      </c>
      <c r="BM136" s="215" t="s">
        <v>704</v>
      </c>
    </row>
    <row r="137" s="2" customFormat="1">
      <c r="A137" s="39"/>
      <c r="B137" s="40"/>
      <c r="C137" s="41"/>
      <c r="D137" s="217" t="s">
        <v>142</v>
      </c>
      <c r="E137" s="41"/>
      <c r="F137" s="218" t="s">
        <v>259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142</v>
      </c>
      <c r="AU137" s="18" t="s">
        <v>85</v>
      </c>
    </row>
    <row r="138" s="2" customFormat="1">
      <c r="A138" s="39"/>
      <c r="B138" s="40"/>
      <c r="C138" s="41"/>
      <c r="D138" s="245" t="s">
        <v>155</v>
      </c>
      <c r="E138" s="41"/>
      <c r="F138" s="246" t="s">
        <v>260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155</v>
      </c>
      <c r="AU138" s="18" t="s">
        <v>85</v>
      </c>
    </row>
    <row r="139" s="13" customFormat="1">
      <c r="A139" s="13"/>
      <c r="B139" s="223"/>
      <c r="C139" s="224"/>
      <c r="D139" s="217" t="s">
        <v>145</v>
      </c>
      <c r="E139" s="225" t="s">
        <v>20</v>
      </c>
      <c r="F139" s="226" t="s">
        <v>212</v>
      </c>
      <c r="G139" s="224"/>
      <c r="H139" s="227">
        <v>0.81200000000000006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145</v>
      </c>
      <c r="AU139" s="233" t="s">
        <v>85</v>
      </c>
      <c r="AV139" s="13" t="s">
        <v>85</v>
      </c>
      <c r="AW139" s="13" t="s">
        <v>39</v>
      </c>
      <c r="AX139" s="13" t="s">
        <v>76</v>
      </c>
      <c r="AY139" s="233" t="s">
        <v>132</v>
      </c>
    </row>
    <row r="140" s="13" customFormat="1">
      <c r="A140" s="13"/>
      <c r="B140" s="223"/>
      <c r="C140" s="224"/>
      <c r="D140" s="217" t="s">
        <v>145</v>
      </c>
      <c r="E140" s="225" t="s">
        <v>20</v>
      </c>
      <c r="F140" s="226" t="s">
        <v>261</v>
      </c>
      <c r="G140" s="224"/>
      <c r="H140" s="227">
        <v>1.6659999999999999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145</v>
      </c>
      <c r="AU140" s="233" t="s">
        <v>85</v>
      </c>
      <c r="AV140" s="13" t="s">
        <v>85</v>
      </c>
      <c r="AW140" s="13" t="s">
        <v>39</v>
      </c>
      <c r="AX140" s="13" t="s">
        <v>76</v>
      </c>
      <c r="AY140" s="233" t="s">
        <v>132</v>
      </c>
    </row>
    <row r="141" s="14" customFormat="1">
      <c r="A141" s="14"/>
      <c r="B141" s="234"/>
      <c r="C141" s="235"/>
      <c r="D141" s="217" t="s">
        <v>145</v>
      </c>
      <c r="E141" s="236" t="s">
        <v>20</v>
      </c>
      <c r="F141" s="237" t="s">
        <v>147</v>
      </c>
      <c r="G141" s="235"/>
      <c r="H141" s="238">
        <v>2.4780000000000002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145</v>
      </c>
      <c r="AU141" s="244" t="s">
        <v>85</v>
      </c>
      <c r="AV141" s="14" t="s">
        <v>140</v>
      </c>
      <c r="AW141" s="14" t="s">
        <v>39</v>
      </c>
      <c r="AX141" s="14" t="s">
        <v>22</v>
      </c>
      <c r="AY141" s="244" t="s">
        <v>132</v>
      </c>
    </row>
    <row r="142" s="2" customFormat="1" ht="16.5" customHeight="1">
      <c r="A142" s="39"/>
      <c r="B142" s="40"/>
      <c r="C142" s="204" t="s">
        <v>393</v>
      </c>
      <c r="D142" s="204" t="s">
        <v>136</v>
      </c>
      <c r="E142" s="205" t="s">
        <v>263</v>
      </c>
      <c r="F142" s="206" t="s">
        <v>264</v>
      </c>
      <c r="G142" s="207" t="s">
        <v>184</v>
      </c>
      <c r="H142" s="208">
        <v>18.02</v>
      </c>
      <c r="I142" s="209"/>
      <c r="J142" s="210">
        <f>ROUND(I142*H142,2)</f>
        <v>0</v>
      </c>
      <c r="K142" s="206" t="s">
        <v>152</v>
      </c>
      <c r="L142" s="45"/>
      <c r="M142" s="211" t="s">
        <v>20</v>
      </c>
      <c r="N142" s="212" t="s">
        <v>47</v>
      </c>
      <c r="O142" s="85"/>
      <c r="P142" s="213">
        <f>O142*H142</f>
        <v>0</v>
      </c>
      <c r="Q142" s="213">
        <v>0.035099999999999999</v>
      </c>
      <c r="R142" s="213">
        <f>Q142*H142</f>
        <v>0.63250200000000001</v>
      </c>
      <c r="S142" s="213">
        <v>0</v>
      </c>
      <c r="T142" s="21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140</v>
      </c>
      <c r="AT142" s="215" t="s">
        <v>136</v>
      </c>
      <c r="AU142" s="215" t="s">
        <v>85</v>
      </c>
      <c r="AY142" s="18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22</v>
      </c>
      <c r="BK142" s="216">
        <f>ROUND(I142*H142,2)</f>
        <v>0</v>
      </c>
      <c r="BL142" s="18" t="s">
        <v>140</v>
      </c>
      <c r="BM142" s="215" t="s">
        <v>705</v>
      </c>
    </row>
    <row r="143" s="2" customFormat="1">
      <c r="A143" s="39"/>
      <c r="B143" s="40"/>
      <c r="C143" s="41"/>
      <c r="D143" s="217" t="s">
        <v>142</v>
      </c>
      <c r="E143" s="41"/>
      <c r="F143" s="218" t="s">
        <v>266</v>
      </c>
      <c r="G143" s="41"/>
      <c r="H143" s="41"/>
      <c r="I143" s="219"/>
      <c r="J143" s="41"/>
      <c r="K143" s="41"/>
      <c r="L143" s="45"/>
      <c r="M143" s="220"/>
      <c r="N143" s="22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142</v>
      </c>
      <c r="AU143" s="18" t="s">
        <v>85</v>
      </c>
    </row>
    <row r="144" s="2" customFormat="1">
      <c r="A144" s="39"/>
      <c r="B144" s="40"/>
      <c r="C144" s="41"/>
      <c r="D144" s="245" t="s">
        <v>155</v>
      </c>
      <c r="E144" s="41"/>
      <c r="F144" s="246" t="s">
        <v>267</v>
      </c>
      <c r="G144" s="41"/>
      <c r="H144" s="41"/>
      <c r="I144" s="219"/>
      <c r="J144" s="41"/>
      <c r="K144" s="41"/>
      <c r="L144" s="45"/>
      <c r="M144" s="220"/>
      <c r="N144" s="22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85</v>
      </c>
    </row>
    <row r="145" s="13" customFormat="1">
      <c r="A145" s="13"/>
      <c r="B145" s="223"/>
      <c r="C145" s="224"/>
      <c r="D145" s="217" t="s">
        <v>145</v>
      </c>
      <c r="E145" s="225" t="s">
        <v>20</v>
      </c>
      <c r="F145" s="226" t="s">
        <v>268</v>
      </c>
      <c r="G145" s="224"/>
      <c r="H145" s="227">
        <v>4.0599999999999996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145</v>
      </c>
      <c r="AU145" s="233" t="s">
        <v>85</v>
      </c>
      <c r="AV145" s="13" t="s">
        <v>85</v>
      </c>
      <c r="AW145" s="13" t="s">
        <v>39</v>
      </c>
      <c r="AX145" s="13" t="s">
        <v>76</v>
      </c>
      <c r="AY145" s="233" t="s">
        <v>132</v>
      </c>
    </row>
    <row r="146" s="13" customFormat="1">
      <c r="A146" s="13"/>
      <c r="B146" s="223"/>
      <c r="C146" s="224"/>
      <c r="D146" s="217" t="s">
        <v>145</v>
      </c>
      <c r="E146" s="225" t="s">
        <v>20</v>
      </c>
      <c r="F146" s="226" t="s">
        <v>269</v>
      </c>
      <c r="G146" s="224"/>
      <c r="H146" s="227">
        <v>4.7599999999999998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145</v>
      </c>
      <c r="AU146" s="233" t="s">
        <v>85</v>
      </c>
      <c r="AV146" s="13" t="s">
        <v>85</v>
      </c>
      <c r="AW146" s="13" t="s">
        <v>39</v>
      </c>
      <c r="AX146" s="13" t="s">
        <v>76</v>
      </c>
      <c r="AY146" s="233" t="s">
        <v>132</v>
      </c>
    </row>
    <row r="147" s="13" customFormat="1">
      <c r="A147" s="13"/>
      <c r="B147" s="223"/>
      <c r="C147" s="224"/>
      <c r="D147" s="217" t="s">
        <v>145</v>
      </c>
      <c r="E147" s="225" t="s">
        <v>20</v>
      </c>
      <c r="F147" s="226" t="s">
        <v>270</v>
      </c>
      <c r="G147" s="224"/>
      <c r="H147" s="227">
        <v>9.1999999999999993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145</v>
      </c>
      <c r="AU147" s="233" t="s">
        <v>85</v>
      </c>
      <c r="AV147" s="13" t="s">
        <v>85</v>
      </c>
      <c r="AW147" s="13" t="s">
        <v>39</v>
      </c>
      <c r="AX147" s="13" t="s">
        <v>76</v>
      </c>
      <c r="AY147" s="233" t="s">
        <v>132</v>
      </c>
    </row>
    <row r="148" s="14" customFormat="1">
      <c r="A148" s="14"/>
      <c r="B148" s="234"/>
      <c r="C148" s="235"/>
      <c r="D148" s="217" t="s">
        <v>145</v>
      </c>
      <c r="E148" s="236" t="s">
        <v>20</v>
      </c>
      <c r="F148" s="237" t="s">
        <v>147</v>
      </c>
      <c r="G148" s="235"/>
      <c r="H148" s="238">
        <v>18.02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145</v>
      </c>
      <c r="AU148" s="244" t="s">
        <v>85</v>
      </c>
      <c r="AV148" s="14" t="s">
        <v>140</v>
      </c>
      <c r="AW148" s="14" t="s">
        <v>39</v>
      </c>
      <c r="AX148" s="14" t="s">
        <v>22</v>
      </c>
      <c r="AY148" s="244" t="s">
        <v>132</v>
      </c>
    </row>
    <row r="149" s="12" customFormat="1" ht="22.8" customHeight="1">
      <c r="A149" s="12"/>
      <c r="B149" s="188"/>
      <c r="C149" s="189"/>
      <c r="D149" s="190" t="s">
        <v>75</v>
      </c>
      <c r="E149" s="202" t="s">
        <v>271</v>
      </c>
      <c r="F149" s="202" t="s">
        <v>272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SUM(P150:P154)</f>
        <v>0</v>
      </c>
      <c r="Q149" s="196"/>
      <c r="R149" s="197">
        <f>SUM(R150:R154)</f>
        <v>5.0155824000000004</v>
      </c>
      <c r="S149" s="196"/>
      <c r="T149" s="198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22</v>
      </c>
      <c r="AT149" s="200" t="s">
        <v>75</v>
      </c>
      <c r="AU149" s="200" t="s">
        <v>22</v>
      </c>
      <c r="AY149" s="199" t="s">
        <v>132</v>
      </c>
      <c r="BK149" s="201">
        <f>SUM(BK150:BK154)</f>
        <v>0</v>
      </c>
    </row>
    <row r="150" s="2" customFormat="1" ht="16.5" customHeight="1">
      <c r="A150" s="39"/>
      <c r="B150" s="40"/>
      <c r="C150" s="204" t="s">
        <v>7</v>
      </c>
      <c r="D150" s="204" t="s">
        <v>136</v>
      </c>
      <c r="E150" s="205" t="s">
        <v>274</v>
      </c>
      <c r="F150" s="206" t="s">
        <v>275</v>
      </c>
      <c r="G150" s="207" t="s">
        <v>208</v>
      </c>
      <c r="H150" s="208">
        <v>1.8400000000000001</v>
      </c>
      <c r="I150" s="209"/>
      <c r="J150" s="210">
        <f>ROUND(I150*H150,2)</f>
        <v>0</v>
      </c>
      <c r="K150" s="206" t="s">
        <v>152</v>
      </c>
      <c r="L150" s="45"/>
      <c r="M150" s="211" t="s">
        <v>20</v>
      </c>
      <c r="N150" s="212" t="s">
        <v>47</v>
      </c>
      <c r="O150" s="85"/>
      <c r="P150" s="213">
        <f>O150*H150</f>
        <v>0</v>
      </c>
      <c r="Q150" s="213">
        <v>2.7258599999999999</v>
      </c>
      <c r="R150" s="213">
        <f>Q150*H150</f>
        <v>5.0155824000000004</v>
      </c>
      <c r="S150" s="213">
        <v>0</v>
      </c>
      <c r="T150" s="21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5" t="s">
        <v>140</v>
      </c>
      <c r="AT150" s="215" t="s">
        <v>136</v>
      </c>
      <c r="AU150" s="215" t="s">
        <v>85</v>
      </c>
      <c r="AY150" s="18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22</v>
      </c>
      <c r="BK150" s="216">
        <f>ROUND(I150*H150,2)</f>
        <v>0</v>
      </c>
      <c r="BL150" s="18" t="s">
        <v>140</v>
      </c>
      <c r="BM150" s="215" t="s">
        <v>706</v>
      </c>
    </row>
    <row r="151" s="2" customFormat="1">
      <c r="A151" s="39"/>
      <c r="B151" s="40"/>
      <c r="C151" s="41"/>
      <c r="D151" s="217" t="s">
        <v>142</v>
      </c>
      <c r="E151" s="41"/>
      <c r="F151" s="218" t="s">
        <v>277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85</v>
      </c>
    </row>
    <row r="152" s="2" customFormat="1">
      <c r="A152" s="39"/>
      <c r="B152" s="40"/>
      <c r="C152" s="41"/>
      <c r="D152" s="245" t="s">
        <v>155</v>
      </c>
      <c r="E152" s="41"/>
      <c r="F152" s="246" t="s">
        <v>278</v>
      </c>
      <c r="G152" s="41"/>
      <c r="H152" s="41"/>
      <c r="I152" s="219"/>
      <c r="J152" s="41"/>
      <c r="K152" s="41"/>
      <c r="L152" s="45"/>
      <c r="M152" s="220"/>
      <c r="N152" s="22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85</v>
      </c>
    </row>
    <row r="153" s="13" customFormat="1">
      <c r="A153" s="13"/>
      <c r="B153" s="223"/>
      <c r="C153" s="224"/>
      <c r="D153" s="217" t="s">
        <v>145</v>
      </c>
      <c r="E153" s="225" t="s">
        <v>20</v>
      </c>
      <c r="F153" s="226" t="s">
        <v>279</v>
      </c>
      <c r="G153" s="224"/>
      <c r="H153" s="227">
        <v>1.8400000000000001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145</v>
      </c>
      <c r="AU153" s="233" t="s">
        <v>85</v>
      </c>
      <c r="AV153" s="13" t="s">
        <v>85</v>
      </c>
      <c r="AW153" s="13" t="s">
        <v>39</v>
      </c>
      <c r="AX153" s="13" t="s">
        <v>76</v>
      </c>
      <c r="AY153" s="233" t="s">
        <v>132</v>
      </c>
    </row>
    <row r="154" s="14" customFormat="1">
      <c r="A154" s="14"/>
      <c r="B154" s="234"/>
      <c r="C154" s="235"/>
      <c r="D154" s="217" t="s">
        <v>145</v>
      </c>
      <c r="E154" s="236" t="s">
        <v>20</v>
      </c>
      <c r="F154" s="237" t="s">
        <v>147</v>
      </c>
      <c r="G154" s="235"/>
      <c r="H154" s="238">
        <v>1.8400000000000001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145</v>
      </c>
      <c r="AU154" s="244" t="s">
        <v>85</v>
      </c>
      <c r="AV154" s="14" t="s">
        <v>140</v>
      </c>
      <c r="AW154" s="14" t="s">
        <v>39</v>
      </c>
      <c r="AX154" s="14" t="s">
        <v>22</v>
      </c>
      <c r="AY154" s="244" t="s">
        <v>132</v>
      </c>
    </row>
    <row r="155" s="12" customFormat="1" ht="22.8" customHeight="1">
      <c r="A155" s="12"/>
      <c r="B155" s="188"/>
      <c r="C155" s="189"/>
      <c r="D155" s="190" t="s">
        <v>75</v>
      </c>
      <c r="E155" s="202" t="s">
        <v>140</v>
      </c>
      <c r="F155" s="202" t="s">
        <v>280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SUM(P156:P163)</f>
        <v>0</v>
      </c>
      <c r="Q155" s="196"/>
      <c r="R155" s="197">
        <f>SUM(R156:R163)</f>
        <v>6.3294251999999993</v>
      </c>
      <c r="S155" s="196"/>
      <c r="T155" s="198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22</v>
      </c>
      <c r="AT155" s="200" t="s">
        <v>75</v>
      </c>
      <c r="AU155" s="200" t="s">
        <v>22</v>
      </c>
      <c r="AY155" s="199" t="s">
        <v>132</v>
      </c>
      <c r="BK155" s="201">
        <f>SUM(BK156:BK163)</f>
        <v>0</v>
      </c>
    </row>
    <row r="156" s="2" customFormat="1" ht="16.5" customHeight="1">
      <c r="A156" s="39"/>
      <c r="B156" s="40"/>
      <c r="C156" s="204" t="s">
        <v>350</v>
      </c>
      <c r="D156" s="204" t="s">
        <v>136</v>
      </c>
      <c r="E156" s="205" t="s">
        <v>290</v>
      </c>
      <c r="F156" s="206" t="s">
        <v>291</v>
      </c>
      <c r="G156" s="207" t="s">
        <v>208</v>
      </c>
      <c r="H156" s="208">
        <v>1.3799999999999999</v>
      </c>
      <c r="I156" s="209"/>
      <c r="J156" s="210">
        <f>ROUND(I156*H156,2)</f>
        <v>0</v>
      </c>
      <c r="K156" s="206" t="s">
        <v>152</v>
      </c>
      <c r="L156" s="45"/>
      <c r="M156" s="211" t="s">
        <v>20</v>
      </c>
      <c r="N156" s="212" t="s">
        <v>47</v>
      </c>
      <c r="O156" s="85"/>
      <c r="P156" s="213">
        <f>O156*H156</f>
        <v>0</v>
      </c>
      <c r="Q156" s="213">
        <v>1.9967999999999999</v>
      </c>
      <c r="R156" s="213">
        <f>Q156*H156</f>
        <v>2.7555839999999998</v>
      </c>
      <c r="S156" s="213">
        <v>0</v>
      </c>
      <c r="T156" s="21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5" t="s">
        <v>140</v>
      </c>
      <c r="AT156" s="215" t="s">
        <v>136</v>
      </c>
      <c r="AU156" s="215" t="s">
        <v>85</v>
      </c>
      <c r="AY156" s="18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22</v>
      </c>
      <c r="BK156" s="216">
        <f>ROUND(I156*H156,2)</f>
        <v>0</v>
      </c>
      <c r="BL156" s="18" t="s">
        <v>140</v>
      </c>
      <c r="BM156" s="215" t="s">
        <v>707</v>
      </c>
    </row>
    <row r="157" s="2" customFormat="1">
      <c r="A157" s="39"/>
      <c r="B157" s="40"/>
      <c r="C157" s="41"/>
      <c r="D157" s="217" t="s">
        <v>142</v>
      </c>
      <c r="E157" s="41"/>
      <c r="F157" s="218" t="s">
        <v>293</v>
      </c>
      <c r="G157" s="41"/>
      <c r="H157" s="41"/>
      <c r="I157" s="219"/>
      <c r="J157" s="41"/>
      <c r="K157" s="41"/>
      <c r="L157" s="45"/>
      <c r="M157" s="220"/>
      <c r="N157" s="22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85</v>
      </c>
    </row>
    <row r="158" s="2" customFormat="1">
      <c r="A158" s="39"/>
      <c r="B158" s="40"/>
      <c r="C158" s="41"/>
      <c r="D158" s="245" t="s">
        <v>155</v>
      </c>
      <c r="E158" s="41"/>
      <c r="F158" s="246" t="s">
        <v>294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85</v>
      </c>
    </row>
    <row r="159" s="13" customFormat="1">
      <c r="A159" s="13"/>
      <c r="B159" s="223"/>
      <c r="C159" s="224"/>
      <c r="D159" s="217" t="s">
        <v>145</v>
      </c>
      <c r="E159" s="225" t="s">
        <v>20</v>
      </c>
      <c r="F159" s="226" t="s">
        <v>708</v>
      </c>
      <c r="G159" s="224"/>
      <c r="H159" s="227">
        <v>1.3799999999999999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145</v>
      </c>
      <c r="AU159" s="233" t="s">
        <v>85</v>
      </c>
      <c r="AV159" s="13" t="s">
        <v>85</v>
      </c>
      <c r="AW159" s="13" t="s">
        <v>39</v>
      </c>
      <c r="AX159" s="13" t="s">
        <v>76</v>
      </c>
      <c r="AY159" s="233" t="s">
        <v>132</v>
      </c>
    </row>
    <row r="160" s="14" customFormat="1">
      <c r="A160" s="14"/>
      <c r="B160" s="234"/>
      <c r="C160" s="235"/>
      <c r="D160" s="217" t="s">
        <v>145</v>
      </c>
      <c r="E160" s="236" t="s">
        <v>20</v>
      </c>
      <c r="F160" s="237" t="s">
        <v>147</v>
      </c>
      <c r="G160" s="235"/>
      <c r="H160" s="238">
        <v>1.3799999999999999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145</v>
      </c>
      <c r="AU160" s="244" t="s">
        <v>85</v>
      </c>
      <c r="AV160" s="14" t="s">
        <v>140</v>
      </c>
      <c r="AW160" s="14" t="s">
        <v>39</v>
      </c>
      <c r="AX160" s="14" t="s">
        <v>22</v>
      </c>
      <c r="AY160" s="244" t="s">
        <v>132</v>
      </c>
    </row>
    <row r="161" s="2" customFormat="1" ht="16.5" customHeight="1">
      <c r="A161" s="39"/>
      <c r="B161" s="40"/>
      <c r="C161" s="204" t="s">
        <v>343</v>
      </c>
      <c r="D161" s="204" t="s">
        <v>136</v>
      </c>
      <c r="E161" s="205" t="s">
        <v>297</v>
      </c>
      <c r="F161" s="206" t="s">
        <v>298</v>
      </c>
      <c r="G161" s="207" t="s">
        <v>208</v>
      </c>
      <c r="H161" s="208">
        <v>1.3799999999999999</v>
      </c>
      <c r="I161" s="209"/>
      <c r="J161" s="210">
        <f>ROUND(I161*H161,2)</f>
        <v>0</v>
      </c>
      <c r="K161" s="206" t="s">
        <v>152</v>
      </c>
      <c r="L161" s="45"/>
      <c r="M161" s="211" t="s">
        <v>20</v>
      </c>
      <c r="N161" s="212" t="s">
        <v>47</v>
      </c>
      <c r="O161" s="85"/>
      <c r="P161" s="213">
        <f>O161*H161</f>
        <v>0</v>
      </c>
      <c r="Q161" s="213">
        <v>2.5897399999999999</v>
      </c>
      <c r="R161" s="213">
        <f>Q161*H161</f>
        <v>3.5738411999999995</v>
      </c>
      <c r="S161" s="213">
        <v>0</v>
      </c>
      <c r="T161" s="21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5" t="s">
        <v>140</v>
      </c>
      <c r="AT161" s="215" t="s">
        <v>136</v>
      </c>
      <c r="AU161" s="215" t="s">
        <v>85</v>
      </c>
      <c r="AY161" s="18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22</v>
      </c>
      <c r="BK161" s="216">
        <f>ROUND(I161*H161,2)</f>
        <v>0</v>
      </c>
      <c r="BL161" s="18" t="s">
        <v>140</v>
      </c>
      <c r="BM161" s="215" t="s">
        <v>709</v>
      </c>
    </row>
    <row r="162" s="2" customFormat="1">
      <c r="A162" s="39"/>
      <c r="B162" s="40"/>
      <c r="C162" s="41"/>
      <c r="D162" s="217" t="s">
        <v>142</v>
      </c>
      <c r="E162" s="41"/>
      <c r="F162" s="218" t="s">
        <v>300</v>
      </c>
      <c r="G162" s="41"/>
      <c r="H162" s="41"/>
      <c r="I162" s="219"/>
      <c r="J162" s="41"/>
      <c r="K162" s="41"/>
      <c r="L162" s="45"/>
      <c r="M162" s="220"/>
      <c r="N162" s="22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85</v>
      </c>
    </row>
    <row r="163" s="2" customFormat="1">
      <c r="A163" s="39"/>
      <c r="B163" s="40"/>
      <c r="C163" s="41"/>
      <c r="D163" s="245" t="s">
        <v>155</v>
      </c>
      <c r="E163" s="41"/>
      <c r="F163" s="246" t="s">
        <v>301</v>
      </c>
      <c r="G163" s="41"/>
      <c r="H163" s="41"/>
      <c r="I163" s="219"/>
      <c r="J163" s="41"/>
      <c r="K163" s="41"/>
      <c r="L163" s="45"/>
      <c r="M163" s="220"/>
      <c r="N163" s="22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85</v>
      </c>
    </row>
    <row r="164" s="12" customFormat="1" ht="22.8" customHeight="1">
      <c r="A164" s="12"/>
      <c r="B164" s="188"/>
      <c r="C164" s="189"/>
      <c r="D164" s="190" t="s">
        <v>75</v>
      </c>
      <c r="E164" s="202" t="s">
        <v>162</v>
      </c>
      <c r="F164" s="202" t="s">
        <v>302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SUM(P165:P172)</f>
        <v>0</v>
      </c>
      <c r="Q164" s="196"/>
      <c r="R164" s="197">
        <f>SUM(R165:R172)</f>
        <v>0.20300000000000001</v>
      </c>
      <c r="S164" s="196"/>
      <c r="T164" s="198">
        <f>SUM(T165:T172)</f>
        <v>0.64000000000000001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22</v>
      </c>
      <c r="AT164" s="200" t="s">
        <v>75</v>
      </c>
      <c r="AU164" s="200" t="s">
        <v>22</v>
      </c>
      <c r="AY164" s="199" t="s">
        <v>132</v>
      </c>
      <c r="BK164" s="201">
        <f>SUM(BK165:BK172)</f>
        <v>0</v>
      </c>
    </row>
    <row r="165" s="2" customFormat="1" ht="16.5" customHeight="1">
      <c r="A165" s="39"/>
      <c r="B165" s="40"/>
      <c r="C165" s="204" t="s">
        <v>378</v>
      </c>
      <c r="D165" s="204" t="s">
        <v>136</v>
      </c>
      <c r="E165" s="205" t="s">
        <v>304</v>
      </c>
      <c r="F165" s="206" t="s">
        <v>305</v>
      </c>
      <c r="G165" s="207" t="s">
        <v>200</v>
      </c>
      <c r="H165" s="208">
        <v>2</v>
      </c>
      <c r="I165" s="209"/>
      <c r="J165" s="210">
        <f>ROUND(I165*H165,2)</f>
        <v>0</v>
      </c>
      <c r="K165" s="206" t="s">
        <v>152</v>
      </c>
      <c r="L165" s="45"/>
      <c r="M165" s="211" t="s">
        <v>20</v>
      </c>
      <c r="N165" s="212" t="s">
        <v>47</v>
      </c>
      <c r="O165" s="85"/>
      <c r="P165" s="213">
        <f>O165*H165</f>
        <v>0</v>
      </c>
      <c r="Q165" s="213">
        <v>0</v>
      </c>
      <c r="R165" s="213">
        <f>Q165*H165</f>
        <v>0</v>
      </c>
      <c r="S165" s="213">
        <v>0.32000000000000001</v>
      </c>
      <c r="T165" s="214">
        <f>S165*H165</f>
        <v>0.64000000000000001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140</v>
      </c>
      <c r="AT165" s="215" t="s">
        <v>136</v>
      </c>
      <c r="AU165" s="215" t="s">
        <v>85</v>
      </c>
      <c r="AY165" s="18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22</v>
      </c>
      <c r="BK165" s="216">
        <f>ROUND(I165*H165,2)</f>
        <v>0</v>
      </c>
      <c r="BL165" s="18" t="s">
        <v>140</v>
      </c>
      <c r="BM165" s="215" t="s">
        <v>710</v>
      </c>
    </row>
    <row r="166" s="2" customFormat="1">
      <c r="A166" s="39"/>
      <c r="B166" s="40"/>
      <c r="C166" s="41"/>
      <c r="D166" s="217" t="s">
        <v>142</v>
      </c>
      <c r="E166" s="41"/>
      <c r="F166" s="218" t="s">
        <v>307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142</v>
      </c>
      <c r="AU166" s="18" t="s">
        <v>85</v>
      </c>
    </row>
    <row r="167" s="2" customFormat="1">
      <c r="A167" s="39"/>
      <c r="B167" s="40"/>
      <c r="C167" s="41"/>
      <c r="D167" s="245" t="s">
        <v>155</v>
      </c>
      <c r="E167" s="41"/>
      <c r="F167" s="246" t="s">
        <v>308</v>
      </c>
      <c r="G167" s="41"/>
      <c r="H167" s="41"/>
      <c r="I167" s="219"/>
      <c r="J167" s="41"/>
      <c r="K167" s="41"/>
      <c r="L167" s="45"/>
      <c r="M167" s="220"/>
      <c r="N167" s="22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85</v>
      </c>
    </row>
    <row r="168" s="2" customFormat="1" ht="16.5" customHeight="1">
      <c r="A168" s="39"/>
      <c r="B168" s="40"/>
      <c r="C168" s="204" t="s">
        <v>197</v>
      </c>
      <c r="D168" s="204" t="s">
        <v>136</v>
      </c>
      <c r="E168" s="205" t="s">
        <v>310</v>
      </c>
      <c r="F168" s="206" t="s">
        <v>311</v>
      </c>
      <c r="G168" s="207" t="s">
        <v>200</v>
      </c>
      <c r="H168" s="208">
        <v>2</v>
      </c>
      <c r="I168" s="209"/>
      <c r="J168" s="210">
        <f>ROUND(I168*H168,2)</f>
        <v>0</v>
      </c>
      <c r="K168" s="206" t="s">
        <v>152</v>
      </c>
      <c r="L168" s="45"/>
      <c r="M168" s="211" t="s">
        <v>20</v>
      </c>
      <c r="N168" s="212" t="s">
        <v>47</v>
      </c>
      <c r="O168" s="85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5" t="s">
        <v>140</v>
      </c>
      <c r="AT168" s="215" t="s">
        <v>136</v>
      </c>
      <c r="AU168" s="215" t="s">
        <v>85</v>
      </c>
      <c r="AY168" s="18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22</v>
      </c>
      <c r="BK168" s="216">
        <f>ROUND(I168*H168,2)</f>
        <v>0</v>
      </c>
      <c r="BL168" s="18" t="s">
        <v>140</v>
      </c>
      <c r="BM168" s="215" t="s">
        <v>711</v>
      </c>
    </row>
    <row r="169" s="2" customFormat="1">
      <c r="A169" s="39"/>
      <c r="B169" s="40"/>
      <c r="C169" s="41"/>
      <c r="D169" s="217" t="s">
        <v>142</v>
      </c>
      <c r="E169" s="41"/>
      <c r="F169" s="218" t="s">
        <v>313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142</v>
      </c>
      <c r="AU169" s="18" t="s">
        <v>85</v>
      </c>
    </row>
    <row r="170" s="2" customFormat="1">
      <c r="A170" s="39"/>
      <c r="B170" s="40"/>
      <c r="C170" s="41"/>
      <c r="D170" s="245" t="s">
        <v>155</v>
      </c>
      <c r="E170" s="41"/>
      <c r="F170" s="246" t="s">
        <v>314</v>
      </c>
      <c r="G170" s="41"/>
      <c r="H170" s="41"/>
      <c r="I170" s="219"/>
      <c r="J170" s="41"/>
      <c r="K170" s="41"/>
      <c r="L170" s="45"/>
      <c r="M170" s="220"/>
      <c r="N170" s="22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85</v>
      </c>
    </row>
    <row r="171" s="2" customFormat="1" ht="16.5" customHeight="1">
      <c r="A171" s="39"/>
      <c r="B171" s="40"/>
      <c r="C171" s="247" t="s">
        <v>255</v>
      </c>
      <c r="D171" s="247" t="s">
        <v>158</v>
      </c>
      <c r="E171" s="248" t="s">
        <v>316</v>
      </c>
      <c r="F171" s="249" t="s">
        <v>317</v>
      </c>
      <c r="G171" s="250" t="s">
        <v>200</v>
      </c>
      <c r="H171" s="251">
        <v>2</v>
      </c>
      <c r="I171" s="252"/>
      <c r="J171" s="253">
        <f>ROUND(I171*H171,2)</f>
        <v>0</v>
      </c>
      <c r="K171" s="249" t="s">
        <v>152</v>
      </c>
      <c r="L171" s="254"/>
      <c r="M171" s="255" t="s">
        <v>20</v>
      </c>
      <c r="N171" s="256" t="s">
        <v>47</v>
      </c>
      <c r="O171" s="85"/>
      <c r="P171" s="213">
        <f>O171*H171</f>
        <v>0</v>
      </c>
      <c r="Q171" s="213">
        <v>0.10150000000000001</v>
      </c>
      <c r="R171" s="213">
        <f>Q171*H171</f>
        <v>0.20300000000000001</v>
      </c>
      <c r="S171" s="213">
        <v>0</v>
      </c>
      <c r="T171" s="21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162</v>
      </c>
      <c r="AT171" s="215" t="s">
        <v>158</v>
      </c>
      <c r="AU171" s="215" t="s">
        <v>85</v>
      </c>
      <c r="AY171" s="18" t="s">
        <v>132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22</v>
      </c>
      <c r="BK171" s="216">
        <f>ROUND(I171*H171,2)</f>
        <v>0</v>
      </c>
      <c r="BL171" s="18" t="s">
        <v>140</v>
      </c>
      <c r="BM171" s="215" t="s">
        <v>712</v>
      </c>
    </row>
    <row r="172" s="2" customFormat="1">
      <c r="A172" s="39"/>
      <c r="B172" s="40"/>
      <c r="C172" s="41"/>
      <c r="D172" s="217" t="s">
        <v>142</v>
      </c>
      <c r="E172" s="41"/>
      <c r="F172" s="218" t="s">
        <v>317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85</v>
      </c>
    </row>
    <row r="173" s="12" customFormat="1" ht="22.8" customHeight="1">
      <c r="A173" s="12"/>
      <c r="B173" s="188"/>
      <c r="C173" s="189"/>
      <c r="D173" s="190" t="s">
        <v>75</v>
      </c>
      <c r="E173" s="202" t="s">
        <v>133</v>
      </c>
      <c r="F173" s="202" t="s">
        <v>134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SUM(P174:P177)</f>
        <v>0</v>
      </c>
      <c r="Q173" s="196"/>
      <c r="R173" s="197">
        <f>SUM(R174:R177)</f>
        <v>0</v>
      </c>
      <c r="S173" s="196"/>
      <c r="T173" s="198">
        <f>SUM(T174:T177)</f>
        <v>2.3040000000000003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22</v>
      </c>
      <c r="AT173" s="200" t="s">
        <v>75</v>
      </c>
      <c r="AU173" s="200" t="s">
        <v>22</v>
      </c>
      <c r="AY173" s="199" t="s">
        <v>132</v>
      </c>
      <c r="BK173" s="201">
        <f>SUM(BK174:BK177)</f>
        <v>0</v>
      </c>
    </row>
    <row r="174" s="2" customFormat="1" ht="16.5" customHeight="1">
      <c r="A174" s="39"/>
      <c r="B174" s="40"/>
      <c r="C174" s="204" t="s">
        <v>215</v>
      </c>
      <c r="D174" s="204" t="s">
        <v>136</v>
      </c>
      <c r="E174" s="205" t="s">
        <v>320</v>
      </c>
      <c r="F174" s="206" t="s">
        <v>321</v>
      </c>
      <c r="G174" s="207" t="s">
        <v>208</v>
      </c>
      <c r="H174" s="208">
        <v>1.28</v>
      </c>
      <c r="I174" s="209"/>
      <c r="J174" s="210">
        <f>ROUND(I174*H174,2)</f>
        <v>0</v>
      </c>
      <c r="K174" s="206" t="s">
        <v>152</v>
      </c>
      <c r="L174" s="45"/>
      <c r="M174" s="211" t="s">
        <v>20</v>
      </c>
      <c r="N174" s="212" t="s">
        <v>47</v>
      </c>
      <c r="O174" s="85"/>
      <c r="P174" s="213">
        <f>O174*H174</f>
        <v>0</v>
      </c>
      <c r="Q174" s="213">
        <v>0</v>
      </c>
      <c r="R174" s="213">
        <f>Q174*H174</f>
        <v>0</v>
      </c>
      <c r="S174" s="213">
        <v>1.8</v>
      </c>
      <c r="T174" s="214">
        <f>S174*H174</f>
        <v>2.3040000000000003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5" t="s">
        <v>140</v>
      </c>
      <c r="AT174" s="215" t="s">
        <v>136</v>
      </c>
      <c r="AU174" s="215" t="s">
        <v>85</v>
      </c>
      <c r="AY174" s="18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22</v>
      </c>
      <c r="BK174" s="216">
        <f>ROUND(I174*H174,2)</f>
        <v>0</v>
      </c>
      <c r="BL174" s="18" t="s">
        <v>140</v>
      </c>
      <c r="BM174" s="215" t="s">
        <v>713</v>
      </c>
    </row>
    <row r="175" s="2" customFormat="1">
      <c r="A175" s="39"/>
      <c r="B175" s="40"/>
      <c r="C175" s="41"/>
      <c r="D175" s="217" t="s">
        <v>142</v>
      </c>
      <c r="E175" s="41"/>
      <c r="F175" s="218" t="s">
        <v>323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142</v>
      </c>
      <c r="AU175" s="18" t="s">
        <v>85</v>
      </c>
    </row>
    <row r="176" s="2" customFormat="1">
      <c r="A176" s="39"/>
      <c r="B176" s="40"/>
      <c r="C176" s="41"/>
      <c r="D176" s="245" t="s">
        <v>155</v>
      </c>
      <c r="E176" s="41"/>
      <c r="F176" s="246" t="s">
        <v>324</v>
      </c>
      <c r="G176" s="41"/>
      <c r="H176" s="41"/>
      <c r="I176" s="219"/>
      <c r="J176" s="41"/>
      <c r="K176" s="41"/>
      <c r="L176" s="45"/>
      <c r="M176" s="220"/>
      <c r="N176" s="22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85</v>
      </c>
    </row>
    <row r="177" s="13" customFormat="1">
      <c r="A177" s="13"/>
      <c r="B177" s="223"/>
      <c r="C177" s="224"/>
      <c r="D177" s="217" t="s">
        <v>145</v>
      </c>
      <c r="E177" s="225" t="s">
        <v>20</v>
      </c>
      <c r="F177" s="226" t="s">
        <v>326</v>
      </c>
      <c r="G177" s="224"/>
      <c r="H177" s="227">
        <v>1.2800000000000003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145</v>
      </c>
      <c r="AU177" s="233" t="s">
        <v>85</v>
      </c>
      <c r="AV177" s="13" t="s">
        <v>85</v>
      </c>
      <c r="AW177" s="13" t="s">
        <v>39</v>
      </c>
      <c r="AX177" s="13" t="s">
        <v>22</v>
      </c>
      <c r="AY177" s="233" t="s">
        <v>132</v>
      </c>
    </row>
    <row r="178" s="12" customFormat="1" ht="22.8" customHeight="1">
      <c r="A178" s="12"/>
      <c r="B178" s="188"/>
      <c r="C178" s="189"/>
      <c r="D178" s="190" t="s">
        <v>75</v>
      </c>
      <c r="E178" s="202" t="s">
        <v>327</v>
      </c>
      <c r="F178" s="202" t="s">
        <v>328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SUM(P179:P181)</f>
        <v>0</v>
      </c>
      <c r="Q178" s="196"/>
      <c r="R178" s="197">
        <f>SUM(R179:R181)</f>
        <v>0</v>
      </c>
      <c r="S178" s="196"/>
      <c r="T178" s="198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9" t="s">
        <v>22</v>
      </c>
      <c r="AT178" s="200" t="s">
        <v>75</v>
      </c>
      <c r="AU178" s="200" t="s">
        <v>22</v>
      </c>
      <c r="AY178" s="199" t="s">
        <v>132</v>
      </c>
      <c r="BK178" s="201">
        <f>SUM(BK179:BK181)</f>
        <v>0</v>
      </c>
    </row>
    <row r="179" s="2" customFormat="1" ht="16.5" customHeight="1">
      <c r="A179" s="39"/>
      <c r="B179" s="40"/>
      <c r="C179" s="204" t="s">
        <v>241</v>
      </c>
      <c r="D179" s="204" t="s">
        <v>136</v>
      </c>
      <c r="E179" s="205" t="s">
        <v>330</v>
      </c>
      <c r="F179" s="206" t="s">
        <v>331</v>
      </c>
      <c r="G179" s="207" t="s">
        <v>161</v>
      </c>
      <c r="H179" s="208">
        <v>20.113</v>
      </c>
      <c r="I179" s="209"/>
      <c r="J179" s="210">
        <f>ROUND(I179*H179,2)</f>
        <v>0</v>
      </c>
      <c r="K179" s="206" t="s">
        <v>152</v>
      </c>
      <c r="L179" s="45"/>
      <c r="M179" s="211" t="s">
        <v>20</v>
      </c>
      <c r="N179" s="212" t="s">
        <v>47</v>
      </c>
      <c r="O179" s="85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5" t="s">
        <v>140</v>
      </c>
      <c r="AT179" s="215" t="s">
        <v>136</v>
      </c>
      <c r="AU179" s="215" t="s">
        <v>85</v>
      </c>
      <c r="AY179" s="18" t="s">
        <v>132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22</v>
      </c>
      <c r="BK179" s="216">
        <f>ROUND(I179*H179,2)</f>
        <v>0</v>
      </c>
      <c r="BL179" s="18" t="s">
        <v>140</v>
      </c>
      <c r="BM179" s="215" t="s">
        <v>714</v>
      </c>
    </row>
    <row r="180" s="2" customFormat="1">
      <c r="A180" s="39"/>
      <c r="B180" s="40"/>
      <c r="C180" s="41"/>
      <c r="D180" s="217" t="s">
        <v>142</v>
      </c>
      <c r="E180" s="41"/>
      <c r="F180" s="218" t="s">
        <v>333</v>
      </c>
      <c r="G180" s="41"/>
      <c r="H180" s="41"/>
      <c r="I180" s="219"/>
      <c r="J180" s="41"/>
      <c r="K180" s="41"/>
      <c r="L180" s="45"/>
      <c r="M180" s="220"/>
      <c r="N180" s="22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142</v>
      </c>
      <c r="AU180" s="18" t="s">
        <v>85</v>
      </c>
    </row>
    <row r="181" s="2" customFormat="1">
      <c r="A181" s="39"/>
      <c r="B181" s="40"/>
      <c r="C181" s="41"/>
      <c r="D181" s="245" t="s">
        <v>155</v>
      </c>
      <c r="E181" s="41"/>
      <c r="F181" s="246" t="s">
        <v>334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85</v>
      </c>
    </row>
    <row r="182" s="12" customFormat="1" ht="25.92" customHeight="1">
      <c r="A182" s="12"/>
      <c r="B182" s="188"/>
      <c r="C182" s="189"/>
      <c r="D182" s="190" t="s">
        <v>75</v>
      </c>
      <c r="E182" s="191" t="s">
        <v>130</v>
      </c>
      <c r="F182" s="191" t="s">
        <v>682</v>
      </c>
      <c r="G182" s="189"/>
      <c r="H182" s="189"/>
      <c r="I182" s="192"/>
      <c r="J182" s="193">
        <f>BK182</f>
        <v>0</v>
      </c>
      <c r="K182" s="189"/>
      <c r="L182" s="194"/>
      <c r="M182" s="195"/>
      <c r="N182" s="196"/>
      <c r="O182" s="196"/>
      <c r="P182" s="197">
        <f>P183+SUM(P184:P192)</f>
        <v>0</v>
      </c>
      <c r="Q182" s="196"/>
      <c r="R182" s="197">
        <f>R183+SUM(R184:R192)</f>
        <v>0.96727000000000007</v>
      </c>
      <c r="S182" s="196"/>
      <c r="T182" s="198">
        <f>T183+SUM(T184:T192)</f>
        <v>0.60000000000000009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22</v>
      </c>
      <c r="AT182" s="200" t="s">
        <v>75</v>
      </c>
      <c r="AU182" s="200" t="s">
        <v>76</v>
      </c>
      <c r="AY182" s="199" t="s">
        <v>132</v>
      </c>
      <c r="BK182" s="201">
        <f>BK183+SUM(BK184:BK192)</f>
        <v>0</v>
      </c>
    </row>
    <row r="183" s="2" customFormat="1" ht="16.5" customHeight="1">
      <c r="A183" s="39"/>
      <c r="B183" s="40"/>
      <c r="C183" s="204" t="s">
        <v>335</v>
      </c>
      <c r="D183" s="204" t="s">
        <v>136</v>
      </c>
      <c r="E183" s="205" t="s">
        <v>427</v>
      </c>
      <c r="F183" s="206" t="s">
        <v>428</v>
      </c>
      <c r="G183" s="207" t="s">
        <v>151</v>
      </c>
      <c r="H183" s="208">
        <v>1</v>
      </c>
      <c r="I183" s="209"/>
      <c r="J183" s="210">
        <f>ROUND(I183*H183,2)</f>
        <v>0</v>
      </c>
      <c r="K183" s="206" t="s">
        <v>152</v>
      </c>
      <c r="L183" s="45"/>
      <c r="M183" s="211" t="s">
        <v>20</v>
      </c>
      <c r="N183" s="212" t="s">
        <v>47</v>
      </c>
      <c r="O183" s="85"/>
      <c r="P183" s="213">
        <f>O183*H183</f>
        <v>0</v>
      </c>
      <c r="Q183" s="213">
        <v>0.010189999999999999</v>
      </c>
      <c r="R183" s="213">
        <f>Q183*H183</f>
        <v>0.010189999999999999</v>
      </c>
      <c r="S183" s="213">
        <v>0</v>
      </c>
      <c r="T183" s="21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140</v>
      </c>
      <c r="AT183" s="215" t="s">
        <v>136</v>
      </c>
      <c r="AU183" s="215" t="s">
        <v>22</v>
      </c>
      <c r="AY183" s="18" t="s">
        <v>132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22</v>
      </c>
      <c r="BK183" s="216">
        <f>ROUND(I183*H183,2)</f>
        <v>0</v>
      </c>
      <c r="BL183" s="18" t="s">
        <v>140</v>
      </c>
      <c r="BM183" s="215" t="s">
        <v>715</v>
      </c>
    </row>
    <row r="184" s="2" customFormat="1">
      <c r="A184" s="39"/>
      <c r="B184" s="40"/>
      <c r="C184" s="41"/>
      <c r="D184" s="217" t="s">
        <v>142</v>
      </c>
      <c r="E184" s="41"/>
      <c r="F184" s="218" t="s">
        <v>428</v>
      </c>
      <c r="G184" s="41"/>
      <c r="H184" s="41"/>
      <c r="I184" s="219"/>
      <c r="J184" s="41"/>
      <c r="K184" s="41"/>
      <c r="L184" s="45"/>
      <c r="M184" s="220"/>
      <c r="N184" s="22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142</v>
      </c>
      <c r="AU184" s="18" t="s">
        <v>22</v>
      </c>
    </row>
    <row r="185" s="2" customFormat="1">
      <c r="A185" s="39"/>
      <c r="B185" s="40"/>
      <c r="C185" s="41"/>
      <c r="D185" s="245" t="s">
        <v>155</v>
      </c>
      <c r="E185" s="41"/>
      <c r="F185" s="246" t="s">
        <v>430</v>
      </c>
      <c r="G185" s="41"/>
      <c r="H185" s="41"/>
      <c r="I185" s="219"/>
      <c r="J185" s="41"/>
      <c r="K185" s="41"/>
      <c r="L185" s="45"/>
      <c r="M185" s="220"/>
      <c r="N185" s="22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22</v>
      </c>
    </row>
    <row r="186" s="2" customFormat="1">
      <c r="A186" s="39"/>
      <c r="B186" s="40"/>
      <c r="C186" s="41"/>
      <c r="D186" s="217" t="s">
        <v>143</v>
      </c>
      <c r="E186" s="41"/>
      <c r="F186" s="222" t="s">
        <v>716</v>
      </c>
      <c r="G186" s="41"/>
      <c r="H186" s="41"/>
      <c r="I186" s="219"/>
      <c r="J186" s="41"/>
      <c r="K186" s="41"/>
      <c r="L186" s="45"/>
      <c r="M186" s="220"/>
      <c r="N186" s="22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22</v>
      </c>
    </row>
    <row r="187" s="2" customFormat="1" ht="24.15" customHeight="1">
      <c r="A187" s="39"/>
      <c r="B187" s="40"/>
      <c r="C187" s="204" t="s">
        <v>22</v>
      </c>
      <c r="D187" s="204" t="s">
        <v>136</v>
      </c>
      <c r="E187" s="205" t="s">
        <v>336</v>
      </c>
      <c r="F187" s="206" t="s">
        <v>337</v>
      </c>
      <c r="G187" s="207" t="s">
        <v>161</v>
      </c>
      <c r="H187" s="208">
        <v>3.8919999999999999</v>
      </c>
      <c r="I187" s="209"/>
      <c r="J187" s="210">
        <f>ROUND(I187*H187,2)</f>
        <v>0</v>
      </c>
      <c r="K187" s="206" t="s">
        <v>20</v>
      </c>
      <c r="L187" s="45"/>
      <c r="M187" s="211" t="s">
        <v>20</v>
      </c>
      <c r="N187" s="212" t="s">
        <v>47</v>
      </c>
      <c r="O187" s="85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5" t="s">
        <v>140</v>
      </c>
      <c r="AT187" s="215" t="s">
        <v>136</v>
      </c>
      <c r="AU187" s="215" t="s">
        <v>22</v>
      </c>
      <c r="AY187" s="18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22</v>
      </c>
      <c r="BK187" s="216">
        <f>ROUND(I187*H187,2)</f>
        <v>0</v>
      </c>
      <c r="BL187" s="18" t="s">
        <v>140</v>
      </c>
      <c r="BM187" s="215" t="s">
        <v>717</v>
      </c>
    </row>
    <row r="188" s="2" customFormat="1">
      <c r="A188" s="39"/>
      <c r="B188" s="40"/>
      <c r="C188" s="41"/>
      <c r="D188" s="217" t="s">
        <v>142</v>
      </c>
      <c r="E188" s="41"/>
      <c r="F188" s="218" t="s">
        <v>339</v>
      </c>
      <c r="G188" s="41"/>
      <c r="H188" s="41"/>
      <c r="I188" s="219"/>
      <c r="J188" s="41"/>
      <c r="K188" s="41"/>
      <c r="L188" s="45"/>
      <c r="M188" s="220"/>
      <c r="N188" s="22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142</v>
      </c>
      <c r="AU188" s="18" t="s">
        <v>22</v>
      </c>
    </row>
    <row r="189" s="2" customFormat="1">
      <c r="A189" s="39"/>
      <c r="B189" s="40"/>
      <c r="C189" s="41"/>
      <c r="D189" s="217" t="s">
        <v>143</v>
      </c>
      <c r="E189" s="41"/>
      <c r="F189" s="222" t="s">
        <v>340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22</v>
      </c>
    </row>
    <row r="190" s="15" customFormat="1">
      <c r="A190" s="15"/>
      <c r="B190" s="257"/>
      <c r="C190" s="258"/>
      <c r="D190" s="217" t="s">
        <v>145</v>
      </c>
      <c r="E190" s="259" t="s">
        <v>20</v>
      </c>
      <c r="F190" s="260" t="s">
        <v>718</v>
      </c>
      <c r="G190" s="258"/>
      <c r="H190" s="259" t="s">
        <v>20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145</v>
      </c>
      <c r="AU190" s="266" t="s">
        <v>22</v>
      </c>
      <c r="AV190" s="15" t="s">
        <v>22</v>
      </c>
      <c r="AW190" s="15" t="s">
        <v>39</v>
      </c>
      <c r="AX190" s="15" t="s">
        <v>76</v>
      </c>
      <c r="AY190" s="266" t="s">
        <v>132</v>
      </c>
    </row>
    <row r="191" s="13" customFormat="1">
      <c r="A191" s="13"/>
      <c r="B191" s="223"/>
      <c r="C191" s="224"/>
      <c r="D191" s="217" t="s">
        <v>145</v>
      </c>
      <c r="E191" s="225" t="s">
        <v>20</v>
      </c>
      <c r="F191" s="226" t="s">
        <v>719</v>
      </c>
      <c r="G191" s="224"/>
      <c r="H191" s="227">
        <v>3.8919257600000003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145</v>
      </c>
      <c r="AU191" s="233" t="s">
        <v>22</v>
      </c>
      <c r="AV191" s="13" t="s">
        <v>85</v>
      </c>
      <c r="AW191" s="13" t="s">
        <v>39</v>
      </c>
      <c r="AX191" s="13" t="s">
        <v>22</v>
      </c>
      <c r="AY191" s="233" t="s">
        <v>132</v>
      </c>
    </row>
    <row r="192" s="12" customFormat="1" ht="22.8" customHeight="1">
      <c r="A192" s="12"/>
      <c r="B192" s="188"/>
      <c r="C192" s="189"/>
      <c r="D192" s="190" t="s">
        <v>75</v>
      </c>
      <c r="E192" s="202" t="s">
        <v>162</v>
      </c>
      <c r="F192" s="202" t="s">
        <v>302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SUM(P193:P206)</f>
        <v>0</v>
      </c>
      <c r="Q192" s="196"/>
      <c r="R192" s="197">
        <f>SUM(R193:R206)</f>
        <v>0.95708000000000004</v>
      </c>
      <c r="S192" s="196"/>
      <c r="T192" s="198">
        <f>SUM(T193:T206)</f>
        <v>0.60000000000000009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22</v>
      </c>
      <c r="AT192" s="200" t="s">
        <v>75</v>
      </c>
      <c r="AU192" s="200" t="s">
        <v>22</v>
      </c>
      <c r="AY192" s="199" t="s">
        <v>132</v>
      </c>
      <c r="BK192" s="201">
        <f>SUM(BK193:BK206)</f>
        <v>0</v>
      </c>
    </row>
    <row r="193" s="2" customFormat="1" ht="16.5" customHeight="1">
      <c r="A193" s="39"/>
      <c r="B193" s="40"/>
      <c r="C193" s="204" t="s">
        <v>140</v>
      </c>
      <c r="D193" s="204" t="s">
        <v>136</v>
      </c>
      <c r="E193" s="205" t="s">
        <v>720</v>
      </c>
      <c r="F193" s="206" t="s">
        <v>721</v>
      </c>
      <c r="G193" s="207" t="s">
        <v>208</v>
      </c>
      <c r="H193" s="208">
        <v>34.039999999999999</v>
      </c>
      <c r="I193" s="209"/>
      <c r="J193" s="210">
        <f>ROUND(I193*H193,2)</f>
        <v>0</v>
      </c>
      <c r="K193" s="206" t="s">
        <v>152</v>
      </c>
      <c r="L193" s="45"/>
      <c r="M193" s="211" t="s">
        <v>20</v>
      </c>
      <c r="N193" s="212" t="s">
        <v>47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140</v>
      </c>
      <c r="AT193" s="215" t="s">
        <v>136</v>
      </c>
      <c r="AU193" s="215" t="s">
        <v>85</v>
      </c>
      <c r="AY193" s="18" t="s">
        <v>132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22</v>
      </c>
      <c r="BK193" s="216">
        <f>ROUND(I193*H193,2)</f>
        <v>0</v>
      </c>
      <c r="BL193" s="18" t="s">
        <v>140</v>
      </c>
      <c r="BM193" s="215" t="s">
        <v>722</v>
      </c>
    </row>
    <row r="194" s="2" customFormat="1">
      <c r="A194" s="39"/>
      <c r="B194" s="40"/>
      <c r="C194" s="41"/>
      <c r="D194" s="217" t="s">
        <v>142</v>
      </c>
      <c r="E194" s="41"/>
      <c r="F194" s="218" t="s">
        <v>723</v>
      </c>
      <c r="G194" s="41"/>
      <c r="H194" s="41"/>
      <c r="I194" s="219"/>
      <c r="J194" s="41"/>
      <c r="K194" s="41"/>
      <c r="L194" s="45"/>
      <c r="M194" s="220"/>
      <c r="N194" s="22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85</v>
      </c>
    </row>
    <row r="195" s="2" customFormat="1">
      <c r="A195" s="39"/>
      <c r="B195" s="40"/>
      <c r="C195" s="41"/>
      <c r="D195" s="245" t="s">
        <v>155</v>
      </c>
      <c r="E195" s="41"/>
      <c r="F195" s="246" t="s">
        <v>724</v>
      </c>
      <c r="G195" s="41"/>
      <c r="H195" s="41"/>
      <c r="I195" s="219"/>
      <c r="J195" s="41"/>
      <c r="K195" s="41"/>
      <c r="L195" s="45"/>
      <c r="M195" s="220"/>
      <c r="N195" s="22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85</v>
      </c>
    </row>
    <row r="196" s="13" customFormat="1">
      <c r="A196" s="13"/>
      <c r="B196" s="223"/>
      <c r="C196" s="224"/>
      <c r="D196" s="217" t="s">
        <v>145</v>
      </c>
      <c r="E196" s="225" t="s">
        <v>20</v>
      </c>
      <c r="F196" s="226" t="s">
        <v>725</v>
      </c>
      <c r="G196" s="224"/>
      <c r="H196" s="227">
        <v>34.039999999999999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145</v>
      </c>
      <c r="AU196" s="233" t="s">
        <v>85</v>
      </c>
      <c r="AV196" s="13" t="s">
        <v>85</v>
      </c>
      <c r="AW196" s="13" t="s">
        <v>39</v>
      </c>
      <c r="AX196" s="13" t="s">
        <v>22</v>
      </c>
      <c r="AY196" s="233" t="s">
        <v>132</v>
      </c>
    </row>
    <row r="197" s="2" customFormat="1" ht="16.5" customHeight="1">
      <c r="A197" s="39"/>
      <c r="B197" s="40"/>
      <c r="C197" s="204" t="s">
        <v>133</v>
      </c>
      <c r="D197" s="204" t="s">
        <v>136</v>
      </c>
      <c r="E197" s="205" t="s">
        <v>394</v>
      </c>
      <c r="F197" s="206" t="s">
        <v>395</v>
      </c>
      <c r="G197" s="207" t="s">
        <v>151</v>
      </c>
      <c r="H197" s="208">
        <v>4</v>
      </c>
      <c r="I197" s="209"/>
      <c r="J197" s="210">
        <f>ROUND(I197*H197,2)</f>
        <v>0</v>
      </c>
      <c r="K197" s="206" t="s">
        <v>152</v>
      </c>
      <c r="L197" s="45"/>
      <c r="M197" s="211" t="s">
        <v>20</v>
      </c>
      <c r="N197" s="212" t="s">
        <v>47</v>
      </c>
      <c r="O197" s="85"/>
      <c r="P197" s="213">
        <f>O197*H197</f>
        <v>0</v>
      </c>
      <c r="Q197" s="213">
        <v>0.039269999999999999</v>
      </c>
      <c r="R197" s="213">
        <f>Q197*H197</f>
        <v>0.15708</v>
      </c>
      <c r="S197" s="213">
        <v>0</v>
      </c>
      <c r="T197" s="21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140</v>
      </c>
      <c r="AT197" s="215" t="s">
        <v>136</v>
      </c>
      <c r="AU197" s="215" t="s">
        <v>85</v>
      </c>
      <c r="AY197" s="18" t="s">
        <v>132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22</v>
      </c>
      <c r="BK197" s="216">
        <f>ROUND(I197*H197,2)</f>
        <v>0</v>
      </c>
      <c r="BL197" s="18" t="s">
        <v>140</v>
      </c>
      <c r="BM197" s="215" t="s">
        <v>726</v>
      </c>
    </row>
    <row r="198" s="2" customFormat="1">
      <c r="A198" s="39"/>
      <c r="B198" s="40"/>
      <c r="C198" s="41"/>
      <c r="D198" s="217" t="s">
        <v>142</v>
      </c>
      <c r="E198" s="41"/>
      <c r="F198" s="218" t="s">
        <v>395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85</v>
      </c>
    </row>
    <row r="199" s="2" customFormat="1">
      <c r="A199" s="39"/>
      <c r="B199" s="40"/>
      <c r="C199" s="41"/>
      <c r="D199" s="245" t="s">
        <v>155</v>
      </c>
      <c r="E199" s="41"/>
      <c r="F199" s="246" t="s">
        <v>397</v>
      </c>
      <c r="G199" s="41"/>
      <c r="H199" s="41"/>
      <c r="I199" s="219"/>
      <c r="J199" s="41"/>
      <c r="K199" s="41"/>
      <c r="L199" s="45"/>
      <c r="M199" s="220"/>
      <c r="N199" s="22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85</v>
      </c>
    </row>
    <row r="200" s="2" customFormat="1">
      <c r="A200" s="39"/>
      <c r="B200" s="40"/>
      <c r="C200" s="41"/>
      <c r="D200" s="217" t="s">
        <v>143</v>
      </c>
      <c r="E200" s="41"/>
      <c r="F200" s="222" t="s">
        <v>727</v>
      </c>
      <c r="G200" s="41"/>
      <c r="H200" s="41"/>
      <c r="I200" s="219"/>
      <c r="J200" s="41"/>
      <c r="K200" s="41"/>
      <c r="L200" s="45"/>
      <c r="M200" s="220"/>
      <c r="N200" s="22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85</v>
      </c>
    </row>
    <row r="201" s="2" customFormat="1" ht="16.5" customHeight="1">
      <c r="A201" s="39"/>
      <c r="B201" s="40"/>
      <c r="C201" s="247" t="s">
        <v>27</v>
      </c>
      <c r="D201" s="247" t="s">
        <v>158</v>
      </c>
      <c r="E201" s="248" t="s">
        <v>399</v>
      </c>
      <c r="F201" s="249" t="s">
        <v>400</v>
      </c>
      <c r="G201" s="250" t="s">
        <v>151</v>
      </c>
      <c r="H201" s="251">
        <v>4</v>
      </c>
      <c r="I201" s="252"/>
      <c r="J201" s="253">
        <f>ROUND(I201*H201,2)</f>
        <v>0</v>
      </c>
      <c r="K201" s="249" t="s">
        <v>152</v>
      </c>
      <c r="L201" s="254"/>
      <c r="M201" s="255" t="s">
        <v>20</v>
      </c>
      <c r="N201" s="256" t="s">
        <v>47</v>
      </c>
      <c r="O201" s="85"/>
      <c r="P201" s="213">
        <f>O201*H201</f>
        <v>0</v>
      </c>
      <c r="Q201" s="213">
        <v>0.20000000000000001</v>
      </c>
      <c r="R201" s="213">
        <f>Q201*H201</f>
        <v>0.80000000000000004</v>
      </c>
      <c r="S201" s="213">
        <v>0</v>
      </c>
      <c r="T201" s="21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162</v>
      </c>
      <c r="AT201" s="215" t="s">
        <v>158</v>
      </c>
      <c r="AU201" s="215" t="s">
        <v>85</v>
      </c>
      <c r="AY201" s="18" t="s">
        <v>132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22</v>
      </c>
      <c r="BK201" s="216">
        <f>ROUND(I201*H201,2)</f>
        <v>0</v>
      </c>
      <c r="BL201" s="18" t="s">
        <v>140</v>
      </c>
      <c r="BM201" s="215" t="s">
        <v>728</v>
      </c>
    </row>
    <row r="202" s="2" customFormat="1">
      <c r="A202" s="39"/>
      <c r="B202" s="40"/>
      <c r="C202" s="41"/>
      <c r="D202" s="217" t="s">
        <v>142</v>
      </c>
      <c r="E202" s="41"/>
      <c r="F202" s="218" t="s">
        <v>400</v>
      </c>
      <c r="G202" s="41"/>
      <c r="H202" s="41"/>
      <c r="I202" s="219"/>
      <c r="J202" s="41"/>
      <c r="K202" s="41"/>
      <c r="L202" s="45"/>
      <c r="M202" s="220"/>
      <c r="N202" s="22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142</v>
      </c>
      <c r="AU202" s="18" t="s">
        <v>85</v>
      </c>
    </row>
    <row r="203" s="2" customFormat="1" ht="16.5" customHeight="1">
      <c r="A203" s="39"/>
      <c r="B203" s="40"/>
      <c r="C203" s="204" t="s">
        <v>162</v>
      </c>
      <c r="D203" s="204" t="s">
        <v>136</v>
      </c>
      <c r="E203" s="205" t="s">
        <v>407</v>
      </c>
      <c r="F203" s="206" t="s">
        <v>408</v>
      </c>
      <c r="G203" s="207" t="s">
        <v>151</v>
      </c>
      <c r="H203" s="208">
        <v>3</v>
      </c>
      <c r="I203" s="209"/>
      <c r="J203" s="210">
        <f>ROUND(I203*H203,2)</f>
        <v>0</v>
      </c>
      <c r="K203" s="206" t="s">
        <v>152</v>
      </c>
      <c r="L203" s="45"/>
      <c r="M203" s="211" t="s">
        <v>20</v>
      </c>
      <c r="N203" s="212" t="s">
        <v>47</v>
      </c>
      <c r="O203" s="85"/>
      <c r="P203" s="213">
        <f>O203*H203</f>
        <v>0</v>
      </c>
      <c r="Q203" s="213">
        <v>0</v>
      </c>
      <c r="R203" s="213">
        <f>Q203*H203</f>
        <v>0</v>
      </c>
      <c r="S203" s="213">
        <v>0.20000000000000001</v>
      </c>
      <c r="T203" s="214">
        <f>S203*H203</f>
        <v>0.60000000000000009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140</v>
      </c>
      <c r="AT203" s="215" t="s">
        <v>136</v>
      </c>
      <c r="AU203" s="215" t="s">
        <v>85</v>
      </c>
      <c r="AY203" s="18" t="s">
        <v>132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22</v>
      </c>
      <c r="BK203" s="216">
        <f>ROUND(I203*H203,2)</f>
        <v>0</v>
      </c>
      <c r="BL203" s="18" t="s">
        <v>140</v>
      </c>
      <c r="BM203" s="215" t="s">
        <v>729</v>
      </c>
    </row>
    <row r="204" s="2" customFormat="1">
      <c r="A204" s="39"/>
      <c r="B204" s="40"/>
      <c r="C204" s="41"/>
      <c r="D204" s="217" t="s">
        <v>142</v>
      </c>
      <c r="E204" s="41"/>
      <c r="F204" s="218" t="s">
        <v>410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142</v>
      </c>
      <c r="AU204" s="18" t="s">
        <v>85</v>
      </c>
    </row>
    <row r="205" s="2" customFormat="1">
      <c r="A205" s="39"/>
      <c r="B205" s="40"/>
      <c r="C205" s="41"/>
      <c r="D205" s="245" t="s">
        <v>155</v>
      </c>
      <c r="E205" s="41"/>
      <c r="F205" s="246" t="s">
        <v>411</v>
      </c>
      <c r="G205" s="41"/>
      <c r="H205" s="41"/>
      <c r="I205" s="219"/>
      <c r="J205" s="41"/>
      <c r="K205" s="41"/>
      <c r="L205" s="45"/>
      <c r="M205" s="220"/>
      <c r="N205" s="22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85</v>
      </c>
    </row>
    <row r="206" s="2" customFormat="1">
      <c r="A206" s="39"/>
      <c r="B206" s="40"/>
      <c r="C206" s="41"/>
      <c r="D206" s="217" t="s">
        <v>143</v>
      </c>
      <c r="E206" s="41"/>
      <c r="F206" s="222" t="s">
        <v>730</v>
      </c>
      <c r="G206" s="41"/>
      <c r="H206" s="41"/>
      <c r="I206" s="219"/>
      <c r="J206" s="41"/>
      <c r="K206" s="41"/>
      <c r="L206" s="45"/>
      <c r="M206" s="267"/>
      <c r="N206" s="268"/>
      <c r="O206" s="269"/>
      <c r="P206" s="269"/>
      <c r="Q206" s="269"/>
      <c r="R206" s="269"/>
      <c r="S206" s="269"/>
      <c r="T206" s="270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85</v>
      </c>
    </row>
    <row r="207" s="2" customFormat="1" ht="6.96" customHeight="1">
      <c r="A207" s="39"/>
      <c r="B207" s="60"/>
      <c r="C207" s="61"/>
      <c r="D207" s="61"/>
      <c r="E207" s="61"/>
      <c r="F207" s="61"/>
      <c r="G207" s="61"/>
      <c r="H207" s="61"/>
      <c r="I207" s="61"/>
      <c r="J207" s="61"/>
      <c r="K207" s="61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w2r8tYaSM5kPNt1FmqdbyGrHQRSN5ImO7VjnkwushdeGi/Cp4ZUH5SkzuZl0tXdQHtlIkc1PkjG26Cqbz/kp7g==" hashValue="XvReanTSOI16vX/hfvJS1oMStCcFi8iPNlynrdN5S9645mbp8Iv1yUnjD5sM4fha1pRbvc6Ye8JvjvHpRqNF0Q==" algorithmName="SHA-512" password="CC35"/>
  <autoFilter ref="C88:K20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14203101"/>
    <hyperlink ref="F99" r:id="rId2" display="https://podminky.urs.cz/item/CS_URS_2023_01/115001101"/>
    <hyperlink ref="F102" r:id="rId3" display="https://podminky.urs.cz/item/CS_URS_2023_01/122251101"/>
    <hyperlink ref="F109" r:id="rId4" display="https://podminky.urs.cz/item/CS_URS_2023_01/132251101"/>
    <hyperlink ref="F114" r:id="rId5" display="https://podminky.urs.cz/item/CS_URS_2023_01/171203111"/>
    <hyperlink ref="F119" r:id="rId6" display="https://podminky.urs.cz/item/CS_URS_2023_01/172153101"/>
    <hyperlink ref="F122" r:id="rId7" display="https://podminky.urs.cz/item/CS_URS_2023_01/174151102"/>
    <hyperlink ref="F127" r:id="rId8" display="https://podminky.urs.cz/item/CS_URS_2023_01/181951111"/>
    <hyperlink ref="F132" r:id="rId9" display="https://podminky.urs.cz/item/CS_URS_2023_01/182151111"/>
    <hyperlink ref="F138" r:id="rId10" display="https://podminky.urs.cz/item/CS_URS_2023_01/270210222"/>
    <hyperlink ref="F144" r:id="rId11" display="https://podminky.urs.cz/item/CS_URS_2023_01/275351111"/>
    <hyperlink ref="F152" r:id="rId12" display="https://podminky.urs.cz/item/CS_URS_2023_01/321213113"/>
    <hyperlink ref="F158" r:id="rId13" display="https://podminky.urs.cz/item/CS_URS_2023_01/463212111"/>
    <hyperlink ref="F163" r:id="rId14" display="https://podminky.urs.cz/item/CS_URS_2023_01/463451113"/>
    <hyperlink ref="F167" r:id="rId15" display="https://podminky.urs.cz/item/CS_URS_2023_01/810391811"/>
    <hyperlink ref="F170" r:id="rId16" display="https://podminky.urs.cz/item/CS_URS_2023_01/811377111"/>
    <hyperlink ref="F176" r:id="rId17" display="https://podminky.urs.cz/item/CS_URS_2023_01/966035112"/>
    <hyperlink ref="F181" r:id="rId18" display="https://podminky.urs.cz/item/CS_URS_2023_01/998318011"/>
    <hyperlink ref="F185" r:id="rId19" display="https://podminky.urs.cz/item/CS_URS_2023_01/894411311"/>
    <hyperlink ref="F195" r:id="rId20" display="https://podminky.urs.cz/item/CS_URS_2023_01/125703313"/>
    <hyperlink ref="F199" r:id="rId21" display="https://podminky.urs.cz/item/CS_URS_2023_01/894414211"/>
    <hyperlink ref="F205" r:id="rId22" display="https://podminky.urs.cz/item/CS_URS_2023_01/899304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731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732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733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734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735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736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737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738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739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740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741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79</v>
      </c>
      <c r="F18" s="282" t="s">
        <v>742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743</v>
      </c>
      <c r="F19" s="282" t="s">
        <v>744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745</v>
      </c>
      <c r="F20" s="282" t="s">
        <v>746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747</v>
      </c>
      <c r="F21" s="282" t="s">
        <v>748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749</v>
      </c>
      <c r="F22" s="282" t="s">
        <v>750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751</v>
      </c>
      <c r="F23" s="282" t="s">
        <v>752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753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754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755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756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757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758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759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760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761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118</v>
      </c>
      <c r="F36" s="282"/>
      <c r="G36" s="282" t="s">
        <v>762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763</v>
      </c>
      <c r="F37" s="282"/>
      <c r="G37" s="282" t="s">
        <v>764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57</v>
      </c>
      <c r="F38" s="282"/>
      <c r="G38" s="282" t="s">
        <v>765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58</v>
      </c>
      <c r="F39" s="282"/>
      <c r="G39" s="282" t="s">
        <v>766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119</v>
      </c>
      <c r="F40" s="282"/>
      <c r="G40" s="282" t="s">
        <v>767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120</v>
      </c>
      <c r="F41" s="282"/>
      <c r="G41" s="282" t="s">
        <v>768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769</v>
      </c>
      <c r="F42" s="282"/>
      <c r="G42" s="282" t="s">
        <v>770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771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772</v>
      </c>
      <c r="F44" s="282"/>
      <c r="G44" s="282" t="s">
        <v>773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122</v>
      </c>
      <c r="F45" s="282"/>
      <c r="G45" s="282" t="s">
        <v>774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775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776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777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778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779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780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781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782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783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784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785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786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787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788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789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790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791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792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793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794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795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796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797</v>
      </c>
      <c r="D76" s="300"/>
      <c r="E76" s="300"/>
      <c r="F76" s="300" t="s">
        <v>798</v>
      </c>
      <c r="G76" s="301"/>
      <c r="H76" s="300" t="s">
        <v>58</v>
      </c>
      <c r="I76" s="300" t="s">
        <v>61</v>
      </c>
      <c r="J76" s="300" t="s">
        <v>799</v>
      </c>
      <c r="K76" s="299"/>
    </row>
    <row r="77" s="1" customFormat="1" ht="17.25" customHeight="1">
      <c r="B77" s="297"/>
      <c r="C77" s="302" t="s">
        <v>800</v>
      </c>
      <c r="D77" s="302"/>
      <c r="E77" s="302"/>
      <c r="F77" s="303" t="s">
        <v>801</v>
      </c>
      <c r="G77" s="304"/>
      <c r="H77" s="302"/>
      <c r="I77" s="302"/>
      <c r="J77" s="302" t="s">
        <v>802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57</v>
      </c>
      <c r="D79" s="307"/>
      <c r="E79" s="307"/>
      <c r="F79" s="308" t="s">
        <v>803</v>
      </c>
      <c r="G79" s="309"/>
      <c r="H79" s="285" t="s">
        <v>804</v>
      </c>
      <c r="I79" s="285" t="s">
        <v>805</v>
      </c>
      <c r="J79" s="285">
        <v>20</v>
      </c>
      <c r="K79" s="299"/>
    </row>
    <row r="80" s="1" customFormat="1" ht="15" customHeight="1">
      <c r="B80" s="297"/>
      <c r="C80" s="285" t="s">
        <v>806</v>
      </c>
      <c r="D80" s="285"/>
      <c r="E80" s="285"/>
      <c r="F80" s="308" t="s">
        <v>803</v>
      </c>
      <c r="G80" s="309"/>
      <c r="H80" s="285" t="s">
        <v>807</v>
      </c>
      <c r="I80" s="285" t="s">
        <v>805</v>
      </c>
      <c r="J80" s="285">
        <v>120</v>
      </c>
      <c r="K80" s="299"/>
    </row>
    <row r="81" s="1" customFormat="1" ht="15" customHeight="1">
      <c r="B81" s="310"/>
      <c r="C81" s="285" t="s">
        <v>808</v>
      </c>
      <c r="D81" s="285"/>
      <c r="E81" s="285"/>
      <c r="F81" s="308" t="s">
        <v>809</v>
      </c>
      <c r="G81" s="309"/>
      <c r="H81" s="285" t="s">
        <v>810</v>
      </c>
      <c r="I81" s="285" t="s">
        <v>805</v>
      </c>
      <c r="J81" s="285">
        <v>50</v>
      </c>
      <c r="K81" s="299"/>
    </row>
    <row r="82" s="1" customFormat="1" ht="15" customHeight="1">
      <c r="B82" s="310"/>
      <c r="C82" s="285" t="s">
        <v>811</v>
      </c>
      <c r="D82" s="285"/>
      <c r="E82" s="285"/>
      <c r="F82" s="308" t="s">
        <v>803</v>
      </c>
      <c r="G82" s="309"/>
      <c r="H82" s="285" t="s">
        <v>812</v>
      </c>
      <c r="I82" s="285" t="s">
        <v>813</v>
      </c>
      <c r="J82" s="285"/>
      <c r="K82" s="299"/>
    </row>
    <row r="83" s="1" customFormat="1" ht="15" customHeight="1">
      <c r="B83" s="310"/>
      <c r="C83" s="311" t="s">
        <v>814</v>
      </c>
      <c r="D83" s="311"/>
      <c r="E83" s="311"/>
      <c r="F83" s="312" t="s">
        <v>809</v>
      </c>
      <c r="G83" s="311"/>
      <c r="H83" s="311" t="s">
        <v>815</v>
      </c>
      <c r="I83" s="311" t="s">
        <v>805</v>
      </c>
      <c r="J83" s="311">
        <v>15</v>
      </c>
      <c r="K83" s="299"/>
    </row>
    <row r="84" s="1" customFormat="1" ht="15" customHeight="1">
      <c r="B84" s="310"/>
      <c r="C84" s="311" t="s">
        <v>816</v>
      </c>
      <c r="D84" s="311"/>
      <c r="E84" s="311"/>
      <c r="F84" s="312" t="s">
        <v>809</v>
      </c>
      <c r="G84" s="311"/>
      <c r="H84" s="311" t="s">
        <v>817</v>
      </c>
      <c r="I84" s="311" t="s">
        <v>805</v>
      </c>
      <c r="J84" s="311">
        <v>15</v>
      </c>
      <c r="K84" s="299"/>
    </row>
    <row r="85" s="1" customFormat="1" ht="15" customHeight="1">
      <c r="B85" s="310"/>
      <c r="C85" s="311" t="s">
        <v>818</v>
      </c>
      <c r="D85" s="311"/>
      <c r="E85" s="311"/>
      <c r="F85" s="312" t="s">
        <v>809</v>
      </c>
      <c r="G85" s="311"/>
      <c r="H85" s="311" t="s">
        <v>819</v>
      </c>
      <c r="I85" s="311" t="s">
        <v>805</v>
      </c>
      <c r="J85" s="311">
        <v>20</v>
      </c>
      <c r="K85" s="299"/>
    </row>
    <row r="86" s="1" customFormat="1" ht="15" customHeight="1">
      <c r="B86" s="310"/>
      <c r="C86" s="311" t="s">
        <v>820</v>
      </c>
      <c r="D86" s="311"/>
      <c r="E86" s="311"/>
      <c r="F86" s="312" t="s">
        <v>809</v>
      </c>
      <c r="G86" s="311"/>
      <c r="H86" s="311" t="s">
        <v>821</v>
      </c>
      <c r="I86" s="311" t="s">
        <v>805</v>
      </c>
      <c r="J86" s="311">
        <v>20</v>
      </c>
      <c r="K86" s="299"/>
    </row>
    <row r="87" s="1" customFormat="1" ht="15" customHeight="1">
      <c r="B87" s="310"/>
      <c r="C87" s="285" t="s">
        <v>822</v>
      </c>
      <c r="D87" s="285"/>
      <c r="E87" s="285"/>
      <c r="F87" s="308" t="s">
        <v>809</v>
      </c>
      <c r="G87" s="309"/>
      <c r="H87" s="285" t="s">
        <v>823</v>
      </c>
      <c r="I87" s="285" t="s">
        <v>805</v>
      </c>
      <c r="J87" s="285">
        <v>50</v>
      </c>
      <c r="K87" s="299"/>
    </row>
    <row r="88" s="1" customFormat="1" ht="15" customHeight="1">
      <c r="B88" s="310"/>
      <c r="C88" s="285" t="s">
        <v>824</v>
      </c>
      <c r="D88" s="285"/>
      <c r="E88" s="285"/>
      <c r="F88" s="308" t="s">
        <v>809</v>
      </c>
      <c r="G88" s="309"/>
      <c r="H88" s="285" t="s">
        <v>825</v>
      </c>
      <c r="I88" s="285" t="s">
        <v>805</v>
      </c>
      <c r="J88" s="285">
        <v>20</v>
      </c>
      <c r="K88" s="299"/>
    </row>
    <row r="89" s="1" customFormat="1" ht="15" customHeight="1">
      <c r="B89" s="310"/>
      <c r="C89" s="285" t="s">
        <v>826</v>
      </c>
      <c r="D89" s="285"/>
      <c r="E89" s="285"/>
      <c r="F89" s="308" t="s">
        <v>809</v>
      </c>
      <c r="G89" s="309"/>
      <c r="H89" s="285" t="s">
        <v>827</v>
      </c>
      <c r="I89" s="285" t="s">
        <v>805</v>
      </c>
      <c r="J89" s="285">
        <v>20</v>
      </c>
      <c r="K89" s="299"/>
    </row>
    <row r="90" s="1" customFormat="1" ht="15" customHeight="1">
      <c r="B90" s="310"/>
      <c r="C90" s="285" t="s">
        <v>828</v>
      </c>
      <c r="D90" s="285"/>
      <c r="E90" s="285"/>
      <c r="F90" s="308" t="s">
        <v>809</v>
      </c>
      <c r="G90" s="309"/>
      <c r="H90" s="285" t="s">
        <v>829</v>
      </c>
      <c r="I90" s="285" t="s">
        <v>805</v>
      </c>
      <c r="J90" s="285">
        <v>50</v>
      </c>
      <c r="K90" s="299"/>
    </row>
    <row r="91" s="1" customFormat="1" ht="15" customHeight="1">
      <c r="B91" s="310"/>
      <c r="C91" s="285" t="s">
        <v>830</v>
      </c>
      <c r="D91" s="285"/>
      <c r="E91" s="285"/>
      <c r="F91" s="308" t="s">
        <v>809</v>
      </c>
      <c r="G91" s="309"/>
      <c r="H91" s="285" t="s">
        <v>830</v>
      </c>
      <c r="I91" s="285" t="s">
        <v>805</v>
      </c>
      <c r="J91" s="285">
        <v>50</v>
      </c>
      <c r="K91" s="299"/>
    </row>
    <row r="92" s="1" customFormat="1" ht="15" customHeight="1">
      <c r="B92" s="310"/>
      <c r="C92" s="285" t="s">
        <v>831</v>
      </c>
      <c r="D92" s="285"/>
      <c r="E92" s="285"/>
      <c r="F92" s="308" t="s">
        <v>809</v>
      </c>
      <c r="G92" s="309"/>
      <c r="H92" s="285" t="s">
        <v>832</v>
      </c>
      <c r="I92" s="285" t="s">
        <v>805</v>
      </c>
      <c r="J92" s="285">
        <v>255</v>
      </c>
      <c r="K92" s="299"/>
    </row>
    <row r="93" s="1" customFormat="1" ht="15" customHeight="1">
      <c r="B93" s="310"/>
      <c r="C93" s="285" t="s">
        <v>833</v>
      </c>
      <c r="D93" s="285"/>
      <c r="E93" s="285"/>
      <c r="F93" s="308" t="s">
        <v>803</v>
      </c>
      <c r="G93" s="309"/>
      <c r="H93" s="285" t="s">
        <v>834</v>
      </c>
      <c r="I93" s="285" t="s">
        <v>835</v>
      </c>
      <c r="J93" s="285"/>
      <c r="K93" s="299"/>
    </row>
    <row r="94" s="1" customFormat="1" ht="15" customHeight="1">
      <c r="B94" s="310"/>
      <c r="C94" s="285" t="s">
        <v>836</v>
      </c>
      <c r="D94" s="285"/>
      <c r="E94" s="285"/>
      <c r="F94" s="308" t="s">
        <v>803</v>
      </c>
      <c r="G94" s="309"/>
      <c r="H94" s="285" t="s">
        <v>837</v>
      </c>
      <c r="I94" s="285" t="s">
        <v>838</v>
      </c>
      <c r="J94" s="285"/>
      <c r="K94" s="299"/>
    </row>
    <row r="95" s="1" customFormat="1" ht="15" customHeight="1">
      <c r="B95" s="310"/>
      <c r="C95" s="285" t="s">
        <v>839</v>
      </c>
      <c r="D95" s="285"/>
      <c r="E95" s="285"/>
      <c r="F95" s="308" t="s">
        <v>803</v>
      </c>
      <c r="G95" s="309"/>
      <c r="H95" s="285" t="s">
        <v>839</v>
      </c>
      <c r="I95" s="285" t="s">
        <v>838</v>
      </c>
      <c r="J95" s="285"/>
      <c r="K95" s="299"/>
    </row>
    <row r="96" s="1" customFormat="1" ht="15" customHeight="1">
      <c r="B96" s="310"/>
      <c r="C96" s="285" t="s">
        <v>42</v>
      </c>
      <c r="D96" s="285"/>
      <c r="E96" s="285"/>
      <c r="F96" s="308" t="s">
        <v>803</v>
      </c>
      <c r="G96" s="309"/>
      <c r="H96" s="285" t="s">
        <v>840</v>
      </c>
      <c r="I96" s="285" t="s">
        <v>838</v>
      </c>
      <c r="J96" s="285"/>
      <c r="K96" s="299"/>
    </row>
    <row r="97" s="1" customFormat="1" ht="15" customHeight="1">
      <c r="B97" s="310"/>
      <c r="C97" s="285" t="s">
        <v>52</v>
      </c>
      <c r="D97" s="285"/>
      <c r="E97" s="285"/>
      <c r="F97" s="308" t="s">
        <v>803</v>
      </c>
      <c r="G97" s="309"/>
      <c r="H97" s="285" t="s">
        <v>841</v>
      </c>
      <c r="I97" s="285" t="s">
        <v>838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842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797</v>
      </c>
      <c r="D103" s="300"/>
      <c r="E103" s="300"/>
      <c r="F103" s="300" t="s">
        <v>798</v>
      </c>
      <c r="G103" s="301"/>
      <c r="H103" s="300" t="s">
        <v>58</v>
      </c>
      <c r="I103" s="300" t="s">
        <v>61</v>
      </c>
      <c r="J103" s="300" t="s">
        <v>799</v>
      </c>
      <c r="K103" s="299"/>
    </row>
    <row r="104" s="1" customFormat="1" ht="17.25" customHeight="1">
      <c r="B104" s="297"/>
      <c r="C104" s="302" t="s">
        <v>800</v>
      </c>
      <c r="D104" s="302"/>
      <c r="E104" s="302"/>
      <c r="F104" s="303" t="s">
        <v>801</v>
      </c>
      <c r="G104" s="304"/>
      <c r="H104" s="302"/>
      <c r="I104" s="302"/>
      <c r="J104" s="302" t="s">
        <v>802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57</v>
      </c>
      <c r="D106" s="307"/>
      <c r="E106" s="307"/>
      <c r="F106" s="308" t="s">
        <v>803</v>
      </c>
      <c r="G106" s="285"/>
      <c r="H106" s="285" t="s">
        <v>843</v>
      </c>
      <c r="I106" s="285" t="s">
        <v>805</v>
      </c>
      <c r="J106" s="285">
        <v>20</v>
      </c>
      <c r="K106" s="299"/>
    </row>
    <row r="107" s="1" customFormat="1" ht="15" customHeight="1">
      <c r="B107" s="297"/>
      <c r="C107" s="285" t="s">
        <v>806</v>
      </c>
      <c r="D107" s="285"/>
      <c r="E107" s="285"/>
      <c r="F107" s="308" t="s">
        <v>803</v>
      </c>
      <c r="G107" s="285"/>
      <c r="H107" s="285" t="s">
        <v>843</v>
      </c>
      <c r="I107" s="285" t="s">
        <v>805</v>
      </c>
      <c r="J107" s="285">
        <v>120</v>
      </c>
      <c r="K107" s="299"/>
    </row>
    <row r="108" s="1" customFormat="1" ht="15" customHeight="1">
      <c r="B108" s="310"/>
      <c r="C108" s="285" t="s">
        <v>808</v>
      </c>
      <c r="D108" s="285"/>
      <c r="E108" s="285"/>
      <c r="F108" s="308" t="s">
        <v>809</v>
      </c>
      <c r="G108" s="285"/>
      <c r="H108" s="285" t="s">
        <v>843</v>
      </c>
      <c r="I108" s="285" t="s">
        <v>805</v>
      </c>
      <c r="J108" s="285">
        <v>50</v>
      </c>
      <c r="K108" s="299"/>
    </row>
    <row r="109" s="1" customFormat="1" ht="15" customHeight="1">
      <c r="B109" s="310"/>
      <c r="C109" s="285" t="s">
        <v>811</v>
      </c>
      <c r="D109" s="285"/>
      <c r="E109" s="285"/>
      <c r="F109" s="308" t="s">
        <v>803</v>
      </c>
      <c r="G109" s="285"/>
      <c r="H109" s="285" t="s">
        <v>843</v>
      </c>
      <c r="I109" s="285" t="s">
        <v>813</v>
      </c>
      <c r="J109" s="285"/>
      <c r="K109" s="299"/>
    </row>
    <row r="110" s="1" customFormat="1" ht="15" customHeight="1">
      <c r="B110" s="310"/>
      <c r="C110" s="285" t="s">
        <v>822</v>
      </c>
      <c r="D110" s="285"/>
      <c r="E110" s="285"/>
      <c r="F110" s="308" t="s">
        <v>809</v>
      </c>
      <c r="G110" s="285"/>
      <c r="H110" s="285" t="s">
        <v>843</v>
      </c>
      <c r="I110" s="285" t="s">
        <v>805</v>
      </c>
      <c r="J110" s="285">
        <v>50</v>
      </c>
      <c r="K110" s="299"/>
    </row>
    <row r="111" s="1" customFormat="1" ht="15" customHeight="1">
      <c r="B111" s="310"/>
      <c r="C111" s="285" t="s">
        <v>830</v>
      </c>
      <c r="D111" s="285"/>
      <c r="E111" s="285"/>
      <c r="F111" s="308" t="s">
        <v>809</v>
      </c>
      <c r="G111" s="285"/>
      <c r="H111" s="285" t="s">
        <v>843</v>
      </c>
      <c r="I111" s="285" t="s">
        <v>805</v>
      </c>
      <c r="J111" s="285">
        <v>50</v>
      </c>
      <c r="K111" s="299"/>
    </row>
    <row r="112" s="1" customFormat="1" ht="15" customHeight="1">
      <c r="B112" s="310"/>
      <c r="C112" s="285" t="s">
        <v>828</v>
      </c>
      <c r="D112" s="285"/>
      <c r="E112" s="285"/>
      <c r="F112" s="308" t="s">
        <v>809</v>
      </c>
      <c r="G112" s="285"/>
      <c r="H112" s="285" t="s">
        <v>843</v>
      </c>
      <c r="I112" s="285" t="s">
        <v>805</v>
      </c>
      <c r="J112" s="285">
        <v>50</v>
      </c>
      <c r="K112" s="299"/>
    </row>
    <row r="113" s="1" customFormat="1" ht="15" customHeight="1">
      <c r="B113" s="310"/>
      <c r="C113" s="285" t="s">
        <v>57</v>
      </c>
      <c r="D113" s="285"/>
      <c r="E113" s="285"/>
      <c r="F113" s="308" t="s">
        <v>803</v>
      </c>
      <c r="G113" s="285"/>
      <c r="H113" s="285" t="s">
        <v>844</v>
      </c>
      <c r="I113" s="285" t="s">
        <v>805</v>
      </c>
      <c r="J113" s="285">
        <v>20</v>
      </c>
      <c r="K113" s="299"/>
    </row>
    <row r="114" s="1" customFormat="1" ht="15" customHeight="1">
      <c r="B114" s="310"/>
      <c r="C114" s="285" t="s">
        <v>845</v>
      </c>
      <c r="D114" s="285"/>
      <c r="E114" s="285"/>
      <c r="F114" s="308" t="s">
        <v>803</v>
      </c>
      <c r="G114" s="285"/>
      <c r="H114" s="285" t="s">
        <v>846</v>
      </c>
      <c r="I114" s="285" t="s">
        <v>805</v>
      </c>
      <c r="J114" s="285">
        <v>120</v>
      </c>
      <c r="K114" s="299"/>
    </row>
    <row r="115" s="1" customFormat="1" ht="15" customHeight="1">
      <c r="B115" s="310"/>
      <c r="C115" s="285" t="s">
        <v>42</v>
      </c>
      <c r="D115" s="285"/>
      <c r="E115" s="285"/>
      <c r="F115" s="308" t="s">
        <v>803</v>
      </c>
      <c r="G115" s="285"/>
      <c r="H115" s="285" t="s">
        <v>847</v>
      </c>
      <c r="I115" s="285" t="s">
        <v>838</v>
      </c>
      <c r="J115" s="285"/>
      <c r="K115" s="299"/>
    </row>
    <row r="116" s="1" customFormat="1" ht="15" customHeight="1">
      <c r="B116" s="310"/>
      <c r="C116" s="285" t="s">
        <v>52</v>
      </c>
      <c r="D116" s="285"/>
      <c r="E116" s="285"/>
      <c r="F116" s="308" t="s">
        <v>803</v>
      </c>
      <c r="G116" s="285"/>
      <c r="H116" s="285" t="s">
        <v>848</v>
      </c>
      <c r="I116" s="285" t="s">
        <v>838</v>
      </c>
      <c r="J116" s="285"/>
      <c r="K116" s="299"/>
    </row>
    <row r="117" s="1" customFormat="1" ht="15" customHeight="1">
      <c r="B117" s="310"/>
      <c r="C117" s="285" t="s">
        <v>61</v>
      </c>
      <c r="D117" s="285"/>
      <c r="E117" s="285"/>
      <c r="F117" s="308" t="s">
        <v>803</v>
      </c>
      <c r="G117" s="285"/>
      <c r="H117" s="285" t="s">
        <v>849</v>
      </c>
      <c r="I117" s="285" t="s">
        <v>850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851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797</v>
      </c>
      <c r="D123" s="300"/>
      <c r="E123" s="300"/>
      <c r="F123" s="300" t="s">
        <v>798</v>
      </c>
      <c r="G123" s="301"/>
      <c r="H123" s="300" t="s">
        <v>58</v>
      </c>
      <c r="I123" s="300" t="s">
        <v>61</v>
      </c>
      <c r="J123" s="300" t="s">
        <v>799</v>
      </c>
      <c r="K123" s="329"/>
    </row>
    <row r="124" s="1" customFormat="1" ht="17.25" customHeight="1">
      <c r="B124" s="328"/>
      <c r="C124" s="302" t="s">
        <v>800</v>
      </c>
      <c r="D124" s="302"/>
      <c r="E124" s="302"/>
      <c r="F124" s="303" t="s">
        <v>801</v>
      </c>
      <c r="G124" s="304"/>
      <c r="H124" s="302"/>
      <c r="I124" s="302"/>
      <c r="J124" s="302" t="s">
        <v>802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806</v>
      </c>
      <c r="D126" s="307"/>
      <c r="E126" s="307"/>
      <c r="F126" s="308" t="s">
        <v>803</v>
      </c>
      <c r="G126" s="285"/>
      <c r="H126" s="285" t="s">
        <v>843</v>
      </c>
      <c r="I126" s="285" t="s">
        <v>805</v>
      </c>
      <c r="J126" s="285">
        <v>120</v>
      </c>
      <c r="K126" s="333"/>
    </row>
    <row r="127" s="1" customFormat="1" ht="15" customHeight="1">
      <c r="B127" s="330"/>
      <c r="C127" s="285" t="s">
        <v>852</v>
      </c>
      <c r="D127" s="285"/>
      <c r="E127" s="285"/>
      <c r="F127" s="308" t="s">
        <v>803</v>
      </c>
      <c r="G127" s="285"/>
      <c r="H127" s="285" t="s">
        <v>853</v>
      </c>
      <c r="I127" s="285" t="s">
        <v>805</v>
      </c>
      <c r="J127" s="285" t="s">
        <v>854</v>
      </c>
      <c r="K127" s="333"/>
    </row>
    <row r="128" s="1" customFormat="1" ht="15" customHeight="1">
      <c r="B128" s="330"/>
      <c r="C128" s="285" t="s">
        <v>751</v>
      </c>
      <c r="D128" s="285"/>
      <c r="E128" s="285"/>
      <c r="F128" s="308" t="s">
        <v>803</v>
      </c>
      <c r="G128" s="285"/>
      <c r="H128" s="285" t="s">
        <v>855</v>
      </c>
      <c r="I128" s="285" t="s">
        <v>805</v>
      </c>
      <c r="J128" s="285" t="s">
        <v>854</v>
      </c>
      <c r="K128" s="333"/>
    </row>
    <row r="129" s="1" customFormat="1" ht="15" customHeight="1">
      <c r="B129" s="330"/>
      <c r="C129" s="285" t="s">
        <v>814</v>
      </c>
      <c r="D129" s="285"/>
      <c r="E129" s="285"/>
      <c r="F129" s="308" t="s">
        <v>809</v>
      </c>
      <c r="G129" s="285"/>
      <c r="H129" s="285" t="s">
        <v>815</v>
      </c>
      <c r="I129" s="285" t="s">
        <v>805</v>
      </c>
      <c r="J129" s="285">
        <v>15</v>
      </c>
      <c r="K129" s="333"/>
    </row>
    <row r="130" s="1" customFormat="1" ht="15" customHeight="1">
      <c r="B130" s="330"/>
      <c r="C130" s="311" t="s">
        <v>816</v>
      </c>
      <c r="D130" s="311"/>
      <c r="E130" s="311"/>
      <c r="F130" s="312" t="s">
        <v>809</v>
      </c>
      <c r="G130" s="311"/>
      <c r="H130" s="311" t="s">
        <v>817</v>
      </c>
      <c r="I130" s="311" t="s">
        <v>805</v>
      </c>
      <c r="J130" s="311">
        <v>15</v>
      </c>
      <c r="K130" s="333"/>
    </row>
    <row r="131" s="1" customFormat="1" ht="15" customHeight="1">
      <c r="B131" s="330"/>
      <c r="C131" s="311" t="s">
        <v>818</v>
      </c>
      <c r="D131" s="311"/>
      <c r="E131" s="311"/>
      <c r="F131" s="312" t="s">
        <v>809</v>
      </c>
      <c r="G131" s="311"/>
      <c r="H131" s="311" t="s">
        <v>819</v>
      </c>
      <c r="I131" s="311" t="s">
        <v>805</v>
      </c>
      <c r="J131" s="311">
        <v>20</v>
      </c>
      <c r="K131" s="333"/>
    </row>
    <row r="132" s="1" customFormat="1" ht="15" customHeight="1">
      <c r="B132" s="330"/>
      <c r="C132" s="311" t="s">
        <v>820</v>
      </c>
      <c r="D132" s="311"/>
      <c r="E132" s="311"/>
      <c r="F132" s="312" t="s">
        <v>809</v>
      </c>
      <c r="G132" s="311"/>
      <c r="H132" s="311" t="s">
        <v>821</v>
      </c>
      <c r="I132" s="311" t="s">
        <v>805</v>
      </c>
      <c r="J132" s="311">
        <v>20</v>
      </c>
      <c r="K132" s="333"/>
    </row>
    <row r="133" s="1" customFormat="1" ht="15" customHeight="1">
      <c r="B133" s="330"/>
      <c r="C133" s="285" t="s">
        <v>808</v>
      </c>
      <c r="D133" s="285"/>
      <c r="E133" s="285"/>
      <c r="F133" s="308" t="s">
        <v>809</v>
      </c>
      <c r="G133" s="285"/>
      <c r="H133" s="285" t="s">
        <v>843</v>
      </c>
      <c r="I133" s="285" t="s">
        <v>805</v>
      </c>
      <c r="J133" s="285">
        <v>50</v>
      </c>
      <c r="K133" s="333"/>
    </row>
    <row r="134" s="1" customFormat="1" ht="15" customHeight="1">
      <c r="B134" s="330"/>
      <c r="C134" s="285" t="s">
        <v>822</v>
      </c>
      <c r="D134" s="285"/>
      <c r="E134" s="285"/>
      <c r="F134" s="308" t="s">
        <v>809</v>
      </c>
      <c r="G134" s="285"/>
      <c r="H134" s="285" t="s">
        <v>843</v>
      </c>
      <c r="I134" s="285" t="s">
        <v>805</v>
      </c>
      <c r="J134" s="285">
        <v>50</v>
      </c>
      <c r="K134" s="333"/>
    </row>
    <row r="135" s="1" customFormat="1" ht="15" customHeight="1">
      <c r="B135" s="330"/>
      <c r="C135" s="285" t="s">
        <v>828</v>
      </c>
      <c r="D135" s="285"/>
      <c r="E135" s="285"/>
      <c r="F135" s="308" t="s">
        <v>809</v>
      </c>
      <c r="G135" s="285"/>
      <c r="H135" s="285" t="s">
        <v>843</v>
      </c>
      <c r="I135" s="285" t="s">
        <v>805</v>
      </c>
      <c r="J135" s="285">
        <v>50</v>
      </c>
      <c r="K135" s="333"/>
    </row>
    <row r="136" s="1" customFormat="1" ht="15" customHeight="1">
      <c r="B136" s="330"/>
      <c r="C136" s="285" t="s">
        <v>830</v>
      </c>
      <c r="D136" s="285"/>
      <c r="E136" s="285"/>
      <c r="F136" s="308" t="s">
        <v>809</v>
      </c>
      <c r="G136" s="285"/>
      <c r="H136" s="285" t="s">
        <v>843</v>
      </c>
      <c r="I136" s="285" t="s">
        <v>805</v>
      </c>
      <c r="J136" s="285">
        <v>50</v>
      </c>
      <c r="K136" s="333"/>
    </row>
    <row r="137" s="1" customFormat="1" ht="15" customHeight="1">
      <c r="B137" s="330"/>
      <c r="C137" s="285" t="s">
        <v>831</v>
      </c>
      <c r="D137" s="285"/>
      <c r="E137" s="285"/>
      <c r="F137" s="308" t="s">
        <v>809</v>
      </c>
      <c r="G137" s="285"/>
      <c r="H137" s="285" t="s">
        <v>856</v>
      </c>
      <c r="I137" s="285" t="s">
        <v>805</v>
      </c>
      <c r="J137" s="285">
        <v>255</v>
      </c>
      <c r="K137" s="333"/>
    </row>
    <row r="138" s="1" customFormat="1" ht="15" customHeight="1">
      <c r="B138" s="330"/>
      <c r="C138" s="285" t="s">
        <v>833</v>
      </c>
      <c r="D138" s="285"/>
      <c r="E138" s="285"/>
      <c r="F138" s="308" t="s">
        <v>803</v>
      </c>
      <c r="G138" s="285"/>
      <c r="H138" s="285" t="s">
        <v>857</v>
      </c>
      <c r="I138" s="285" t="s">
        <v>835</v>
      </c>
      <c r="J138" s="285"/>
      <c r="K138" s="333"/>
    </row>
    <row r="139" s="1" customFormat="1" ht="15" customHeight="1">
      <c r="B139" s="330"/>
      <c r="C139" s="285" t="s">
        <v>836</v>
      </c>
      <c r="D139" s="285"/>
      <c r="E139" s="285"/>
      <c r="F139" s="308" t="s">
        <v>803</v>
      </c>
      <c r="G139" s="285"/>
      <c r="H139" s="285" t="s">
        <v>858</v>
      </c>
      <c r="I139" s="285" t="s">
        <v>838</v>
      </c>
      <c r="J139" s="285"/>
      <c r="K139" s="333"/>
    </row>
    <row r="140" s="1" customFormat="1" ht="15" customHeight="1">
      <c r="B140" s="330"/>
      <c r="C140" s="285" t="s">
        <v>839</v>
      </c>
      <c r="D140" s="285"/>
      <c r="E140" s="285"/>
      <c r="F140" s="308" t="s">
        <v>803</v>
      </c>
      <c r="G140" s="285"/>
      <c r="H140" s="285" t="s">
        <v>839</v>
      </c>
      <c r="I140" s="285" t="s">
        <v>838</v>
      </c>
      <c r="J140" s="285"/>
      <c r="K140" s="333"/>
    </row>
    <row r="141" s="1" customFormat="1" ht="15" customHeight="1">
      <c r="B141" s="330"/>
      <c r="C141" s="285" t="s">
        <v>42</v>
      </c>
      <c r="D141" s="285"/>
      <c r="E141" s="285"/>
      <c r="F141" s="308" t="s">
        <v>803</v>
      </c>
      <c r="G141" s="285"/>
      <c r="H141" s="285" t="s">
        <v>859</v>
      </c>
      <c r="I141" s="285" t="s">
        <v>838</v>
      </c>
      <c r="J141" s="285"/>
      <c r="K141" s="333"/>
    </row>
    <row r="142" s="1" customFormat="1" ht="15" customHeight="1">
      <c r="B142" s="330"/>
      <c r="C142" s="285" t="s">
        <v>860</v>
      </c>
      <c r="D142" s="285"/>
      <c r="E142" s="285"/>
      <c r="F142" s="308" t="s">
        <v>803</v>
      </c>
      <c r="G142" s="285"/>
      <c r="H142" s="285" t="s">
        <v>861</v>
      </c>
      <c r="I142" s="285" t="s">
        <v>838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862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797</v>
      </c>
      <c r="D148" s="300"/>
      <c r="E148" s="300"/>
      <c r="F148" s="300" t="s">
        <v>798</v>
      </c>
      <c r="G148" s="301"/>
      <c r="H148" s="300" t="s">
        <v>58</v>
      </c>
      <c r="I148" s="300" t="s">
        <v>61</v>
      </c>
      <c r="J148" s="300" t="s">
        <v>799</v>
      </c>
      <c r="K148" s="299"/>
    </row>
    <row r="149" s="1" customFormat="1" ht="17.25" customHeight="1">
      <c r="B149" s="297"/>
      <c r="C149" s="302" t="s">
        <v>800</v>
      </c>
      <c r="D149" s="302"/>
      <c r="E149" s="302"/>
      <c r="F149" s="303" t="s">
        <v>801</v>
      </c>
      <c r="G149" s="304"/>
      <c r="H149" s="302"/>
      <c r="I149" s="302"/>
      <c r="J149" s="302" t="s">
        <v>802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806</v>
      </c>
      <c r="D151" s="285"/>
      <c r="E151" s="285"/>
      <c r="F151" s="338" t="s">
        <v>803</v>
      </c>
      <c r="G151" s="285"/>
      <c r="H151" s="337" t="s">
        <v>843</v>
      </c>
      <c r="I151" s="337" t="s">
        <v>805</v>
      </c>
      <c r="J151" s="337">
        <v>120</v>
      </c>
      <c r="K151" s="333"/>
    </row>
    <row r="152" s="1" customFormat="1" ht="15" customHeight="1">
      <c r="B152" s="310"/>
      <c r="C152" s="337" t="s">
        <v>852</v>
      </c>
      <c r="D152" s="285"/>
      <c r="E152" s="285"/>
      <c r="F152" s="338" t="s">
        <v>803</v>
      </c>
      <c r="G152" s="285"/>
      <c r="H152" s="337" t="s">
        <v>863</v>
      </c>
      <c r="I152" s="337" t="s">
        <v>805</v>
      </c>
      <c r="J152" s="337" t="s">
        <v>854</v>
      </c>
      <c r="K152" s="333"/>
    </row>
    <row r="153" s="1" customFormat="1" ht="15" customHeight="1">
      <c r="B153" s="310"/>
      <c r="C153" s="337" t="s">
        <v>751</v>
      </c>
      <c r="D153" s="285"/>
      <c r="E153" s="285"/>
      <c r="F153" s="338" t="s">
        <v>803</v>
      </c>
      <c r="G153" s="285"/>
      <c r="H153" s="337" t="s">
        <v>864</v>
      </c>
      <c r="I153" s="337" t="s">
        <v>805</v>
      </c>
      <c r="J153" s="337" t="s">
        <v>854</v>
      </c>
      <c r="K153" s="333"/>
    </row>
    <row r="154" s="1" customFormat="1" ht="15" customHeight="1">
      <c r="B154" s="310"/>
      <c r="C154" s="337" t="s">
        <v>808</v>
      </c>
      <c r="D154" s="285"/>
      <c r="E154" s="285"/>
      <c r="F154" s="338" t="s">
        <v>809</v>
      </c>
      <c r="G154" s="285"/>
      <c r="H154" s="337" t="s">
        <v>843</v>
      </c>
      <c r="I154" s="337" t="s">
        <v>805</v>
      </c>
      <c r="J154" s="337">
        <v>50</v>
      </c>
      <c r="K154" s="333"/>
    </row>
    <row r="155" s="1" customFormat="1" ht="15" customHeight="1">
      <c r="B155" s="310"/>
      <c r="C155" s="337" t="s">
        <v>811</v>
      </c>
      <c r="D155" s="285"/>
      <c r="E155" s="285"/>
      <c r="F155" s="338" t="s">
        <v>803</v>
      </c>
      <c r="G155" s="285"/>
      <c r="H155" s="337" t="s">
        <v>843</v>
      </c>
      <c r="I155" s="337" t="s">
        <v>813</v>
      </c>
      <c r="J155" s="337"/>
      <c r="K155" s="333"/>
    </row>
    <row r="156" s="1" customFormat="1" ht="15" customHeight="1">
      <c r="B156" s="310"/>
      <c r="C156" s="337" t="s">
        <v>822</v>
      </c>
      <c r="D156" s="285"/>
      <c r="E156" s="285"/>
      <c r="F156" s="338" t="s">
        <v>809</v>
      </c>
      <c r="G156" s="285"/>
      <c r="H156" s="337" t="s">
        <v>843</v>
      </c>
      <c r="I156" s="337" t="s">
        <v>805</v>
      </c>
      <c r="J156" s="337">
        <v>50</v>
      </c>
      <c r="K156" s="333"/>
    </row>
    <row r="157" s="1" customFormat="1" ht="15" customHeight="1">
      <c r="B157" s="310"/>
      <c r="C157" s="337" t="s">
        <v>830</v>
      </c>
      <c r="D157" s="285"/>
      <c r="E157" s="285"/>
      <c r="F157" s="338" t="s">
        <v>809</v>
      </c>
      <c r="G157" s="285"/>
      <c r="H157" s="337" t="s">
        <v>843</v>
      </c>
      <c r="I157" s="337" t="s">
        <v>805</v>
      </c>
      <c r="J157" s="337">
        <v>50</v>
      </c>
      <c r="K157" s="333"/>
    </row>
    <row r="158" s="1" customFormat="1" ht="15" customHeight="1">
      <c r="B158" s="310"/>
      <c r="C158" s="337" t="s">
        <v>828</v>
      </c>
      <c r="D158" s="285"/>
      <c r="E158" s="285"/>
      <c r="F158" s="338" t="s">
        <v>809</v>
      </c>
      <c r="G158" s="285"/>
      <c r="H158" s="337" t="s">
        <v>843</v>
      </c>
      <c r="I158" s="337" t="s">
        <v>805</v>
      </c>
      <c r="J158" s="337">
        <v>50</v>
      </c>
      <c r="K158" s="333"/>
    </row>
    <row r="159" s="1" customFormat="1" ht="15" customHeight="1">
      <c r="B159" s="310"/>
      <c r="C159" s="337" t="s">
        <v>102</v>
      </c>
      <c r="D159" s="285"/>
      <c r="E159" s="285"/>
      <c r="F159" s="338" t="s">
        <v>803</v>
      </c>
      <c r="G159" s="285"/>
      <c r="H159" s="337" t="s">
        <v>865</v>
      </c>
      <c r="I159" s="337" t="s">
        <v>805</v>
      </c>
      <c r="J159" s="337" t="s">
        <v>866</v>
      </c>
      <c r="K159" s="333"/>
    </row>
    <row r="160" s="1" customFormat="1" ht="15" customHeight="1">
      <c r="B160" s="310"/>
      <c r="C160" s="337" t="s">
        <v>867</v>
      </c>
      <c r="D160" s="285"/>
      <c r="E160" s="285"/>
      <c r="F160" s="338" t="s">
        <v>803</v>
      </c>
      <c r="G160" s="285"/>
      <c r="H160" s="337" t="s">
        <v>868</v>
      </c>
      <c r="I160" s="337" t="s">
        <v>838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869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797</v>
      </c>
      <c r="D166" s="300"/>
      <c r="E166" s="300"/>
      <c r="F166" s="300" t="s">
        <v>798</v>
      </c>
      <c r="G166" s="342"/>
      <c r="H166" s="343" t="s">
        <v>58</v>
      </c>
      <c r="I166" s="343" t="s">
        <v>61</v>
      </c>
      <c r="J166" s="300" t="s">
        <v>799</v>
      </c>
      <c r="K166" s="277"/>
    </row>
    <row r="167" s="1" customFormat="1" ht="17.25" customHeight="1">
      <c r="B167" s="278"/>
      <c r="C167" s="302" t="s">
        <v>800</v>
      </c>
      <c r="D167" s="302"/>
      <c r="E167" s="302"/>
      <c r="F167" s="303" t="s">
        <v>801</v>
      </c>
      <c r="G167" s="344"/>
      <c r="H167" s="345"/>
      <c r="I167" s="345"/>
      <c r="J167" s="302" t="s">
        <v>802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806</v>
      </c>
      <c r="D169" s="285"/>
      <c r="E169" s="285"/>
      <c r="F169" s="308" t="s">
        <v>803</v>
      </c>
      <c r="G169" s="285"/>
      <c r="H169" s="285" t="s">
        <v>843</v>
      </c>
      <c r="I169" s="285" t="s">
        <v>805</v>
      </c>
      <c r="J169" s="285">
        <v>120</v>
      </c>
      <c r="K169" s="333"/>
    </row>
    <row r="170" s="1" customFormat="1" ht="15" customHeight="1">
      <c r="B170" s="310"/>
      <c r="C170" s="285" t="s">
        <v>852</v>
      </c>
      <c r="D170" s="285"/>
      <c r="E170" s="285"/>
      <c r="F170" s="308" t="s">
        <v>803</v>
      </c>
      <c r="G170" s="285"/>
      <c r="H170" s="285" t="s">
        <v>853</v>
      </c>
      <c r="I170" s="285" t="s">
        <v>805</v>
      </c>
      <c r="J170" s="285" t="s">
        <v>854</v>
      </c>
      <c r="K170" s="333"/>
    </row>
    <row r="171" s="1" customFormat="1" ht="15" customHeight="1">
      <c r="B171" s="310"/>
      <c r="C171" s="285" t="s">
        <v>751</v>
      </c>
      <c r="D171" s="285"/>
      <c r="E171" s="285"/>
      <c r="F171" s="308" t="s">
        <v>803</v>
      </c>
      <c r="G171" s="285"/>
      <c r="H171" s="285" t="s">
        <v>870</v>
      </c>
      <c r="I171" s="285" t="s">
        <v>805</v>
      </c>
      <c r="J171" s="285" t="s">
        <v>854</v>
      </c>
      <c r="K171" s="333"/>
    </row>
    <row r="172" s="1" customFormat="1" ht="15" customHeight="1">
      <c r="B172" s="310"/>
      <c r="C172" s="285" t="s">
        <v>808</v>
      </c>
      <c r="D172" s="285"/>
      <c r="E172" s="285"/>
      <c r="F172" s="308" t="s">
        <v>809</v>
      </c>
      <c r="G172" s="285"/>
      <c r="H172" s="285" t="s">
        <v>870</v>
      </c>
      <c r="I172" s="285" t="s">
        <v>805</v>
      </c>
      <c r="J172" s="285">
        <v>50</v>
      </c>
      <c r="K172" s="333"/>
    </row>
    <row r="173" s="1" customFormat="1" ht="15" customHeight="1">
      <c r="B173" s="310"/>
      <c r="C173" s="285" t="s">
        <v>811</v>
      </c>
      <c r="D173" s="285"/>
      <c r="E173" s="285"/>
      <c r="F173" s="308" t="s">
        <v>803</v>
      </c>
      <c r="G173" s="285"/>
      <c r="H173" s="285" t="s">
        <v>870</v>
      </c>
      <c r="I173" s="285" t="s">
        <v>813</v>
      </c>
      <c r="J173" s="285"/>
      <c r="K173" s="333"/>
    </row>
    <row r="174" s="1" customFormat="1" ht="15" customHeight="1">
      <c r="B174" s="310"/>
      <c r="C174" s="285" t="s">
        <v>822</v>
      </c>
      <c r="D174" s="285"/>
      <c r="E174" s="285"/>
      <c r="F174" s="308" t="s">
        <v>809</v>
      </c>
      <c r="G174" s="285"/>
      <c r="H174" s="285" t="s">
        <v>870</v>
      </c>
      <c r="I174" s="285" t="s">
        <v>805</v>
      </c>
      <c r="J174" s="285">
        <v>50</v>
      </c>
      <c r="K174" s="333"/>
    </row>
    <row r="175" s="1" customFormat="1" ht="15" customHeight="1">
      <c r="B175" s="310"/>
      <c r="C175" s="285" t="s">
        <v>830</v>
      </c>
      <c r="D175" s="285"/>
      <c r="E175" s="285"/>
      <c r="F175" s="308" t="s">
        <v>809</v>
      </c>
      <c r="G175" s="285"/>
      <c r="H175" s="285" t="s">
        <v>870</v>
      </c>
      <c r="I175" s="285" t="s">
        <v>805</v>
      </c>
      <c r="J175" s="285">
        <v>50</v>
      </c>
      <c r="K175" s="333"/>
    </row>
    <row r="176" s="1" customFormat="1" ht="15" customHeight="1">
      <c r="B176" s="310"/>
      <c r="C176" s="285" t="s">
        <v>828</v>
      </c>
      <c r="D176" s="285"/>
      <c r="E176" s="285"/>
      <c r="F176" s="308" t="s">
        <v>809</v>
      </c>
      <c r="G176" s="285"/>
      <c r="H176" s="285" t="s">
        <v>870</v>
      </c>
      <c r="I176" s="285" t="s">
        <v>805</v>
      </c>
      <c r="J176" s="285">
        <v>50</v>
      </c>
      <c r="K176" s="333"/>
    </row>
    <row r="177" s="1" customFormat="1" ht="15" customHeight="1">
      <c r="B177" s="310"/>
      <c r="C177" s="285" t="s">
        <v>118</v>
      </c>
      <c r="D177" s="285"/>
      <c r="E177" s="285"/>
      <c r="F177" s="308" t="s">
        <v>803</v>
      </c>
      <c r="G177" s="285"/>
      <c r="H177" s="285" t="s">
        <v>871</v>
      </c>
      <c r="I177" s="285" t="s">
        <v>872</v>
      </c>
      <c r="J177" s="285"/>
      <c r="K177" s="333"/>
    </row>
    <row r="178" s="1" customFormat="1" ht="15" customHeight="1">
      <c r="B178" s="310"/>
      <c r="C178" s="285" t="s">
        <v>61</v>
      </c>
      <c r="D178" s="285"/>
      <c r="E178" s="285"/>
      <c r="F178" s="308" t="s">
        <v>803</v>
      </c>
      <c r="G178" s="285"/>
      <c r="H178" s="285" t="s">
        <v>873</v>
      </c>
      <c r="I178" s="285" t="s">
        <v>874</v>
      </c>
      <c r="J178" s="285">
        <v>1</v>
      </c>
      <c r="K178" s="333"/>
    </row>
    <row r="179" s="1" customFormat="1" ht="15" customHeight="1">
      <c r="B179" s="310"/>
      <c r="C179" s="285" t="s">
        <v>57</v>
      </c>
      <c r="D179" s="285"/>
      <c r="E179" s="285"/>
      <c r="F179" s="308" t="s">
        <v>803</v>
      </c>
      <c r="G179" s="285"/>
      <c r="H179" s="285" t="s">
        <v>875</v>
      </c>
      <c r="I179" s="285" t="s">
        <v>805</v>
      </c>
      <c r="J179" s="285">
        <v>20</v>
      </c>
      <c r="K179" s="333"/>
    </row>
    <row r="180" s="1" customFormat="1" ht="15" customHeight="1">
      <c r="B180" s="310"/>
      <c r="C180" s="285" t="s">
        <v>58</v>
      </c>
      <c r="D180" s="285"/>
      <c r="E180" s="285"/>
      <c r="F180" s="308" t="s">
        <v>803</v>
      </c>
      <c r="G180" s="285"/>
      <c r="H180" s="285" t="s">
        <v>876</v>
      </c>
      <c r="I180" s="285" t="s">
        <v>805</v>
      </c>
      <c r="J180" s="285">
        <v>255</v>
      </c>
      <c r="K180" s="333"/>
    </row>
    <row r="181" s="1" customFormat="1" ht="15" customHeight="1">
      <c r="B181" s="310"/>
      <c r="C181" s="285" t="s">
        <v>119</v>
      </c>
      <c r="D181" s="285"/>
      <c r="E181" s="285"/>
      <c r="F181" s="308" t="s">
        <v>803</v>
      </c>
      <c r="G181" s="285"/>
      <c r="H181" s="285" t="s">
        <v>767</v>
      </c>
      <c r="I181" s="285" t="s">
        <v>805</v>
      </c>
      <c r="J181" s="285">
        <v>10</v>
      </c>
      <c r="K181" s="333"/>
    </row>
    <row r="182" s="1" customFormat="1" ht="15" customHeight="1">
      <c r="B182" s="310"/>
      <c r="C182" s="285" t="s">
        <v>120</v>
      </c>
      <c r="D182" s="285"/>
      <c r="E182" s="285"/>
      <c r="F182" s="308" t="s">
        <v>803</v>
      </c>
      <c r="G182" s="285"/>
      <c r="H182" s="285" t="s">
        <v>877</v>
      </c>
      <c r="I182" s="285" t="s">
        <v>838</v>
      </c>
      <c r="J182" s="285"/>
      <c r="K182" s="333"/>
    </row>
    <row r="183" s="1" customFormat="1" ht="15" customHeight="1">
      <c r="B183" s="310"/>
      <c r="C183" s="285" t="s">
        <v>878</v>
      </c>
      <c r="D183" s="285"/>
      <c r="E183" s="285"/>
      <c r="F183" s="308" t="s">
        <v>803</v>
      </c>
      <c r="G183" s="285"/>
      <c r="H183" s="285" t="s">
        <v>879</v>
      </c>
      <c r="I183" s="285" t="s">
        <v>838</v>
      </c>
      <c r="J183" s="285"/>
      <c r="K183" s="333"/>
    </row>
    <row r="184" s="1" customFormat="1" ht="15" customHeight="1">
      <c r="B184" s="310"/>
      <c r="C184" s="285" t="s">
        <v>867</v>
      </c>
      <c r="D184" s="285"/>
      <c r="E184" s="285"/>
      <c r="F184" s="308" t="s">
        <v>803</v>
      </c>
      <c r="G184" s="285"/>
      <c r="H184" s="285" t="s">
        <v>880</v>
      </c>
      <c r="I184" s="285" t="s">
        <v>838</v>
      </c>
      <c r="J184" s="285"/>
      <c r="K184" s="333"/>
    </row>
    <row r="185" s="1" customFormat="1" ht="15" customHeight="1">
      <c r="B185" s="310"/>
      <c r="C185" s="285" t="s">
        <v>122</v>
      </c>
      <c r="D185" s="285"/>
      <c r="E185" s="285"/>
      <c r="F185" s="308" t="s">
        <v>809</v>
      </c>
      <c r="G185" s="285"/>
      <c r="H185" s="285" t="s">
        <v>881</v>
      </c>
      <c r="I185" s="285" t="s">
        <v>805</v>
      </c>
      <c r="J185" s="285">
        <v>50</v>
      </c>
      <c r="K185" s="333"/>
    </row>
    <row r="186" s="1" customFormat="1" ht="15" customHeight="1">
      <c r="B186" s="310"/>
      <c r="C186" s="285" t="s">
        <v>882</v>
      </c>
      <c r="D186" s="285"/>
      <c r="E186" s="285"/>
      <c r="F186" s="308" t="s">
        <v>809</v>
      </c>
      <c r="G186" s="285"/>
      <c r="H186" s="285" t="s">
        <v>883</v>
      </c>
      <c r="I186" s="285" t="s">
        <v>884</v>
      </c>
      <c r="J186" s="285"/>
      <c r="K186" s="333"/>
    </row>
    <row r="187" s="1" customFormat="1" ht="15" customHeight="1">
      <c r="B187" s="310"/>
      <c r="C187" s="285" t="s">
        <v>885</v>
      </c>
      <c r="D187" s="285"/>
      <c r="E187" s="285"/>
      <c r="F187" s="308" t="s">
        <v>809</v>
      </c>
      <c r="G187" s="285"/>
      <c r="H187" s="285" t="s">
        <v>886</v>
      </c>
      <c r="I187" s="285" t="s">
        <v>884</v>
      </c>
      <c r="J187" s="285"/>
      <c r="K187" s="333"/>
    </row>
    <row r="188" s="1" customFormat="1" ht="15" customHeight="1">
      <c r="B188" s="310"/>
      <c r="C188" s="285" t="s">
        <v>887</v>
      </c>
      <c r="D188" s="285"/>
      <c r="E188" s="285"/>
      <c r="F188" s="308" t="s">
        <v>809</v>
      </c>
      <c r="G188" s="285"/>
      <c r="H188" s="285" t="s">
        <v>888</v>
      </c>
      <c r="I188" s="285" t="s">
        <v>884</v>
      </c>
      <c r="J188" s="285"/>
      <c r="K188" s="333"/>
    </row>
    <row r="189" s="1" customFormat="1" ht="15" customHeight="1">
      <c r="B189" s="310"/>
      <c r="C189" s="346" t="s">
        <v>889</v>
      </c>
      <c r="D189" s="285"/>
      <c r="E189" s="285"/>
      <c r="F189" s="308" t="s">
        <v>809</v>
      </c>
      <c r="G189" s="285"/>
      <c r="H189" s="285" t="s">
        <v>890</v>
      </c>
      <c r="I189" s="285" t="s">
        <v>891</v>
      </c>
      <c r="J189" s="347" t="s">
        <v>892</v>
      </c>
      <c r="K189" s="333"/>
    </row>
    <row r="190" s="1" customFormat="1" ht="15" customHeight="1">
      <c r="B190" s="310"/>
      <c r="C190" s="346" t="s">
        <v>46</v>
      </c>
      <c r="D190" s="285"/>
      <c r="E190" s="285"/>
      <c r="F190" s="308" t="s">
        <v>803</v>
      </c>
      <c r="G190" s="285"/>
      <c r="H190" s="282" t="s">
        <v>893</v>
      </c>
      <c r="I190" s="285" t="s">
        <v>894</v>
      </c>
      <c r="J190" s="285"/>
      <c r="K190" s="333"/>
    </row>
    <row r="191" s="1" customFormat="1" ht="15" customHeight="1">
      <c r="B191" s="310"/>
      <c r="C191" s="346" t="s">
        <v>895</v>
      </c>
      <c r="D191" s="285"/>
      <c r="E191" s="285"/>
      <c r="F191" s="308" t="s">
        <v>803</v>
      </c>
      <c r="G191" s="285"/>
      <c r="H191" s="285" t="s">
        <v>896</v>
      </c>
      <c r="I191" s="285" t="s">
        <v>838</v>
      </c>
      <c r="J191" s="285"/>
      <c r="K191" s="333"/>
    </row>
    <row r="192" s="1" customFormat="1" ht="15" customHeight="1">
      <c r="B192" s="310"/>
      <c r="C192" s="346" t="s">
        <v>897</v>
      </c>
      <c r="D192" s="285"/>
      <c r="E192" s="285"/>
      <c r="F192" s="308" t="s">
        <v>803</v>
      </c>
      <c r="G192" s="285"/>
      <c r="H192" s="285" t="s">
        <v>898</v>
      </c>
      <c r="I192" s="285" t="s">
        <v>838</v>
      </c>
      <c r="J192" s="285"/>
      <c r="K192" s="333"/>
    </row>
    <row r="193" s="1" customFormat="1" ht="15" customHeight="1">
      <c r="B193" s="310"/>
      <c r="C193" s="346" t="s">
        <v>899</v>
      </c>
      <c r="D193" s="285"/>
      <c r="E193" s="285"/>
      <c r="F193" s="308" t="s">
        <v>809</v>
      </c>
      <c r="G193" s="285"/>
      <c r="H193" s="285" t="s">
        <v>900</v>
      </c>
      <c r="I193" s="285" t="s">
        <v>838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901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902</v>
      </c>
      <c r="D200" s="349"/>
      <c r="E200" s="349"/>
      <c r="F200" s="349" t="s">
        <v>903</v>
      </c>
      <c r="G200" s="350"/>
      <c r="H200" s="349" t="s">
        <v>904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894</v>
      </c>
      <c r="D202" s="285"/>
      <c r="E202" s="285"/>
      <c r="F202" s="308" t="s">
        <v>47</v>
      </c>
      <c r="G202" s="285"/>
      <c r="H202" s="285" t="s">
        <v>905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48</v>
      </c>
      <c r="G203" s="285"/>
      <c r="H203" s="285" t="s">
        <v>906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51</v>
      </c>
      <c r="G204" s="285"/>
      <c r="H204" s="285" t="s">
        <v>907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49</v>
      </c>
      <c r="G205" s="285"/>
      <c r="H205" s="285" t="s">
        <v>908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50</v>
      </c>
      <c r="G206" s="285"/>
      <c r="H206" s="285" t="s">
        <v>909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850</v>
      </c>
      <c r="D208" s="285"/>
      <c r="E208" s="285"/>
      <c r="F208" s="308" t="s">
        <v>79</v>
      </c>
      <c r="G208" s="285"/>
      <c r="H208" s="285" t="s">
        <v>910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745</v>
      </c>
      <c r="G209" s="285"/>
      <c r="H209" s="285" t="s">
        <v>746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743</v>
      </c>
      <c r="G210" s="285"/>
      <c r="H210" s="285" t="s">
        <v>911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747</v>
      </c>
      <c r="G211" s="346"/>
      <c r="H211" s="337" t="s">
        <v>748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749</v>
      </c>
      <c r="G212" s="346"/>
      <c r="H212" s="337" t="s">
        <v>912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874</v>
      </c>
      <c r="D214" s="285"/>
      <c r="E214" s="285"/>
      <c r="F214" s="308">
        <v>1</v>
      </c>
      <c r="G214" s="346"/>
      <c r="H214" s="337" t="s">
        <v>913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914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915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916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Kahuda Karel Ing.</dc:creator>
  <cp:lastModifiedBy>Kahuda Karel Ing.</cp:lastModifiedBy>
  <dcterms:created xsi:type="dcterms:W3CDTF">2023-06-30T05:10:54Z</dcterms:created>
  <dcterms:modified xsi:type="dcterms:W3CDTF">2023-06-30T05:11:05Z</dcterms:modified>
</cp:coreProperties>
</file>