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07_138 - SO 1" sheetId="2" r:id="rId2"/>
    <sheet name="307_139 - SO 2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'307_138 - SO 1'!$C$80:$K$131</definedName>
    <definedName name="_xlnm.Print_Area" localSheetId="1">'307_138 - SO 1'!$C$4:$J$39,'307_138 - SO 1'!$C$45:$J$62,'307_138 - SO 1'!$C$68:$K$131</definedName>
    <definedName name="_xlnm.Print_Titles" localSheetId="1">'307_138 - SO 1'!$80:$80</definedName>
    <definedName name="_xlnm._FilterDatabase" localSheetId="2" hidden="1">'307_139 - SO 2'!$C$80:$K$127</definedName>
    <definedName name="_xlnm.Print_Area" localSheetId="2">'307_139 - SO 2'!$C$4:$J$39,'307_139 - SO 2'!$C$45:$J$62,'307_139 - SO 2'!$C$68:$K$127</definedName>
    <definedName name="_xlnm.Print_Titles" localSheetId="2">'307_139 - SO 2'!$80:$80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127"/>
  <c r="T126"/>
  <c r="R126"/>
  <c r="P126"/>
  <c r="BK126"/>
  <c r="J126"/>
  <c r="J60"/>
  <c r="J37"/>
  <c r="J36"/>
  <c i="1" r="AY56"/>
  <c i="3" r="J35"/>
  <c i="1" r="AX56"/>
  <c i="3" r="J61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0"/>
  <c r="BH90"/>
  <c r="BG90"/>
  <c r="BF90"/>
  <c r="T90"/>
  <c r="R90"/>
  <c r="P90"/>
  <c r="BI86"/>
  <c r="BH86"/>
  <c r="BG86"/>
  <c r="BF86"/>
  <c r="T86"/>
  <c r="R86"/>
  <c r="P86"/>
  <c r="BI82"/>
  <c r="BH82"/>
  <c r="BG82"/>
  <c r="BF82"/>
  <c r="T82"/>
  <c r="T81"/>
  <c r="R82"/>
  <c r="R81"/>
  <c r="P82"/>
  <c r="P81"/>
  <c i="1" r="AU56"/>
  <c i="3" r="F75"/>
  <c r="E73"/>
  <c r="F52"/>
  <c r="E50"/>
  <c r="J24"/>
  <c r="E24"/>
  <c r="J55"/>
  <c r="J23"/>
  <c r="J21"/>
  <c r="E21"/>
  <c r="J77"/>
  <c r="J20"/>
  <c r="J18"/>
  <c r="E18"/>
  <c r="F78"/>
  <c r="J17"/>
  <c r="J15"/>
  <c r="E15"/>
  <c r="F54"/>
  <c r="J14"/>
  <c r="J12"/>
  <c r="J52"/>
  <c r="E7"/>
  <c r="E71"/>
  <c i="2" r="J37"/>
  <c r="J36"/>
  <c i="1" r="AY55"/>
  <c i="2" r="J35"/>
  <c i="1" r="AX55"/>
  <c i="2"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5"/>
  <c r="E73"/>
  <c r="F52"/>
  <c r="E50"/>
  <c r="J24"/>
  <c r="E24"/>
  <c r="J78"/>
  <c r="J23"/>
  <c r="J21"/>
  <c r="E21"/>
  <c r="J54"/>
  <c r="J20"/>
  <c r="J18"/>
  <c r="E18"/>
  <c r="F78"/>
  <c r="J17"/>
  <c r="J15"/>
  <c r="E15"/>
  <c r="F54"/>
  <c r="J14"/>
  <c r="J12"/>
  <c r="J52"/>
  <c r="E7"/>
  <c r="E71"/>
  <c i="1" r="L50"/>
  <c r="AM50"/>
  <c r="AM49"/>
  <c r="L49"/>
  <c r="AM47"/>
  <c r="L47"/>
  <c r="L45"/>
  <c r="L44"/>
  <c i="2" r="J129"/>
  <c r="J84"/>
  <c r="J119"/>
  <c r="BK96"/>
  <c r="BK105"/>
  <c r="BK109"/>
  <c i="3" r="BK113"/>
  <c r="BK108"/>
  <c r="J123"/>
  <c i="2" r="BK88"/>
  <c r="J105"/>
  <c r="BK101"/>
  <c i="3" r="BK82"/>
  <c r="BK118"/>
  <c i="2" r="J88"/>
  <c i="3" r="F35"/>
  <c r="J86"/>
  <c i="1" r="AS54"/>
  <c i="2" r="J124"/>
  <c r="BK129"/>
  <c r="J109"/>
  <c r="BK114"/>
  <c i="3" r="J118"/>
  <c i="2" r="BK119"/>
  <c r="BK124"/>
  <c r="J96"/>
  <c i="3" r="J90"/>
  <c r="BK86"/>
  <c r="BK123"/>
  <c r="J103"/>
  <c r="J113"/>
  <c r="BK99"/>
  <c r="BK90"/>
  <c r="J108"/>
  <c i="2" r="J114"/>
  <c r="J101"/>
  <c r="BK92"/>
  <c r="BK84"/>
  <c i="3" r="J95"/>
  <c r="BK103"/>
  <c r="J82"/>
  <c r="J99"/>
  <c i="2" r="J92"/>
  <c i="3" r="BK95"/>
  <c i="2" l="1" r="BK83"/>
  <c r="BK82"/>
  <c r="BK81"/>
  <c r="J81"/>
  <c r="J59"/>
  <c r="R83"/>
  <c r="R82"/>
  <c r="R81"/>
  <c r="P83"/>
  <c r="P82"/>
  <c r="P81"/>
  <c i="1" r="AU55"/>
  <c i="2" r="T83"/>
  <c r="T82"/>
  <c r="T81"/>
  <c i="3" r="BK81"/>
  <c r="J81"/>
  <c r="F77"/>
  <c r="J75"/>
  <c r="BE108"/>
  <c r="F55"/>
  <c r="J78"/>
  <c r="BE103"/>
  <c r="J54"/>
  <c r="BE90"/>
  <c r="BE86"/>
  <c r="BE118"/>
  <c r="BE123"/>
  <c r="E48"/>
  <c r="BE82"/>
  <c r="BE95"/>
  <c r="BE99"/>
  <c r="BE113"/>
  <c i="1" r="BB56"/>
  <c i="2" r="J55"/>
  <c r="F77"/>
  <c r="BE88"/>
  <c r="BE92"/>
  <c r="BE96"/>
  <c r="BE101"/>
  <c r="BE105"/>
  <c r="F55"/>
  <c r="J75"/>
  <c r="J77"/>
  <c r="BE84"/>
  <c r="E48"/>
  <c r="BE109"/>
  <c r="BE114"/>
  <c r="BE124"/>
  <c r="BE119"/>
  <c r="BE129"/>
  <c i="3" r="J30"/>
  <c i="2" r="F34"/>
  <c i="1" r="BA55"/>
  <c i="2" r="J34"/>
  <c i="1" r="AW55"/>
  <c i="2" r="J30"/>
  <c r="F35"/>
  <c i="1" r="BB55"/>
  <c r="BB54"/>
  <c r="AX54"/>
  <c i="3" r="F37"/>
  <c i="1" r="BD56"/>
  <c i="3" r="F34"/>
  <c i="1" r="BA56"/>
  <c i="3" r="J34"/>
  <c i="1" r="AW56"/>
  <c r="AU54"/>
  <c i="3" r="F36"/>
  <c i="1" r="BC56"/>
  <c i="2" r="F37"/>
  <c i="1" r="BD55"/>
  <c i="2" r="F36"/>
  <c i="1" r="BC55"/>
  <c i="2" l="1" r="J82"/>
  <c r="J60"/>
  <c r="J83"/>
  <c r="J61"/>
  <c i="1" r="AG55"/>
  <c r="AG56"/>
  <c i="3" r="J59"/>
  <c i="2" r="F33"/>
  <c i="1" r="AZ55"/>
  <c r="BA54"/>
  <c r="AW54"/>
  <c r="AK30"/>
  <c i="2" r="J33"/>
  <c i="1" r="AV55"/>
  <c r="AT55"/>
  <c r="AN55"/>
  <c r="BC54"/>
  <c r="AY54"/>
  <c r="W31"/>
  <c i="3" r="F33"/>
  <c i="1" r="AZ56"/>
  <c i="3" r="J33"/>
  <c i="1" r="AV56"/>
  <c r="AT56"/>
  <c r="AN56"/>
  <c r="BD54"/>
  <c r="W33"/>
  <c i="3" l="1" r="J39"/>
  <c i="2" r="J39"/>
  <c i="1" r="AG54"/>
  <c r="AK26"/>
  <c r="AZ54"/>
  <c r="W29"/>
  <c r="W32"/>
  <c r="W30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<sst xmlns="http://schemas.openxmlformats.org/spreadsheetml/2006/main">
  <si>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</si>
  <si>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</si>
  <si>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</si>
  <si>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</si>
  <si>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</si>
  <si>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{9c8c4065-ce5a-4d85-9af8-ff2e3e43fd03}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</si>
  <si>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</si>
  <si>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</si>
  <si>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</si>
  <si>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</si>
  <si>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</si>
  <si>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</si>
  <si>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</si>
  <si>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</si>
  <si>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</si>
  <si>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</si>
  <si>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</si>
  <si>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</si>
  <si>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Malnický rybník I</t>
  </si>
  <si>
    <t>KSO:</t>
  </si>
  <si>
    <t>CC-CZ:</t>
  </si>
  <si>
    <t>Místo:</t>
  </si>
  <si>
    <t>k.ú. Malnice</t>
  </si>
  <si>
    <t>Datum:</t>
  </si>
  <si>
    <t>14. 6. 2023</t>
  </si>
  <si>
    <t>Zadavatel:</t>
  </si>
  <si>
    <t>IČ:</t>
  </si>
  <si>
    <t>Státní pozemkový úřad ČR</t>
  </si>
  <si>
    <t>DIČ:</t>
  </si>
  <si>
    <t>Uchazeč:</t>
  </si>
  <si>
    <t>Vyplň údaj</t>
  </si>
  <si>
    <t>Projektant:</t>
  </si>
  <si>
    <t>Ing. Markéta Pejzlová</t>
  </si>
  <si>
    <t>True</t>
  </si>
  <si>
    <t>Zpracovatel:</t>
  </si>
  <si>
    <t>01312774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</si>
  <si>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</si>
  <si>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</si>
  <si>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</si>
  <si>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</si>
  <si>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</si>
  <si>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</si>
  <si>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</si>
  <si>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</si>
  <si>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</si>
  <si>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</si>
  <si>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</si>
  <si>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</si>
  <si>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</si>
  <si>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</si>
  <si>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</si>
  <si>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</si>
  <si>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</si>
  <si>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</si>
  <si>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</si>
  <si>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</si>
  <si>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</si>
  <si>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</si>
  <si>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</si>
  <si>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</si>
  <si>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</si>
  <si>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</si>
  <si>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</si>
  <si>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</si>
  <si>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</si>
  <si>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</si>
  <si>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</si>
  <si>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</si>
  <si>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</si>
  <si>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</si>
  <si>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</si>
  <si>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</si>
  <si>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</si>
  <si>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</si>
  <si>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</si>
  <si>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</si>
  <si>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</si>
  <si>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307_138</t>
  </si>
  <si>
    <t>SO 1</t>
  </si>
  <si>
    <t>STA</t>
  </si>
  <si>
    <t>1</t>
  </si>
  <si>
    <t>{7dc92211-126f-4085-9660-a20bd9852337}</t>
  </si>
  <si>
    <t>2</t>
  </si>
  <si>
    <t>307_139</t>
  </si>
  <si>
    <t>SO 2</t>
  </si>
  <si>
    <t>{e34b8576-31fd-4fd6-a158-aa53fe1a862a}</t>
  </si>
  <si>
    <t>KRYCÍ LIST SOUPISU PRACÍ</t>
  </si>
  <si>
    <t>Objekt:</t>
  </si>
  <si>
    <t>307_138 - SO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</si>
  <si>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</si>
  <si>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</si>
  <si>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</si>
  <si>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</si>
  <si>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</si>
  <si>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</si>
  <si>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</si>
  <si>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</si>
  <si>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</si>
  <si>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</si>
  <si>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</si>
  <si>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</si>
  <si>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</si>
  <si>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</si>
  <si>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</si>
  <si>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</si>
  <si>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</si>
  <si>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</si>
  <si>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</si>
  <si>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</si>
  <si>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</si>
  <si>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</si>
  <si>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</si>
  <si>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</si>
  <si>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</si>
  <si>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125703313</t>
  </si>
  <si>
    <t>Čištění melioračních kanálů od naplavenin tl přes 250 do 500 mm dno zpevněné tvárnicemi</t>
  </si>
  <si>
    <t>m3</t>
  </si>
  <si>
    <t>CS ÚRS 2023 01</t>
  </si>
  <si>
    <t>4</t>
  </si>
  <si>
    <t>1799993736</t>
  </si>
  <si>
    <t>PP</t>
  </si>
  <si>
    <t>Čištění melioračních kanálů s úpravou svahu do výšky naplavené vrstvy tloušťky naplavené vrstvy přes 250 do 500 mm, se dnem zpevněným tvárnicemi</t>
  </si>
  <si>
    <t>Online PSC</t>
  </si>
  <si>
    <t>https://podminky.urs.cz/item/CS_URS_2023_01/125703313</t>
  </si>
  <si>
    <t>VV</t>
  </si>
  <si>
    <t>(35*0,315) + (240*0,675)</t>
  </si>
  <si>
    <t>125703323</t>
  </si>
  <si>
    <t>Čištění melioračních kanálů od naplavenin tl přes 500 mm dno zpevněné tvárnicemi</t>
  </si>
  <si>
    <t>-201753800</t>
  </si>
  <si>
    <t>Čištění melioračních kanálů s úpravou svahu do výšky naplavené vrstvy tloušťky naplavené vrstvy přes 500 mm, se dnem zpevněným tvárnicemi</t>
  </si>
  <si>
    <t>https://podminky.urs.cz/item/CS_URS_2023_01/125703323</t>
  </si>
  <si>
    <t>185*0,900</t>
  </si>
  <si>
    <t>3</t>
  </si>
  <si>
    <t>167151111</t>
  </si>
  <si>
    <t>Nakládání výkopku z hornin třídy těžitelnosti I skupiny 1 až 3 přes 100 m3</t>
  </si>
  <si>
    <t>1527215868</t>
  </si>
  <si>
    <t>Nakládání, skládání a překládání neulehlého výkopku nebo sypaniny strojně nakládání, množství přes 100 m3, z hornin třídy těžitelnosti I, skupiny 1 až 3</t>
  </si>
  <si>
    <t>https://podminky.urs.cz/item/CS_URS_2023_01/167151111</t>
  </si>
  <si>
    <t>173,025+166,5</t>
  </si>
  <si>
    <t>13</t>
  </si>
  <si>
    <t>162251101</t>
  </si>
  <si>
    <t>Vodorovné přemístění do 20 m výkopku/sypaniny z horniny třídy těžitelnosti I skupiny 1 až 3</t>
  </si>
  <si>
    <t>-730740863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</si>
  <si>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</si>
  <si>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https://podminky.urs.cz/item/CS_URS_2023_01/162251101</t>
  </si>
  <si>
    <t>P</t>
  </si>
  <si>
    <t>Poznámka k položce:_x000d_
přesun za ochranný pás podél HOZ</t>
  </si>
  <si>
    <t>339,525</t>
  </si>
  <si>
    <t>6</t>
  </si>
  <si>
    <t>181006111</t>
  </si>
  <si>
    <t>Rozprostření zemin tl vrstvy do 0,1 m schopných zúrodnění v rovině a sklonu do 1:5</t>
  </si>
  <si>
    <t>m2</t>
  </si>
  <si>
    <t>58973375</t>
  </si>
  <si>
    <t>Rozprostření zemin schopných zúrodnění v rovině a ve sklonu do 1:5, tloušťka vrstvy do 0,10 m</t>
  </si>
  <si>
    <t>https://podminky.urs.cz/item/CS_URS_2023_01/181006111</t>
  </si>
  <si>
    <t>339,525/0,1</t>
  </si>
  <si>
    <t>10</t>
  </si>
  <si>
    <t>R - 029</t>
  </si>
  <si>
    <t xml:space="preserve">Vysbírání kamenů a pevných nečistot z rozprostřeného sedimentu vč. odvozu a uložení - v souladu se zákonem o odpadech č. 541/2020 Sb.v platném znění  </t>
  </si>
  <si>
    <t>-627707580</t>
  </si>
  <si>
    <t xml:space="preserve">Vysbírání kamenů a pevných nečistot z rozprostřeného sedimentu vč. odvozu a uložení - v souladu se zákonem o odpadech č. 541/2020 Sb.v platném znění </t>
  </si>
  <si>
    <t xml:space="preserve">Poznámka k položce:_x000d_
Po rozprostření sedimentu budou vysbírány kameny z plochy rozprostření, případně jiné pevné nečistoty a odpady (kousky cihel, betonu, komunální odpad a pod) a uloženy na místo k tomu určeném (např. skladka TKO a pod) _x000d_
</t>
  </si>
  <si>
    <t>3395*0,5</t>
  </si>
  <si>
    <t>183403161</t>
  </si>
  <si>
    <t>Obdělání půdy válením v rovině a svahu do 1:5</t>
  </si>
  <si>
    <t>632539445</t>
  </si>
  <si>
    <t>Obdělání půdy válením v rovině nebo na svahu do 1:5</t>
  </si>
  <si>
    <t>https://podminky.urs.cz/item/CS_URS_2023_01/183403161</t>
  </si>
  <si>
    <t>Poznámka k položce:_x000d_
úprava ochranného pásu podél HOZ - PB úhor (mimo PB Dušková)</t>
  </si>
  <si>
    <t>(460-90)*6</t>
  </si>
  <si>
    <t>14</t>
  </si>
  <si>
    <t>183453112</t>
  </si>
  <si>
    <t>Kypření meziřadových pasů rotačním kypřičem při provozu dvousměrném</t>
  </si>
  <si>
    <t>ha</t>
  </si>
  <si>
    <t>1174071109</t>
  </si>
  <si>
    <t>Kypření meziřadových pásů rotačním kypřičem provoz dvousměrný</t>
  </si>
  <si>
    <t>https://podminky.urs.cz/item/CS_URS_2023_01/183453112</t>
  </si>
  <si>
    <t>(460-90)*6/10000</t>
  </si>
  <si>
    <t>7</t>
  </si>
  <si>
    <t>181951111</t>
  </si>
  <si>
    <t>Úprava pláně v hornině třídy těžitelnosti I skupiny 1 až 3 bez zhutnění strojně</t>
  </si>
  <si>
    <t>207429706</t>
  </si>
  <si>
    <t>Úprava pláně vyrovnáním výškových rozdílů strojně v hornině třídy těžitelnosti I, skupiny 1 až 3 bez zhutnění</t>
  </si>
  <si>
    <t>https://podminky.urs.cz/item/CS_URS_2023_01/181951111</t>
  </si>
  <si>
    <t>8</t>
  </si>
  <si>
    <t>181451121</t>
  </si>
  <si>
    <t>Založení lučního trávníku výsevem pl přes 1000 m2 v rovině a ve svahu do 1:5</t>
  </si>
  <si>
    <t>163710420</t>
  </si>
  <si>
    <t>Založení trávníku na půdě předem připravené plochy přes 1000 m2 výsevem včetně utažení lučního v rovině nebo na svahu do 1:5</t>
  </si>
  <si>
    <t>https://podminky.urs.cz/item/CS_URS_2023_01/181451121</t>
  </si>
  <si>
    <t>2220</t>
  </si>
  <si>
    <t>12</t>
  </si>
  <si>
    <t>M</t>
  </si>
  <si>
    <t>00572470</t>
  </si>
  <si>
    <t>osivo směs travní univerzál</t>
  </si>
  <si>
    <t>kg</t>
  </si>
  <si>
    <t>810813632</t>
  </si>
  <si>
    <t>2220*0,02 'Přepočtené koeficientem množství</t>
  </si>
  <si>
    <t>307_139 - SO 2</t>
  </si>
  <si>
    <t>-1365304664</t>
  </si>
  <si>
    <t>(250*0,480 + 80*0,315)</t>
  </si>
  <si>
    <t>1324171813</t>
  </si>
  <si>
    <t>145,2</t>
  </si>
  <si>
    <t>16</t>
  </si>
  <si>
    <t>-1469789117</t>
  </si>
  <si>
    <t>351066489</t>
  </si>
  <si>
    <t>145,2/0,1</t>
  </si>
  <si>
    <t>-1640063618</t>
  </si>
  <si>
    <t>1452*0,4</t>
  </si>
  <si>
    <t>17</t>
  </si>
  <si>
    <t>-2029307284</t>
  </si>
  <si>
    <t>Poznámka k položce:_x000d_
úprava ochranného pásu podél HOZ - PB úhor.</t>
  </si>
  <si>
    <t>(220*6)/10000</t>
  </si>
  <si>
    <t>18</t>
  </si>
  <si>
    <t>1391388867</t>
  </si>
  <si>
    <t>1320</t>
  </si>
  <si>
    <t>-1358490038</t>
  </si>
  <si>
    <t>220*6</t>
  </si>
  <si>
    <t>9</t>
  </si>
  <si>
    <t>-1493139374</t>
  </si>
  <si>
    <t>11</t>
  </si>
  <si>
    <t>-2019478416</t>
  </si>
  <si>
    <t>1320*0,02 'Přepočtené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</si>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</sst>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0" fontId="8" fillId="0" borderId="16" xfId="0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0" fontId="21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8" fillId="0" borderId="20" xfId="0" applyFont="1" applyBorder="1" applyAlignment="1"/>
    <xf numFmtId="0" fontId="8" fillId="0" borderId="21" xfId="0" applyFont="1" applyBorder="1" applyAlignment="1"/>
    <xf numFmtId="166" fontId="8" fillId="0" borderId="21" xfId="0" applyNumberFormat="1" applyFont="1" applyBorder="1" applyAlignment="1"/>
    <xf numFmtId="0" fontId="8" fillId="0" borderId="22" xfId="0" applyFont="1" applyBorder="1" applyAlignment="1"/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5703313" TargetMode="External" /><Relationship Id="rId2" Type="http://schemas.openxmlformats.org/officeDocument/2006/relationships/hyperlink" Target="https://podminky.urs.cz/item/CS_URS_2023_01/125703323" TargetMode="External" /><Relationship Id="rId3" Type="http://schemas.openxmlformats.org/officeDocument/2006/relationships/hyperlink" Target="https://podminky.urs.cz/item/CS_URS_2023_01/167151111" TargetMode="External" /><Relationship Id="rId4" Type="http://schemas.openxmlformats.org/officeDocument/2006/relationships/hyperlink" Target="https://podminky.urs.cz/item/CS_URS_2023_01/162251101" TargetMode="External" /><Relationship Id="rId5" Type="http://schemas.openxmlformats.org/officeDocument/2006/relationships/hyperlink" Target="https://podminky.urs.cz/item/CS_URS_2023_01/181006111" TargetMode="External" /><Relationship Id="rId6" Type="http://schemas.openxmlformats.org/officeDocument/2006/relationships/hyperlink" Target="https://podminky.urs.cz/item/CS_URS_2023_01/183403161" TargetMode="External" /><Relationship Id="rId7" Type="http://schemas.openxmlformats.org/officeDocument/2006/relationships/hyperlink" Target="https://podminky.urs.cz/item/CS_URS_2023_01/183453112" TargetMode="External" /><Relationship Id="rId8" Type="http://schemas.openxmlformats.org/officeDocument/2006/relationships/hyperlink" Target="https://podminky.urs.cz/item/CS_URS_2023_01/181951111" TargetMode="External" /><Relationship Id="rId9" Type="http://schemas.openxmlformats.org/officeDocument/2006/relationships/hyperlink" Target="https://podminky.urs.cz/item/CS_URS_2023_01/181451121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5703313" TargetMode="External" /><Relationship Id="rId2" Type="http://schemas.openxmlformats.org/officeDocument/2006/relationships/hyperlink" Target="https://podminky.urs.cz/item/CS_URS_2023_01/167151111" TargetMode="External" /><Relationship Id="rId3" Type="http://schemas.openxmlformats.org/officeDocument/2006/relationships/hyperlink" Target="https://podminky.urs.cz/item/CS_URS_2023_01/162251101" TargetMode="External" /><Relationship Id="rId4" Type="http://schemas.openxmlformats.org/officeDocument/2006/relationships/hyperlink" Target="https://podminky.urs.cz/item/CS_URS_2023_01/181006111" TargetMode="External" /><Relationship Id="rId5" Type="http://schemas.openxmlformats.org/officeDocument/2006/relationships/hyperlink" Target="https://podminky.urs.cz/item/CS_URS_2023_01/183453112" TargetMode="External" /><Relationship Id="rId6" Type="http://schemas.openxmlformats.org/officeDocument/2006/relationships/hyperlink" Target="https://podminky.urs.cz/item/CS_URS_2023_01/183403161" TargetMode="External" /><Relationship Id="rId7" Type="http://schemas.openxmlformats.org/officeDocument/2006/relationships/hyperlink" Target="https://podminky.urs.cz/item/CS_URS_2023_01/181951111" TargetMode="External" /><Relationship Id="rId8" Type="http://schemas.openxmlformats.org/officeDocument/2006/relationships/hyperlink" Target="https://podminky.urs.cz/item/CS_URS_2023_01/18145112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6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="1" customFormat="1" ht="12" customHeight="1">
      <c r="B5" s="20"/>
      <c r="D5" s="24" t="s">
        <v>14</v>
      </c>
      <c r="K5" s="25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16</v>
      </c>
      <c r="BS5" s="17" t="s">
        <v>7</v>
      </c>
    </row>
    <row r="6" s="1" customFormat="1" ht="36.96" customHeight="1">
      <c r="B6" s="20"/>
      <c r="D6" s="27" t="s">
        <v>17</v>
      </c>
      <c r="K6" s="28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7</v>
      </c>
    </row>
    <row r="7" s="1" customFormat="1" ht="12" customHeight="1">
      <c r="B7" s="20"/>
      <c r="D7" s="30" t="s">
        <v>19</v>
      </c>
      <c r="K7" s="25" t="s">
        <v>3</v>
      </c>
      <c r="AK7" s="30" t="s">
        <v>20</v>
      </c>
      <c r="AN7" s="25" t="s">
        <v>3</v>
      </c>
      <c r="AR7" s="20"/>
      <c r="BE7" s="29"/>
      <c r="BS7" s="17" t="s">
        <v>7</v>
      </c>
    </row>
    <row r="8" s="1" customFormat="1" ht="12" customHeight="1">
      <c r="B8" s="20"/>
      <c r="D8" s="30" t="s">
        <v>21</v>
      </c>
      <c r="K8" s="25" t="s">
        <v>22</v>
      </c>
      <c r="AK8" s="30" t="s">
        <v>23</v>
      </c>
      <c r="AN8" s="31" t="s">
        <v>24</v>
      </c>
      <c r="AR8" s="20"/>
      <c r="BE8" s="29"/>
      <c r="BS8" s="17" t="s">
        <v>7</v>
      </c>
    </row>
    <row r="9" s="1" customFormat="1" ht="14.4" customHeight="1">
      <c r="B9" s="20"/>
      <c r="AR9" s="20"/>
      <c r="BE9" s="29"/>
      <c r="BS9" s="17" t="s">
        <v>7</v>
      </c>
    </row>
    <row r="10" s="1" customFormat="1" ht="12" customHeight="1">
      <c r="B10" s="20"/>
      <c r="D10" s="30" t="s">
        <v>25</v>
      </c>
      <c r="AK10" s="30" t="s">
        <v>26</v>
      </c>
      <c r="AN10" s="25" t="s">
        <v>3</v>
      </c>
      <c r="AR10" s="20"/>
      <c r="BE10" s="29"/>
      <c r="BS10" s="17" t="s">
        <v>7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3</v>
      </c>
      <c r="AR11" s="20"/>
      <c r="BE11" s="29"/>
      <c r="BS11" s="17" t="s">
        <v>7</v>
      </c>
    </row>
    <row r="12" s="1" customFormat="1" ht="6.96" customHeight="1">
      <c r="B12" s="20"/>
      <c r="AR12" s="20"/>
      <c r="BE12" s="29"/>
      <c r="BS12" s="17" t="s">
        <v>7</v>
      </c>
    </row>
    <row r="13" s="1" customFormat="1" ht="12" customHeight="1">
      <c r="B13" s="20"/>
      <c r="D13" s="30" t="s">
        <v>29</v>
      </c>
      <c r="AK13" s="30" t="s">
        <v>26</v>
      </c>
      <c r="AN13" s="32" t="s">
        <v>30</v>
      </c>
      <c r="AR13" s="20"/>
      <c r="BE13" s="29"/>
      <c r="BS13" s="17" t="s">
        <v>7</v>
      </c>
    </row>
    <row r="14">
      <c r="B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30</v>
      </c>
      <c r="AR14" s="20"/>
      <c r="BE14" s="29"/>
      <c r="BS14" s="17" t="s">
        <v>7</v>
      </c>
    </row>
    <row r="15" s="1" customFormat="1" ht="6.96" customHeight="1">
      <c r="B15" s="20"/>
      <c r="AR15" s="20"/>
      <c r="BE15" s="29"/>
      <c r="BS15" s="17" t="s">
        <v>4</v>
      </c>
    </row>
    <row r="16" s="1" customFormat="1" ht="12" customHeight="1">
      <c r="B16" s="20"/>
      <c r="D16" s="30" t="s">
        <v>31</v>
      </c>
      <c r="AK16" s="30" t="s">
        <v>26</v>
      </c>
      <c r="AN16" s="25" t="s">
        <v>3</v>
      </c>
      <c r="AR16" s="20"/>
      <c r="BE16" s="29"/>
      <c r="BS16" s="17" t="s">
        <v>4</v>
      </c>
    </row>
    <row r="17" s="1" customFormat="1" ht="18.48" customHeight="1">
      <c r="B17" s="20"/>
      <c r="E17" s="25" t="s">
        <v>32</v>
      </c>
      <c r="AK17" s="30" t="s">
        <v>28</v>
      </c>
      <c r="AN17" s="25" t="s">
        <v>3</v>
      </c>
      <c r="AR17" s="20"/>
      <c r="BE17" s="29"/>
      <c r="BS17" s="17" t="s">
        <v>33</v>
      </c>
    </row>
    <row r="18" s="1" customFormat="1" ht="6.96" customHeight="1">
      <c r="B18" s="20"/>
      <c r="AR18" s="20"/>
      <c r="BE18" s="29"/>
      <c r="BS18" s="17" t="s">
        <v>7</v>
      </c>
    </row>
    <row r="19" s="1" customFormat="1" ht="12" customHeight="1">
      <c r="B19" s="20"/>
      <c r="D19" s="30" t="s">
        <v>34</v>
      </c>
      <c r="AK19" s="30" t="s">
        <v>26</v>
      </c>
      <c r="AN19" s="25" t="s">
        <v>35</v>
      </c>
      <c r="AR19" s="20"/>
      <c r="BE19" s="29"/>
      <c r="BS19" s="17" t="s">
        <v>7</v>
      </c>
    </row>
    <row r="20" s="1" customFormat="1" ht="18.48" customHeight="1">
      <c r="B20" s="20"/>
      <c r="E20" s="25" t="s">
        <v>27</v>
      </c>
      <c r="AK20" s="30" t="s">
        <v>28</v>
      </c>
      <c r="AN20" s="25" t="s">
        <v>3</v>
      </c>
      <c r="AR20" s="20"/>
      <c r="BE20" s="29"/>
      <c r="BS20" s="17" t="s">
        <v>33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36</v>
      </c>
      <c r="AR22" s="20"/>
      <c r="BE22" s="29"/>
    </row>
    <row r="23" s="1" customFormat="1" ht="47.25" customHeight="1">
      <c r="B23" s="20"/>
      <c r="E23" s="34" t="s">
        <v>37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39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40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41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42</v>
      </c>
      <c r="E29" s="3"/>
      <c r="F29" s="30" t="s">
        <v>43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ROUND(AV54,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44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ROUND(AW54,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45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46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47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3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36"/>
    </row>
    <row r="35" s="2" customFormat="1" ht="25.92" customHeight="1">
      <c r="A35" s="36"/>
      <c r="B35" s="37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50" t="s">
        <v>50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6.96" customHeight="1">
      <c r="A37" s="36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7"/>
      <c r="BE37" s="36"/>
    </row>
    <row r="41" s="2" customFormat="1" ht="6.96" customHeight="1">
      <c r="A41" s="36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7"/>
      <c r="BE41" s="36"/>
    </row>
    <row r="42" s="2" customFormat="1" ht="24.96" customHeight="1">
      <c r="A42" s="36"/>
      <c r="B42" s="37"/>
      <c r="C42" s="21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7"/>
      <c r="BE42" s="36"/>
    </row>
    <row r="43" s="2" customFormat="1" ht="6.96" customHeight="1">
      <c r="A43" s="36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7"/>
      <c r="BE43" s="36"/>
    </row>
    <row r="44" s="4" customFormat="1" ht="12" customHeight="1">
      <c r="A44" s="4"/>
      <c r="B44" s="57"/>
      <c r="C44" s="30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2023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7"/>
      <c r="BE44" s="4"/>
    </row>
    <row r="45" s="5" customFormat="1" ht="36.96" customHeight="1">
      <c r="A45" s="5"/>
      <c r="B45" s="58"/>
      <c r="C45" s="59" t="s">
        <v>17</v>
      </c>
      <c r="D45" s="5"/>
      <c r="E45" s="5"/>
      <c r="F45" s="5"/>
      <c r="G45" s="5"/>
      <c r="H45" s="5"/>
      <c r="I45" s="5"/>
      <c r="J45" s="5"/>
      <c r="K45" s="5"/>
      <c r="L45" s="60" t="str">
        <f>K6</f>
        <v>Údržba HOZ Malnický rybník I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8"/>
      <c r="BE45" s="5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7"/>
      <c r="BE46" s="36"/>
    </row>
    <row r="47" s="2" customFormat="1" ht="12" customHeight="1">
      <c r="A47" s="36"/>
      <c r="B47" s="37"/>
      <c r="C47" s="30" t="s">
        <v>21</v>
      </c>
      <c r="D47" s="36"/>
      <c r="E47" s="36"/>
      <c r="F47" s="36"/>
      <c r="G47" s="36"/>
      <c r="H47" s="36"/>
      <c r="I47" s="36"/>
      <c r="J47" s="36"/>
      <c r="K47" s="36"/>
      <c r="L47" s="61" t="str">
        <f>IF(K8="","",K8)</f>
        <v>k.ú. Malnice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0" t="s">
        <v>23</v>
      </c>
      <c r="AJ47" s="36"/>
      <c r="AK47" s="36"/>
      <c r="AL47" s="36"/>
      <c r="AM47" s="62" t="str">
        <f>IF(AN8= "","",AN8)</f>
        <v>14. 6. 2023</v>
      </c>
      <c r="AN47" s="62"/>
      <c r="AO47" s="36"/>
      <c r="AP47" s="36"/>
      <c r="AQ47" s="36"/>
      <c r="AR47" s="37"/>
      <c r="BE47" s="36"/>
    </row>
    <row r="48" s="2" customFormat="1" ht="6.96" customHeight="1">
      <c r="A48" s="36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  <c r="BE48" s="36"/>
    </row>
    <row r="49" s="2" customFormat="1" ht="15.15" customHeight="1">
      <c r="A49" s="36"/>
      <c r="B49" s="37"/>
      <c r="C49" s="30" t="s">
        <v>25</v>
      </c>
      <c r="D49" s="36"/>
      <c r="E49" s="36"/>
      <c r="F49" s="36"/>
      <c r="G49" s="36"/>
      <c r="H49" s="36"/>
      <c r="I49" s="36"/>
      <c r="J49" s="36"/>
      <c r="K49" s="36"/>
      <c r="L49" s="4" t="str">
        <f>IF(E11= "","",E11)</f>
        <v>Státní pozemkový úřad ČR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0" t="s">
        <v>31</v>
      </c>
      <c r="AJ49" s="36"/>
      <c r="AK49" s="36"/>
      <c r="AL49" s="36"/>
      <c r="AM49" s="63" t="str">
        <f>IF(E17="","",E17)</f>
        <v>Ing. Markéta Pejzlová</v>
      </c>
      <c r="AN49" s="4"/>
      <c r="AO49" s="4"/>
      <c r="AP49" s="4"/>
      <c r="AQ49" s="36"/>
      <c r="AR49" s="37"/>
      <c r="AS49" s="64" t="s">
        <v>52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  <c r="BE49" s="36"/>
    </row>
    <row r="50" s="2" customFormat="1" ht="15.15" customHeight="1">
      <c r="A50" s="36"/>
      <c r="B50" s="37"/>
      <c r="C50" s="30" t="s">
        <v>29</v>
      </c>
      <c r="D50" s="36"/>
      <c r="E50" s="36"/>
      <c r="F50" s="36"/>
      <c r="G50" s="36"/>
      <c r="H50" s="36"/>
      <c r="I50" s="36"/>
      <c r="J50" s="36"/>
      <c r="K50" s="36"/>
      <c r="L50" s="4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0" t="s">
        <v>34</v>
      </c>
      <c r="AJ50" s="36"/>
      <c r="AK50" s="36"/>
      <c r="AL50" s="36"/>
      <c r="AM50" s="63" t="str">
        <f>IF(E20="","",E20)</f>
        <v>Státní pozemkový úřad ČR</v>
      </c>
      <c r="AN50" s="4"/>
      <c r="AO50" s="4"/>
      <c r="AP50" s="4"/>
      <c r="AQ50" s="36"/>
      <c r="AR50" s="37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  <c r="BE50" s="36"/>
    </row>
    <row r="51" s="2" customFormat="1" ht="10.8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7"/>
      <c r="AS51" s="68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1"/>
      <c r="BE51" s="36"/>
    </row>
    <row r="52" s="2" customFormat="1" ht="29.28" customHeight="1">
      <c r="A52" s="36"/>
      <c r="B52" s="37"/>
      <c r="C52" s="72" t="s">
        <v>53</v>
      </c>
      <c r="D52" s="73"/>
      <c r="E52" s="73"/>
      <c r="F52" s="73"/>
      <c r="G52" s="73"/>
      <c r="H52" s="74"/>
      <c r="I52" s="75" t="s">
        <v>54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6" t="s">
        <v>55</v>
      </c>
      <c r="AH52" s="73"/>
      <c r="AI52" s="73"/>
      <c r="AJ52" s="73"/>
      <c r="AK52" s="73"/>
      <c r="AL52" s="73"/>
      <c r="AM52" s="73"/>
      <c r="AN52" s="75" t="s">
        <v>56</v>
      </c>
      <c r="AO52" s="73"/>
      <c r="AP52" s="73"/>
      <c r="AQ52" s="77" t="s">
        <v>57</v>
      </c>
      <c r="AR52" s="37"/>
      <c r="AS52" s="78" t="s">
        <v>58</v>
      </c>
      <c r="AT52" s="79" t="s">
        <v>59</v>
      </c>
      <c r="AU52" s="79" t="s">
        <v>60</v>
      </c>
      <c r="AV52" s="79" t="s">
        <v>61</v>
      </c>
      <c r="AW52" s="79" t="s">
        <v>62</v>
      </c>
      <c r="AX52" s="79" t="s">
        <v>63</v>
      </c>
      <c r="AY52" s="79" t="s">
        <v>64</v>
      </c>
      <c r="AZ52" s="79" t="s">
        <v>65</v>
      </c>
      <c r="BA52" s="79" t="s">
        <v>66</v>
      </c>
      <c r="BB52" s="79" t="s">
        <v>67</v>
      </c>
      <c r="BC52" s="79" t="s">
        <v>68</v>
      </c>
      <c r="BD52" s="80" t="s">
        <v>69</v>
      </c>
      <c r="BE52" s="36"/>
    </row>
    <row r="53" s="2" customFormat="1" ht="10.8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7"/>
      <c r="AS53" s="81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3"/>
      <c r="BE53" s="36"/>
    </row>
    <row r="54" s="6" customFormat="1" ht="32.4" customHeight="1">
      <c r="A54" s="6"/>
      <c r="B54" s="84"/>
      <c r="C54" s="85" t="s">
        <v>70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7">
        <f>ROUND(SUM(AG55:AG56),2)</f>
        <v>0</v>
      </c>
      <c r="AH54" s="87"/>
      <c r="AI54" s="87"/>
      <c r="AJ54" s="87"/>
      <c r="AK54" s="87"/>
      <c r="AL54" s="87"/>
      <c r="AM54" s="87"/>
      <c r="AN54" s="88">
        <f>SUM(AG54,AT54)</f>
        <v>0</v>
      </c>
      <c r="AO54" s="88"/>
      <c r="AP54" s="88"/>
      <c r="AQ54" s="89" t="s">
        <v>3</v>
      </c>
      <c r="AR54" s="84"/>
      <c r="AS54" s="90">
        <f>ROUND(SUM(AS55:AS56),2)</f>
        <v>0</v>
      </c>
      <c r="AT54" s="91">
        <f>ROUND(SUM(AV54:AW54),2)</f>
        <v>0</v>
      </c>
      <c r="AU54" s="92">
        <f>ROUND(SUM(AU55:AU56),5)</f>
        <v>0</v>
      </c>
      <c r="AV54" s="91">
        <f>ROUND(AZ54*L29,2)</f>
        <v>0</v>
      </c>
      <c r="AW54" s="91">
        <f>ROUND(BA54*L30,2)</f>
        <v>0</v>
      </c>
      <c r="AX54" s="91">
        <f>ROUND(BB54*L29,2)</f>
        <v>0</v>
      </c>
      <c r="AY54" s="91">
        <f>ROUND(BC54*L30,2)</f>
        <v>0</v>
      </c>
      <c r="AZ54" s="91">
        <f>ROUND(SUM(AZ55:AZ56),2)</f>
        <v>0</v>
      </c>
      <c r="BA54" s="91">
        <f>ROUND(SUM(BA55:BA56),2)</f>
        <v>0</v>
      </c>
      <c r="BB54" s="91">
        <f>ROUND(SUM(BB55:BB56),2)</f>
        <v>0</v>
      </c>
      <c r="BC54" s="91">
        <f>ROUND(SUM(BC55:BC56),2)</f>
        <v>0</v>
      </c>
      <c r="BD54" s="93">
        <f>ROUND(SUM(BD55:BD56),2)</f>
        <v>0</v>
      </c>
      <c r="BE54" s="6"/>
      <c r="BS54" s="94" t="s">
        <v>71</v>
      </c>
      <c r="BT54" s="94" t="s">
        <v>72</v>
      </c>
      <c r="BU54" s="95" t="s">
        <v>73</v>
      </c>
      <c r="BV54" s="94" t="s">
        <v>74</v>
      </c>
      <c r="BW54" s="94" t="s">
        <v>5</v>
      </c>
      <c r="BX54" s="94" t="s">
        <v>75</v>
      </c>
      <c r="CL54" s="94" t="s">
        <v>3</v>
      </c>
    </row>
    <row r="55" s="7" customFormat="1" ht="16.5" customHeight="1">
      <c r="A55" s="96" t="s">
        <v>76</v>
      </c>
      <c r="B55" s="97"/>
      <c r="C55" s="98"/>
      <c r="D55" s="99" t="s">
        <v>77</v>
      </c>
      <c r="E55" s="99"/>
      <c r="F55" s="99"/>
      <c r="G55" s="99"/>
      <c r="H55" s="99"/>
      <c r="I55" s="100"/>
      <c r="J55" s="99" t="s">
        <v>78</v>
      </c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101">
        <f>'307_138 - SO 1'!J30</f>
        <v>0</v>
      </c>
      <c r="AH55" s="100"/>
      <c r="AI55" s="100"/>
      <c r="AJ55" s="100"/>
      <c r="AK55" s="100"/>
      <c r="AL55" s="100"/>
      <c r="AM55" s="100"/>
      <c r="AN55" s="101">
        <f>SUM(AG55,AT55)</f>
        <v>0</v>
      </c>
      <c r="AO55" s="100"/>
      <c r="AP55" s="100"/>
      <c r="AQ55" s="102" t="s">
        <v>79</v>
      </c>
      <c r="AR55" s="97"/>
      <c r="AS55" s="103">
        <v>0</v>
      </c>
      <c r="AT55" s="104">
        <f>ROUND(SUM(AV55:AW55),2)</f>
        <v>0</v>
      </c>
      <c r="AU55" s="105">
        <f>'307_138 - SO 1'!P81</f>
        <v>0</v>
      </c>
      <c r="AV55" s="104">
        <f>'307_138 - SO 1'!J33</f>
        <v>0</v>
      </c>
      <c r="AW55" s="104">
        <f>'307_138 - SO 1'!J34</f>
        <v>0</v>
      </c>
      <c r="AX55" s="104">
        <f>'307_138 - SO 1'!J35</f>
        <v>0</v>
      </c>
      <c r="AY55" s="104">
        <f>'307_138 - SO 1'!J36</f>
        <v>0</v>
      </c>
      <c r="AZ55" s="104">
        <f>'307_138 - SO 1'!F33</f>
        <v>0</v>
      </c>
      <c r="BA55" s="104">
        <f>'307_138 - SO 1'!F34</f>
        <v>0</v>
      </c>
      <c r="BB55" s="104">
        <f>'307_138 - SO 1'!F35</f>
        <v>0</v>
      </c>
      <c r="BC55" s="104">
        <f>'307_138 - SO 1'!F36</f>
        <v>0</v>
      </c>
      <c r="BD55" s="106">
        <f>'307_138 - SO 1'!F37</f>
        <v>0</v>
      </c>
      <c r="BE55" s="7"/>
      <c r="BT55" s="107" t="s">
        <v>80</v>
      </c>
      <c r="BV55" s="107" t="s">
        <v>74</v>
      </c>
      <c r="BW55" s="107" t="s">
        <v>81</v>
      </c>
      <c r="BX55" s="107" t="s">
        <v>5</v>
      </c>
      <c r="CL55" s="107" t="s">
        <v>3</v>
      </c>
      <c r="CM55" s="107" t="s">
        <v>82</v>
      </c>
    </row>
    <row r="56" s="7" customFormat="1" ht="16.5" customHeight="1">
      <c r="A56" s="96" t="s">
        <v>76</v>
      </c>
      <c r="B56" s="97"/>
      <c r="C56" s="98"/>
      <c r="D56" s="99" t="s">
        <v>83</v>
      </c>
      <c r="E56" s="99"/>
      <c r="F56" s="99"/>
      <c r="G56" s="99"/>
      <c r="H56" s="99"/>
      <c r="I56" s="100"/>
      <c r="J56" s="99" t="s">
        <v>84</v>
      </c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101">
        <f>'307_139 - SO 2'!J30</f>
        <v>0</v>
      </c>
      <c r="AH56" s="100"/>
      <c r="AI56" s="100"/>
      <c r="AJ56" s="100"/>
      <c r="AK56" s="100"/>
      <c r="AL56" s="100"/>
      <c r="AM56" s="100"/>
      <c r="AN56" s="101">
        <f>SUM(AG56,AT56)</f>
        <v>0</v>
      </c>
      <c r="AO56" s="100"/>
      <c r="AP56" s="100"/>
      <c r="AQ56" s="102" t="s">
        <v>79</v>
      </c>
      <c r="AR56" s="97"/>
      <c r="AS56" s="108">
        <v>0</v>
      </c>
      <c r="AT56" s="109">
        <f>ROUND(SUM(AV56:AW56),2)</f>
        <v>0</v>
      </c>
      <c r="AU56" s="110">
        <f>'307_139 - SO 2'!P81</f>
        <v>0</v>
      </c>
      <c r="AV56" s="109">
        <f>'307_139 - SO 2'!J33</f>
        <v>0</v>
      </c>
      <c r="AW56" s="109">
        <f>'307_139 - SO 2'!J34</f>
        <v>0</v>
      </c>
      <c r="AX56" s="109">
        <f>'307_139 - SO 2'!J35</f>
        <v>0</v>
      </c>
      <c r="AY56" s="109">
        <f>'307_139 - SO 2'!J36</f>
        <v>0</v>
      </c>
      <c r="AZ56" s="109">
        <f>'307_139 - SO 2'!F33</f>
        <v>0</v>
      </c>
      <c r="BA56" s="109">
        <f>'307_139 - SO 2'!F34</f>
        <v>0</v>
      </c>
      <c r="BB56" s="109">
        <f>'307_139 - SO 2'!F35</f>
        <v>0</v>
      </c>
      <c r="BC56" s="109">
        <f>'307_139 - SO 2'!F36</f>
        <v>0</v>
      </c>
      <c r="BD56" s="111">
        <f>'307_139 - SO 2'!F37</f>
        <v>0</v>
      </c>
      <c r="BE56" s="7"/>
      <c r="BT56" s="107" t="s">
        <v>80</v>
      </c>
      <c r="BV56" s="107" t="s">
        <v>74</v>
      </c>
      <c r="BW56" s="107" t="s">
        <v>85</v>
      </c>
      <c r="BX56" s="107" t="s">
        <v>5</v>
      </c>
      <c r="CL56" s="107" t="s">
        <v>3</v>
      </c>
      <c r="CM56" s="107" t="s">
        <v>82</v>
      </c>
    </row>
    <row r="57" s="2" customFormat="1" ht="30" customHeight="1">
      <c r="A57" s="36"/>
      <c r="B57" s="37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7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="2" customFormat="1" ht="6.96" customHeight="1">
      <c r="A58" s="36"/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37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307_138 - SO 1'!C2" display="/"/>
    <hyperlink ref="A56" location="'307_139 - SO 2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="1" customFormat="1" ht="24.96" customHeight="1">
      <c r="B4" s="20"/>
      <c r="D4" s="21" t="s">
        <v>86</v>
      </c>
      <c r="L4" s="20"/>
      <c r="M4" s="11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13" t="str">
        <f>'Rekapitulace stavby'!K6</f>
        <v>Údržba HOZ Malnický rybník I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87</v>
      </c>
      <c r="E8" s="36"/>
      <c r="F8" s="36"/>
      <c r="G8" s="36"/>
      <c r="H8" s="36"/>
      <c r="I8" s="36"/>
      <c r="J8" s="36"/>
      <c r="K8" s="36"/>
      <c r="L8" s="11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88</v>
      </c>
      <c r="F9" s="36"/>
      <c r="G9" s="36"/>
      <c r="H9" s="36"/>
      <c r="I9" s="36"/>
      <c r="J9" s="36"/>
      <c r="K9" s="36"/>
      <c r="L9" s="11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1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1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30" t="s">
        <v>23</v>
      </c>
      <c r="J12" s="62" t="str">
        <f>'Rekapitulace stavby'!AN8</f>
        <v>14. 6. 2023</v>
      </c>
      <c r="K12" s="36"/>
      <c r="L12" s="11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1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tr">
        <f>IF('Rekapitulace stavby'!AN10="","",'Rekapitulace stavby'!AN10)</f>
        <v/>
      </c>
      <c r="K14" s="36"/>
      <c r="L14" s="11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>Státní pozemkový úřad ČR</v>
      </c>
      <c r="F15" s="36"/>
      <c r="G15" s="36"/>
      <c r="H15" s="36"/>
      <c r="I15" s="30" t="s">
        <v>28</v>
      </c>
      <c r="J15" s="25" t="str">
        <f>IF('Rekapitulace stavby'!AN11="","",'Rekapitulace stavby'!AN11)</f>
        <v/>
      </c>
      <c r="K15" s="36"/>
      <c r="L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1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11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1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tr">
        <f>IF('Rekapitulace stavby'!AN16="","",'Rekapitulace stavby'!AN16)</f>
        <v/>
      </c>
      <c r="K20" s="36"/>
      <c r="L20" s="11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Ing. Markéta Pejzlová</v>
      </c>
      <c r="F21" s="36"/>
      <c r="G21" s="36"/>
      <c r="H21" s="36"/>
      <c r="I21" s="30" t="s">
        <v>28</v>
      </c>
      <c r="J21" s="25" t="str">
        <f>IF('Rekapitulace stavby'!AN17="","",'Rekapitulace stavby'!AN17)</f>
        <v/>
      </c>
      <c r="K21" s="36"/>
      <c r="L21" s="11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1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34</v>
      </c>
      <c r="E23" s="36"/>
      <c r="F23" s="36"/>
      <c r="G23" s="36"/>
      <c r="H23" s="36"/>
      <c r="I23" s="30" t="s">
        <v>26</v>
      </c>
      <c r="J23" s="25" t="str">
        <f>IF('Rekapitulace stavby'!AN19="","",'Rekapitulace stavby'!AN19)</f>
        <v>01312774</v>
      </c>
      <c r="K23" s="36"/>
      <c r="L23" s="11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>Státní pozemkový úřad ČR</v>
      </c>
      <c r="F24" s="36"/>
      <c r="G24" s="36"/>
      <c r="H24" s="36"/>
      <c r="I24" s="30" t="s">
        <v>28</v>
      </c>
      <c r="J24" s="25" t="str">
        <f>IF('Rekapitulace stavby'!AN20="","",'Rekapitulace stavby'!AN20)</f>
        <v/>
      </c>
      <c r="K24" s="36"/>
      <c r="L24" s="11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1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11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5"/>
      <c r="B27" s="116"/>
      <c r="C27" s="115"/>
      <c r="D27" s="115"/>
      <c r="E27" s="34" t="s">
        <v>3</v>
      </c>
      <c r="F27" s="34"/>
      <c r="G27" s="34"/>
      <c r="H27" s="3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1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1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8" t="s">
        <v>38</v>
      </c>
      <c r="E30" s="36"/>
      <c r="F30" s="36"/>
      <c r="G30" s="36"/>
      <c r="H30" s="36"/>
      <c r="I30" s="36"/>
      <c r="J30" s="88">
        <f>ROUND(J81, 2)</f>
        <v>0</v>
      </c>
      <c r="K30" s="36"/>
      <c r="L30" s="1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1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40</v>
      </c>
      <c r="G32" s="36"/>
      <c r="H32" s="36"/>
      <c r="I32" s="41" t="s">
        <v>39</v>
      </c>
      <c r="J32" s="41" t="s">
        <v>41</v>
      </c>
      <c r="K32" s="36"/>
      <c r="L32" s="11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19" t="s">
        <v>42</v>
      </c>
      <c r="E33" s="30" t="s">
        <v>43</v>
      </c>
      <c r="F33" s="120">
        <f>ROUND((SUM(BE81:BE131)),  2)</f>
        <v>0</v>
      </c>
      <c r="G33" s="36"/>
      <c r="H33" s="36"/>
      <c r="I33" s="121">
        <v>0.20999999999999999</v>
      </c>
      <c r="J33" s="120">
        <f>ROUND(((SUM(BE81:BE131))*I33),  2)</f>
        <v>0</v>
      </c>
      <c r="K33" s="36"/>
      <c r="L33" s="11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44</v>
      </c>
      <c r="F34" s="120">
        <f>ROUND((SUM(BF81:BF131)),  2)</f>
        <v>0</v>
      </c>
      <c r="G34" s="36"/>
      <c r="H34" s="36"/>
      <c r="I34" s="121">
        <v>0.14999999999999999</v>
      </c>
      <c r="J34" s="120">
        <f>ROUND(((SUM(BF81:BF131))*I34),  2)</f>
        <v>0</v>
      </c>
      <c r="K34" s="36"/>
      <c r="L34" s="11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45</v>
      </c>
      <c r="F35" s="120">
        <f>ROUND((SUM(BG81:BG131)),  2)</f>
        <v>0</v>
      </c>
      <c r="G35" s="36"/>
      <c r="H35" s="36"/>
      <c r="I35" s="121">
        <v>0.20999999999999999</v>
      </c>
      <c r="J35" s="120">
        <f>0</f>
        <v>0</v>
      </c>
      <c r="K35" s="36"/>
      <c r="L35" s="11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46</v>
      </c>
      <c r="F36" s="120">
        <f>ROUND((SUM(BH81:BH131)),  2)</f>
        <v>0</v>
      </c>
      <c r="G36" s="36"/>
      <c r="H36" s="36"/>
      <c r="I36" s="121">
        <v>0.14999999999999999</v>
      </c>
      <c r="J36" s="120">
        <f>0</f>
        <v>0</v>
      </c>
      <c r="K36" s="36"/>
      <c r="L36" s="11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47</v>
      </c>
      <c r="F37" s="120">
        <f>ROUND((SUM(BI81:BI131)),  2)</f>
        <v>0</v>
      </c>
      <c r="G37" s="36"/>
      <c r="H37" s="36"/>
      <c r="I37" s="121">
        <v>0</v>
      </c>
      <c r="J37" s="120">
        <f>0</f>
        <v>0</v>
      </c>
      <c r="K37" s="36"/>
      <c r="L37" s="11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1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2"/>
      <c r="D39" s="123" t="s">
        <v>48</v>
      </c>
      <c r="E39" s="74"/>
      <c r="F39" s="74"/>
      <c r="G39" s="124" t="s">
        <v>49</v>
      </c>
      <c r="H39" s="125" t="s">
        <v>50</v>
      </c>
      <c r="I39" s="74"/>
      <c r="J39" s="126">
        <f>SUM(J30:J37)</f>
        <v>0</v>
      </c>
      <c r="K39" s="127"/>
      <c r="L39" s="11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1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1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89</v>
      </c>
      <c r="D45" s="36"/>
      <c r="E45" s="36"/>
      <c r="F45" s="36"/>
      <c r="G45" s="36"/>
      <c r="H45" s="36"/>
      <c r="I45" s="36"/>
      <c r="J45" s="36"/>
      <c r="K45" s="36"/>
      <c r="L45" s="11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1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1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13" t="str">
        <f>E7</f>
        <v>Údržba HOZ Malnický rybník I</v>
      </c>
      <c r="F48" s="30"/>
      <c r="G48" s="30"/>
      <c r="H48" s="30"/>
      <c r="I48" s="36"/>
      <c r="J48" s="36"/>
      <c r="K48" s="36"/>
      <c r="L48" s="11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87</v>
      </c>
      <c r="D49" s="36"/>
      <c r="E49" s="36"/>
      <c r="F49" s="36"/>
      <c r="G49" s="36"/>
      <c r="H49" s="36"/>
      <c r="I49" s="36"/>
      <c r="J49" s="36"/>
      <c r="K49" s="36"/>
      <c r="L49" s="11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>307_138 - SO 1</v>
      </c>
      <c r="F50" s="36"/>
      <c r="G50" s="36"/>
      <c r="H50" s="36"/>
      <c r="I50" s="36"/>
      <c r="J50" s="36"/>
      <c r="K50" s="36"/>
      <c r="L50" s="11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1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>k.ú. Malnice</v>
      </c>
      <c r="G52" s="36"/>
      <c r="H52" s="36"/>
      <c r="I52" s="30" t="s">
        <v>23</v>
      </c>
      <c r="J52" s="62" t="str">
        <f>IF(J12="","",J12)</f>
        <v>14. 6. 2023</v>
      </c>
      <c r="K52" s="36"/>
      <c r="L52" s="11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1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>Státní pozemkový úřad ČR</v>
      </c>
      <c r="G54" s="36"/>
      <c r="H54" s="36"/>
      <c r="I54" s="30" t="s">
        <v>31</v>
      </c>
      <c r="J54" s="34" t="str">
        <f>E21</f>
        <v>Ing. Markéta Pejzlová</v>
      </c>
      <c r="K54" s="36"/>
      <c r="L54" s="11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5.65" customHeight="1">
      <c r="A55" s="36"/>
      <c r="B55" s="37"/>
      <c r="C55" s="30" t="s">
        <v>29</v>
      </c>
      <c r="D55" s="36"/>
      <c r="E55" s="36"/>
      <c r="F55" s="25" t="str">
        <f>IF(E18="","",E18)</f>
        <v>Vyplň údaj</v>
      </c>
      <c r="G55" s="36"/>
      <c r="H55" s="36"/>
      <c r="I55" s="30" t="s">
        <v>34</v>
      </c>
      <c r="J55" s="34" t="str">
        <f>E24</f>
        <v>Státní pozemkový úřad ČR</v>
      </c>
      <c r="K55" s="36"/>
      <c r="L55" s="1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1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28" t="s">
        <v>90</v>
      </c>
      <c r="D57" s="122"/>
      <c r="E57" s="122"/>
      <c r="F57" s="122"/>
      <c r="G57" s="122"/>
      <c r="H57" s="122"/>
      <c r="I57" s="122"/>
      <c r="J57" s="129" t="s">
        <v>91</v>
      </c>
      <c r="K57" s="122"/>
      <c r="L57" s="11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1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0" t="s">
        <v>70</v>
      </c>
      <c r="D59" s="36"/>
      <c r="E59" s="36"/>
      <c r="F59" s="36"/>
      <c r="G59" s="36"/>
      <c r="H59" s="36"/>
      <c r="I59" s="36"/>
      <c r="J59" s="88">
        <f>J81</f>
        <v>0</v>
      </c>
      <c r="K59" s="36"/>
      <c r="L59" s="11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92</v>
      </c>
    </row>
    <row r="60" s="9" customFormat="1" ht="24.96" customHeight="1">
      <c r="A60" s="9"/>
      <c r="B60" s="131"/>
      <c r="C60" s="9"/>
      <c r="D60" s="132" t="s">
        <v>93</v>
      </c>
      <c r="E60" s="133"/>
      <c r="F60" s="133"/>
      <c r="G60" s="133"/>
      <c r="H60" s="133"/>
      <c r="I60" s="133"/>
      <c r="J60" s="134">
        <f>J82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5"/>
      <c r="C61" s="10"/>
      <c r="D61" s="136" t="s">
        <v>94</v>
      </c>
      <c r="E61" s="137"/>
      <c r="F61" s="137"/>
      <c r="G61" s="137"/>
      <c r="H61" s="137"/>
      <c r="I61" s="137"/>
      <c r="J61" s="138">
        <f>J83</f>
        <v>0</v>
      </c>
      <c r="K61" s="10"/>
      <c r="L61" s="13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6"/>
      <c r="B62" s="37"/>
      <c r="C62" s="36"/>
      <c r="D62" s="36"/>
      <c r="E62" s="36"/>
      <c r="F62" s="36"/>
      <c r="G62" s="36"/>
      <c r="H62" s="36"/>
      <c r="I62" s="36"/>
      <c r="J62" s="36"/>
      <c r="K62" s="36"/>
      <c r="L62" s="114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6.96" customHeight="1">
      <c r="A63" s="36"/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114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="2" customFormat="1" ht="6.96" customHeight="1">
      <c r="A67" s="36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114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1" t="s">
        <v>95</v>
      </c>
      <c r="D68" s="36"/>
      <c r="E68" s="36"/>
      <c r="F68" s="36"/>
      <c r="G68" s="36"/>
      <c r="H68" s="36"/>
      <c r="I68" s="36"/>
      <c r="J68" s="36"/>
      <c r="K68" s="36"/>
      <c r="L68" s="114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6"/>
      <c r="D69" s="36"/>
      <c r="E69" s="36"/>
      <c r="F69" s="36"/>
      <c r="G69" s="36"/>
      <c r="H69" s="36"/>
      <c r="I69" s="36"/>
      <c r="J69" s="36"/>
      <c r="K69" s="36"/>
      <c r="L69" s="114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30" t="s">
        <v>17</v>
      </c>
      <c r="D70" s="36"/>
      <c r="E70" s="36"/>
      <c r="F70" s="36"/>
      <c r="G70" s="36"/>
      <c r="H70" s="36"/>
      <c r="I70" s="36"/>
      <c r="J70" s="36"/>
      <c r="K70" s="36"/>
      <c r="L70" s="114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6"/>
      <c r="D71" s="36"/>
      <c r="E71" s="113" t="str">
        <f>E7</f>
        <v>Údržba HOZ Malnický rybník I</v>
      </c>
      <c r="F71" s="30"/>
      <c r="G71" s="30"/>
      <c r="H71" s="30"/>
      <c r="I71" s="36"/>
      <c r="J71" s="36"/>
      <c r="K71" s="36"/>
      <c r="L71" s="114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87</v>
      </c>
      <c r="D72" s="36"/>
      <c r="E72" s="36"/>
      <c r="F72" s="36"/>
      <c r="G72" s="36"/>
      <c r="H72" s="36"/>
      <c r="I72" s="36"/>
      <c r="J72" s="36"/>
      <c r="K72" s="36"/>
      <c r="L72" s="114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6"/>
      <c r="D73" s="36"/>
      <c r="E73" s="60" t="str">
        <f>E9</f>
        <v>307_138 - SO 1</v>
      </c>
      <c r="F73" s="36"/>
      <c r="G73" s="36"/>
      <c r="H73" s="36"/>
      <c r="I73" s="36"/>
      <c r="J73" s="36"/>
      <c r="K73" s="36"/>
      <c r="L73" s="11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6"/>
      <c r="D74" s="36"/>
      <c r="E74" s="36"/>
      <c r="F74" s="36"/>
      <c r="G74" s="36"/>
      <c r="H74" s="36"/>
      <c r="I74" s="36"/>
      <c r="J74" s="36"/>
      <c r="K74" s="36"/>
      <c r="L74" s="11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21</v>
      </c>
      <c r="D75" s="36"/>
      <c r="E75" s="36"/>
      <c r="F75" s="25" t="str">
        <f>F12</f>
        <v>k.ú. Malnice</v>
      </c>
      <c r="G75" s="36"/>
      <c r="H75" s="36"/>
      <c r="I75" s="30" t="s">
        <v>23</v>
      </c>
      <c r="J75" s="62" t="str">
        <f>IF(J12="","",J12)</f>
        <v>14. 6. 2023</v>
      </c>
      <c r="K75" s="36"/>
      <c r="L75" s="11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11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25</v>
      </c>
      <c r="D77" s="36"/>
      <c r="E77" s="36"/>
      <c r="F77" s="25" t="str">
        <f>E15</f>
        <v>Státní pozemkový úřad ČR</v>
      </c>
      <c r="G77" s="36"/>
      <c r="H77" s="36"/>
      <c r="I77" s="30" t="s">
        <v>31</v>
      </c>
      <c r="J77" s="34" t="str">
        <f>E21</f>
        <v>Ing. Markéta Pejzlová</v>
      </c>
      <c r="K77" s="36"/>
      <c r="L77" s="11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25.65" customHeight="1">
      <c r="A78" s="36"/>
      <c r="B78" s="37"/>
      <c r="C78" s="30" t="s">
        <v>29</v>
      </c>
      <c r="D78" s="36"/>
      <c r="E78" s="36"/>
      <c r="F78" s="25" t="str">
        <f>IF(E18="","",E18)</f>
        <v>Vyplň údaj</v>
      </c>
      <c r="G78" s="36"/>
      <c r="H78" s="36"/>
      <c r="I78" s="30" t="s">
        <v>34</v>
      </c>
      <c r="J78" s="34" t="str">
        <f>E24</f>
        <v>Státní pozemkový úřad ČR</v>
      </c>
      <c r="K78" s="36"/>
      <c r="L78" s="11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6"/>
      <c r="D79" s="36"/>
      <c r="E79" s="36"/>
      <c r="F79" s="36"/>
      <c r="G79" s="36"/>
      <c r="H79" s="36"/>
      <c r="I79" s="36"/>
      <c r="J79" s="36"/>
      <c r="K79" s="36"/>
      <c r="L79" s="11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1" customFormat="1" ht="29.28" customHeight="1">
      <c r="A80" s="139"/>
      <c r="B80" s="140"/>
      <c r="C80" s="141" t="s">
        <v>96</v>
      </c>
      <c r="D80" s="142" t="s">
        <v>57</v>
      </c>
      <c r="E80" s="142" t="s">
        <v>53</v>
      </c>
      <c r="F80" s="142" t="s">
        <v>54</v>
      </c>
      <c r="G80" s="142" t="s">
        <v>97</v>
      </c>
      <c r="H80" s="142" t="s">
        <v>98</v>
      </c>
      <c r="I80" s="142" t="s">
        <v>99</v>
      </c>
      <c r="J80" s="142" t="s">
        <v>91</v>
      </c>
      <c r="K80" s="143" t="s">
        <v>100</v>
      </c>
      <c r="L80" s="144"/>
      <c r="M80" s="78" t="s">
        <v>3</v>
      </c>
      <c r="N80" s="79" t="s">
        <v>42</v>
      </c>
      <c r="O80" s="79" t="s">
        <v>101</v>
      </c>
      <c r="P80" s="79" t="s">
        <v>102</v>
      </c>
      <c r="Q80" s="79" t="s">
        <v>103</v>
      </c>
      <c r="R80" s="79" t="s">
        <v>104</v>
      </c>
      <c r="S80" s="79" t="s">
        <v>105</v>
      </c>
      <c r="T80" s="79" t="s">
        <v>106</v>
      </c>
      <c r="U80" s="80" t="s">
        <v>107</v>
      </c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="2" customFormat="1" ht="22.8" customHeight="1">
      <c r="A81" s="36"/>
      <c r="B81" s="37"/>
      <c r="C81" s="85" t="s">
        <v>108</v>
      </c>
      <c r="D81" s="36"/>
      <c r="E81" s="36"/>
      <c r="F81" s="36"/>
      <c r="G81" s="36"/>
      <c r="H81" s="36"/>
      <c r="I81" s="36"/>
      <c r="J81" s="145">
        <f>BK81</f>
        <v>0</v>
      </c>
      <c r="K81" s="36"/>
      <c r="L81" s="37"/>
      <c r="M81" s="81"/>
      <c r="N81" s="66"/>
      <c r="O81" s="82"/>
      <c r="P81" s="146">
        <f>P82</f>
        <v>0</v>
      </c>
      <c r="Q81" s="82"/>
      <c r="R81" s="146">
        <f>R82</f>
        <v>0.044400000000000002</v>
      </c>
      <c r="S81" s="82"/>
      <c r="T81" s="146">
        <f>T82</f>
        <v>0</v>
      </c>
      <c r="U81" s="83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7" t="s">
        <v>71</v>
      </c>
      <c r="AU81" s="17" t="s">
        <v>92</v>
      </c>
      <c r="BK81" s="147">
        <f>BK82</f>
        <v>0</v>
      </c>
    </row>
    <row r="82" s="12" customFormat="1" ht="25.92" customHeight="1">
      <c r="A82" s="12"/>
      <c r="B82" s="148"/>
      <c r="C82" s="12"/>
      <c r="D82" s="149" t="s">
        <v>71</v>
      </c>
      <c r="E82" s="150" t="s">
        <v>109</v>
      </c>
      <c r="F82" s="150" t="s">
        <v>110</v>
      </c>
      <c r="G82" s="12"/>
      <c r="H82" s="12"/>
      <c r="I82" s="151"/>
      <c r="J82" s="152">
        <f>BK82</f>
        <v>0</v>
      </c>
      <c r="K82" s="12"/>
      <c r="L82" s="148"/>
      <c r="M82" s="153"/>
      <c r="N82" s="154"/>
      <c r="O82" s="154"/>
      <c r="P82" s="155">
        <f>P83</f>
        <v>0</v>
      </c>
      <c r="Q82" s="154"/>
      <c r="R82" s="155">
        <f>R83</f>
        <v>0.044400000000000002</v>
      </c>
      <c r="S82" s="154"/>
      <c r="T82" s="155">
        <f>T83</f>
        <v>0</v>
      </c>
      <c r="U82" s="156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49" t="s">
        <v>80</v>
      </c>
      <c r="AT82" s="157" t="s">
        <v>71</v>
      </c>
      <c r="AU82" s="157" t="s">
        <v>72</v>
      </c>
      <c r="AY82" s="149" t="s">
        <v>111</v>
      </c>
      <c r="BK82" s="158">
        <f>BK83</f>
        <v>0</v>
      </c>
    </row>
    <row r="83" s="12" customFormat="1" ht="22.8" customHeight="1">
      <c r="A83" s="12"/>
      <c r="B83" s="148"/>
      <c r="C83" s="12"/>
      <c r="D83" s="149" t="s">
        <v>71</v>
      </c>
      <c r="E83" s="159" t="s">
        <v>80</v>
      </c>
      <c r="F83" s="159" t="s">
        <v>112</v>
      </c>
      <c r="G83" s="12"/>
      <c r="H83" s="12"/>
      <c r="I83" s="151"/>
      <c r="J83" s="160">
        <f>BK83</f>
        <v>0</v>
      </c>
      <c r="K83" s="12"/>
      <c r="L83" s="148"/>
      <c r="M83" s="153"/>
      <c r="N83" s="154"/>
      <c r="O83" s="154"/>
      <c r="P83" s="155">
        <f>SUM(P84:P131)</f>
        <v>0</v>
      </c>
      <c r="Q83" s="154"/>
      <c r="R83" s="155">
        <f>SUM(R84:R131)</f>
        <v>0.044400000000000002</v>
      </c>
      <c r="S83" s="154"/>
      <c r="T83" s="155">
        <f>SUM(T84:T131)</f>
        <v>0</v>
      </c>
      <c r="U83" s="156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49" t="s">
        <v>80</v>
      </c>
      <c r="AT83" s="157" t="s">
        <v>71</v>
      </c>
      <c r="AU83" s="157" t="s">
        <v>80</v>
      </c>
      <c r="AY83" s="149" t="s">
        <v>111</v>
      </c>
      <c r="BK83" s="158">
        <f>SUM(BK84:BK131)</f>
        <v>0</v>
      </c>
    </row>
    <row r="84" s="2" customFormat="1" ht="16.5" customHeight="1">
      <c r="A84" s="36"/>
      <c r="B84" s="161"/>
      <c r="C84" s="162" t="s">
        <v>80</v>
      </c>
      <c r="D84" s="162" t="s">
        <v>113</v>
      </c>
      <c r="E84" s="163" t="s">
        <v>114</v>
      </c>
      <c r="F84" s="164" t="s">
        <v>115</v>
      </c>
      <c r="G84" s="165" t="s">
        <v>116</v>
      </c>
      <c r="H84" s="166">
        <v>173.02500000000001</v>
      </c>
      <c r="I84" s="167"/>
      <c r="J84" s="168">
        <f>ROUND(I84*H84,2)</f>
        <v>0</v>
      </c>
      <c r="K84" s="164" t="s">
        <v>117</v>
      </c>
      <c r="L84" s="37"/>
      <c r="M84" s="169" t="s">
        <v>3</v>
      </c>
      <c r="N84" s="170" t="s">
        <v>43</v>
      </c>
      <c r="O84" s="70"/>
      <c r="P84" s="171">
        <f>O84*H84</f>
        <v>0</v>
      </c>
      <c r="Q84" s="171">
        <v>0</v>
      </c>
      <c r="R84" s="171">
        <f>Q84*H84</f>
        <v>0</v>
      </c>
      <c r="S84" s="171">
        <v>0</v>
      </c>
      <c r="T84" s="171">
        <f>S84*H84</f>
        <v>0</v>
      </c>
      <c r="U84" s="172" t="s">
        <v>3</v>
      </c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73" t="s">
        <v>118</v>
      </c>
      <c r="AT84" s="173" t="s">
        <v>113</v>
      </c>
      <c r="AU84" s="173" t="s">
        <v>82</v>
      </c>
      <c r="AY84" s="17" t="s">
        <v>111</v>
      </c>
      <c r="BE84" s="174">
        <f>IF(N84="základní",J84,0)</f>
        <v>0</v>
      </c>
      <c r="BF84" s="174">
        <f>IF(N84="snížená",J84,0)</f>
        <v>0</v>
      </c>
      <c r="BG84" s="174">
        <f>IF(N84="zákl. přenesená",J84,0)</f>
        <v>0</v>
      </c>
      <c r="BH84" s="174">
        <f>IF(N84="sníž. přenesená",J84,0)</f>
        <v>0</v>
      </c>
      <c r="BI84" s="174">
        <f>IF(N84="nulová",J84,0)</f>
        <v>0</v>
      </c>
      <c r="BJ84" s="17" t="s">
        <v>80</v>
      </c>
      <c r="BK84" s="174">
        <f>ROUND(I84*H84,2)</f>
        <v>0</v>
      </c>
      <c r="BL84" s="17" t="s">
        <v>118</v>
      </c>
      <c r="BM84" s="173" t="s">
        <v>119</v>
      </c>
    </row>
    <row r="85" s="2" customFormat="1">
      <c r="A85" s="36"/>
      <c r="B85" s="37"/>
      <c r="C85" s="36"/>
      <c r="D85" s="175" t="s">
        <v>120</v>
      </c>
      <c r="E85" s="36"/>
      <c r="F85" s="176" t="s">
        <v>121</v>
      </c>
      <c r="G85" s="36"/>
      <c r="H85" s="36"/>
      <c r="I85" s="177"/>
      <c r="J85" s="36"/>
      <c r="K85" s="36"/>
      <c r="L85" s="37"/>
      <c r="M85" s="178"/>
      <c r="N85" s="179"/>
      <c r="O85" s="70"/>
      <c r="P85" s="70"/>
      <c r="Q85" s="70"/>
      <c r="R85" s="70"/>
      <c r="S85" s="70"/>
      <c r="T85" s="70"/>
      <c r="U85" s="71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7" t="s">
        <v>120</v>
      </c>
      <c r="AU85" s="17" t="s">
        <v>82</v>
      </c>
    </row>
    <row r="86" s="2" customFormat="1">
      <c r="A86" s="36"/>
      <c r="B86" s="37"/>
      <c r="C86" s="36"/>
      <c r="D86" s="180" t="s">
        <v>122</v>
      </c>
      <c r="E86" s="36"/>
      <c r="F86" s="181" t="s">
        <v>123</v>
      </c>
      <c r="G86" s="36"/>
      <c r="H86" s="36"/>
      <c r="I86" s="177"/>
      <c r="J86" s="36"/>
      <c r="K86" s="36"/>
      <c r="L86" s="37"/>
      <c r="M86" s="178"/>
      <c r="N86" s="179"/>
      <c r="O86" s="70"/>
      <c r="P86" s="70"/>
      <c r="Q86" s="70"/>
      <c r="R86" s="70"/>
      <c r="S86" s="70"/>
      <c r="T86" s="70"/>
      <c r="U86" s="71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7" t="s">
        <v>122</v>
      </c>
      <c r="AU86" s="17" t="s">
        <v>82</v>
      </c>
    </row>
    <row r="87" s="13" customFormat="1">
      <c r="A87" s="13"/>
      <c r="B87" s="182"/>
      <c r="C87" s="13"/>
      <c r="D87" s="175" t="s">
        <v>124</v>
      </c>
      <c r="E87" s="183" t="s">
        <v>3</v>
      </c>
      <c r="F87" s="184" t="s">
        <v>125</v>
      </c>
      <c r="G87" s="13"/>
      <c r="H87" s="185">
        <v>173.02500000000001</v>
      </c>
      <c r="I87" s="186"/>
      <c r="J87" s="13"/>
      <c r="K87" s="13"/>
      <c r="L87" s="182"/>
      <c r="M87" s="187"/>
      <c r="N87" s="188"/>
      <c r="O87" s="188"/>
      <c r="P87" s="188"/>
      <c r="Q87" s="188"/>
      <c r="R87" s="188"/>
      <c r="S87" s="188"/>
      <c r="T87" s="188"/>
      <c r="U87" s="189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183" t="s">
        <v>124</v>
      </c>
      <c r="AU87" s="183" t="s">
        <v>82</v>
      </c>
      <c r="AV87" s="13" t="s">
        <v>82</v>
      </c>
      <c r="AW87" s="13" t="s">
        <v>33</v>
      </c>
      <c r="AX87" s="13" t="s">
        <v>80</v>
      </c>
      <c r="AY87" s="183" t="s">
        <v>111</v>
      </c>
    </row>
    <row r="88" s="2" customFormat="1" ht="16.5" customHeight="1">
      <c r="A88" s="36"/>
      <c r="B88" s="161"/>
      <c r="C88" s="162" t="s">
        <v>82</v>
      </c>
      <c r="D88" s="162" t="s">
        <v>113</v>
      </c>
      <c r="E88" s="163" t="s">
        <v>126</v>
      </c>
      <c r="F88" s="164" t="s">
        <v>127</v>
      </c>
      <c r="G88" s="165" t="s">
        <v>116</v>
      </c>
      <c r="H88" s="166">
        <v>166.5</v>
      </c>
      <c r="I88" s="167"/>
      <c r="J88" s="168">
        <f>ROUND(I88*H88,2)</f>
        <v>0</v>
      </c>
      <c r="K88" s="164" t="s">
        <v>117</v>
      </c>
      <c r="L88" s="37"/>
      <c r="M88" s="169" t="s">
        <v>3</v>
      </c>
      <c r="N88" s="170" t="s">
        <v>43</v>
      </c>
      <c r="O88" s="70"/>
      <c r="P88" s="171">
        <f>O88*H88</f>
        <v>0</v>
      </c>
      <c r="Q88" s="171">
        <v>0</v>
      </c>
      <c r="R88" s="171">
        <f>Q88*H88</f>
        <v>0</v>
      </c>
      <c r="S88" s="171">
        <v>0</v>
      </c>
      <c r="T88" s="171">
        <f>S88*H88</f>
        <v>0</v>
      </c>
      <c r="U88" s="172" t="s">
        <v>3</v>
      </c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73" t="s">
        <v>118</v>
      </c>
      <c r="AT88" s="173" t="s">
        <v>113</v>
      </c>
      <c r="AU88" s="173" t="s">
        <v>82</v>
      </c>
      <c r="AY88" s="17" t="s">
        <v>111</v>
      </c>
      <c r="BE88" s="174">
        <f>IF(N88="základní",J88,0)</f>
        <v>0</v>
      </c>
      <c r="BF88" s="174">
        <f>IF(N88="snížená",J88,0)</f>
        <v>0</v>
      </c>
      <c r="BG88" s="174">
        <f>IF(N88="zákl. přenesená",J88,0)</f>
        <v>0</v>
      </c>
      <c r="BH88" s="174">
        <f>IF(N88="sníž. přenesená",J88,0)</f>
        <v>0</v>
      </c>
      <c r="BI88" s="174">
        <f>IF(N88="nulová",J88,0)</f>
        <v>0</v>
      </c>
      <c r="BJ88" s="17" t="s">
        <v>80</v>
      </c>
      <c r="BK88" s="174">
        <f>ROUND(I88*H88,2)</f>
        <v>0</v>
      </c>
      <c r="BL88" s="17" t="s">
        <v>118</v>
      </c>
      <c r="BM88" s="173" t="s">
        <v>128</v>
      </c>
    </row>
    <row r="89" s="2" customFormat="1">
      <c r="A89" s="36"/>
      <c r="B89" s="37"/>
      <c r="C89" s="36"/>
      <c r="D89" s="175" t="s">
        <v>120</v>
      </c>
      <c r="E89" s="36"/>
      <c r="F89" s="176" t="s">
        <v>129</v>
      </c>
      <c r="G89" s="36"/>
      <c r="H89" s="36"/>
      <c r="I89" s="177"/>
      <c r="J89" s="36"/>
      <c r="K89" s="36"/>
      <c r="L89" s="37"/>
      <c r="M89" s="178"/>
      <c r="N89" s="179"/>
      <c r="O89" s="70"/>
      <c r="P89" s="70"/>
      <c r="Q89" s="70"/>
      <c r="R89" s="70"/>
      <c r="S89" s="70"/>
      <c r="T89" s="70"/>
      <c r="U89" s="71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7" t="s">
        <v>120</v>
      </c>
      <c r="AU89" s="17" t="s">
        <v>82</v>
      </c>
    </row>
    <row r="90" s="2" customFormat="1">
      <c r="A90" s="36"/>
      <c r="B90" s="37"/>
      <c r="C90" s="36"/>
      <c r="D90" s="180" t="s">
        <v>122</v>
      </c>
      <c r="E90" s="36"/>
      <c r="F90" s="181" t="s">
        <v>130</v>
      </c>
      <c r="G90" s="36"/>
      <c r="H90" s="36"/>
      <c r="I90" s="177"/>
      <c r="J90" s="36"/>
      <c r="K90" s="36"/>
      <c r="L90" s="37"/>
      <c r="M90" s="178"/>
      <c r="N90" s="179"/>
      <c r="O90" s="70"/>
      <c r="P90" s="70"/>
      <c r="Q90" s="70"/>
      <c r="R90" s="70"/>
      <c r="S90" s="70"/>
      <c r="T90" s="70"/>
      <c r="U90" s="71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7" t="s">
        <v>122</v>
      </c>
      <c r="AU90" s="17" t="s">
        <v>82</v>
      </c>
    </row>
    <row r="91" s="13" customFormat="1">
      <c r="A91" s="13"/>
      <c r="B91" s="182"/>
      <c r="C91" s="13"/>
      <c r="D91" s="175" t="s">
        <v>124</v>
      </c>
      <c r="E91" s="183" t="s">
        <v>3</v>
      </c>
      <c r="F91" s="184" t="s">
        <v>131</v>
      </c>
      <c r="G91" s="13"/>
      <c r="H91" s="185">
        <v>166.5</v>
      </c>
      <c r="I91" s="186"/>
      <c r="J91" s="13"/>
      <c r="K91" s="13"/>
      <c r="L91" s="182"/>
      <c r="M91" s="187"/>
      <c r="N91" s="188"/>
      <c r="O91" s="188"/>
      <c r="P91" s="188"/>
      <c r="Q91" s="188"/>
      <c r="R91" s="188"/>
      <c r="S91" s="188"/>
      <c r="T91" s="188"/>
      <c r="U91" s="189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3" t="s">
        <v>124</v>
      </c>
      <c r="AU91" s="183" t="s">
        <v>82</v>
      </c>
      <c r="AV91" s="13" t="s">
        <v>82</v>
      </c>
      <c r="AW91" s="13" t="s">
        <v>33</v>
      </c>
      <c r="AX91" s="13" t="s">
        <v>80</v>
      </c>
      <c r="AY91" s="183" t="s">
        <v>111</v>
      </c>
    </row>
    <row r="92" s="2" customFormat="1" ht="16.5" customHeight="1">
      <c r="A92" s="36"/>
      <c r="B92" s="161"/>
      <c r="C92" s="162" t="s">
        <v>132</v>
      </c>
      <c r="D92" s="162" t="s">
        <v>113</v>
      </c>
      <c r="E92" s="163" t="s">
        <v>133</v>
      </c>
      <c r="F92" s="164" t="s">
        <v>134</v>
      </c>
      <c r="G92" s="165" t="s">
        <v>116</v>
      </c>
      <c r="H92" s="166">
        <v>339.52499999999998</v>
      </c>
      <c r="I92" s="167"/>
      <c r="J92" s="168">
        <f>ROUND(I92*H92,2)</f>
        <v>0</v>
      </c>
      <c r="K92" s="164" t="s">
        <v>117</v>
      </c>
      <c r="L92" s="37"/>
      <c r="M92" s="169" t="s">
        <v>3</v>
      </c>
      <c r="N92" s="170" t="s">
        <v>43</v>
      </c>
      <c r="O92" s="70"/>
      <c r="P92" s="171">
        <f>O92*H92</f>
        <v>0</v>
      </c>
      <c r="Q92" s="171">
        <v>0</v>
      </c>
      <c r="R92" s="171">
        <f>Q92*H92</f>
        <v>0</v>
      </c>
      <c r="S92" s="171">
        <v>0</v>
      </c>
      <c r="T92" s="171">
        <f>S92*H92</f>
        <v>0</v>
      </c>
      <c r="U92" s="172" t="s">
        <v>3</v>
      </c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73" t="s">
        <v>118</v>
      </c>
      <c r="AT92" s="173" t="s">
        <v>113</v>
      </c>
      <c r="AU92" s="173" t="s">
        <v>82</v>
      </c>
      <c r="AY92" s="17" t="s">
        <v>111</v>
      </c>
      <c r="BE92" s="174">
        <f>IF(N92="základní",J92,0)</f>
        <v>0</v>
      </c>
      <c r="BF92" s="174">
        <f>IF(N92="snížená",J92,0)</f>
        <v>0</v>
      </c>
      <c r="BG92" s="174">
        <f>IF(N92="zákl. přenesená",J92,0)</f>
        <v>0</v>
      </c>
      <c r="BH92" s="174">
        <f>IF(N92="sníž. přenesená",J92,0)</f>
        <v>0</v>
      </c>
      <c r="BI92" s="174">
        <f>IF(N92="nulová",J92,0)</f>
        <v>0</v>
      </c>
      <c r="BJ92" s="17" t="s">
        <v>80</v>
      </c>
      <c r="BK92" s="174">
        <f>ROUND(I92*H92,2)</f>
        <v>0</v>
      </c>
      <c r="BL92" s="17" t="s">
        <v>118</v>
      </c>
      <c r="BM92" s="173" t="s">
        <v>135</v>
      </c>
    </row>
    <row r="93" s="2" customFormat="1">
      <c r="A93" s="36"/>
      <c r="B93" s="37"/>
      <c r="C93" s="36"/>
      <c r="D93" s="175" t="s">
        <v>120</v>
      </c>
      <c r="E93" s="36"/>
      <c r="F93" s="176" t="s">
        <v>136</v>
      </c>
      <c r="G93" s="36"/>
      <c r="H93" s="36"/>
      <c r="I93" s="177"/>
      <c r="J93" s="36"/>
      <c r="K93" s="36"/>
      <c r="L93" s="37"/>
      <c r="M93" s="178"/>
      <c r="N93" s="179"/>
      <c r="O93" s="70"/>
      <c r="P93" s="70"/>
      <c r="Q93" s="70"/>
      <c r="R93" s="70"/>
      <c r="S93" s="70"/>
      <c r="T93" s="70"/>
      <c r="U93" s="71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7" t="s">
        <v>120</v>
      </c>
      <c r="AU93" s="17" t="s">
        <v>82</v>
      </c>
    </row>
    <row r="94" s="2" customFormat="1">
      <c r="A94" s="36"/>
      <c r="B94" s="37"/>
      <c r="C94" s="36"/>
      <c r="D94" s="180" t="s">
        <v>122</v>
      </c>
      <c r="E94" s="36"/>
      <c r="F94" s="181" t="s">
        <v>137</v>
      </c>
      <c r="G94" s="36"/>
      <c r="H94" s="36"/>
      <c r="I94" s="177"/>
      <c r="J94" s="36"/>
      <c r="K94" s="36"/>
      <c r="L94" s="37"/>
      <c r="M94" s="178"/>
      <c r="N94" s="179"/>
      <c r="O94" s="70"/>
      <c r="P94" s="70"/>
      <c r="Q94" s="70"/>
      <c r="R94" s="70"/>
      <c r="S94" s="70"/>
      <c r="T94" s="70"/>
      <c r="U94" s="71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7" t="s">
        <v>122</v>
      </c>
      <c r="AU94" s="17" t="s">
        <v>82</v>
      </c>
    </row>
    <row r="95" s="13" customFormat="1">
      <c r="A95" s="13"/>
      <c r="B95" s="182"/>
      <c r="C95" s="13"/>
      <c r="D95" s="175" t="s">
        <v>124</v>
      </c>
      <c r="E95" s="183" t="s">
        <v>3</v>
      </c>
      <c r="F95" s="184" t="s">
        <v>138</v>
      </c>
      <c r="G95" s="13"/>
      <c r="H95" s="185">
        <v>339.52499999999998</v>
      </c>
      <c r="I95" s="186"/>
      <c r="J95" s="13"/>
      <c r="K95" s="13"/>
      <c r="L95" s="182"/>
      <c r="M95" s="187"/>
      <c r="N95" s="188"/>
      <c r="O95" s="188"/>
      <c r="P95" s="188"/>
      <c r="Q95" s="188"/>
      <c r="R95" s="188"/>
      <c r="S95" s="188"/>
      <c r="T95" s="188"/>
      <c r="U95" s="189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3" t="s">
        <v>124</v>
      </c>
      <c r="AU95" s="183" t="s">
        <v>82</v>
      </c>
      <c r="AV95" s="13" t="s">
        <v>82</v>
      </c>
      <c r="AW95" s="13" t="s">
        <v>33</v>
      </c>
      <c r="AX95" s="13" t="s">
        <v>80</v>
      </c>
      <c r="AY95" s="183" t="s">
        <v>111</v>
      </c>
    </row>
    <row r="96" s="2" customFormat="1" ht="16.5" customHeight="1">
      <c r="A96" s="36"/>
      <c r="B96" s="161"/>
      <c r="C96" s="162" t="s">
        <v>139</v>
      </c>
      <c r="D96" s="162" t="s">
        <v>113</v>
      </c>
      <c r="E96" s="163" t="s">
        <v>140</v>
      </c>
      <c r="F96" s="164" t="s">
        <v>141</v>
      </c>
      <c r="G96" s="165" t="s">
        <v>116</v>
      </c>
      <c r="H96" s="166">
        <v>339.52499999999998</v>
      </c>
      <c r="I96" s="167"/>
      <c r="J96" s="168">
        <f>ROUND(I96*H96,2)</f>
        <v>0</v>
      </c>
      <c r="K96" s="164" t="s">
        <v>117</v>
      </c>
      <c r="L96" s="37"/>
      <c r="M96" s="169" t="s">
        <v>3</v>
      </c>
      <c r="N96" s="170" t="s">
        <v>43</v>
      </c>
      <c r="O96" s="70"/>
      <c r="P96" s="171">
        <f>O96*H96</f>
        <v>0</v>
      </c>
      <c r="Q96" s="171">
        <v>0</v>
      </c>
      <c r="R96" s="171">
        <f>Q96*H96</f>
        <v>0</v>
      </c>
      <c r="S96" s="171">
        <v>0</v>
      </c>
      <c r="T96" s="171">
        <f>S96*H96</f>
        <v>0</v>
      </c>
      <c r="U96" s="172" t="s">
        <v>3</v>
      </c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73" t="s">
        <v>118</v>
      </c>
      <c r="AT96" s="173" t="s">
        <v>113</v>
      </c>
      <c r="AU96" s="173" t="s">
        <v>82</v>
      </c>
      <c r="AY96" s="17" t="s">
        <v>111</v>
      </c>
      <c r="BE96" s="174">
        <f>IF(N96="základní",J96,0)</f>
        <v>0</v>
      </c>
      <c r="BF96" s="174">
        <f>IF(N96="snížená",J96,0)</f>
        <v>0</v>
      </c>
      <c r="BG96" s="174">
        <f>IF(N96="zákl. přenesená",J96,0)</f>
        <v>0</v>
      </c>
      <c r="BH96" s="174">
        <f>IF(N96="sníž. přenesená",J96,0)</f>
        <v>0</v>
      </c>
      <c r="BI96" s="174">
        <f>IF(N96="nulová",J96,0)</f>
        <v>0</v>
      </c>
      <c r="BJ96" s="17" t="s">
        <v>80</v>
      </c>
      <c r="BK96" s="174">
        <f>ROUND(I96*H96,2)</f>
        <v>0</v>
      </c>
      <c r="BL96" s="17" t="s">
        <v>118</v>
      </c>
      <c r="BM96" s="173" t="s">
        <v>142</v>
      </c>
    </row>
    <row r="97" s="2" customFormat="1">
      <c r="A97" s="36"/>
      <c r="B97" s="37"/>
      <c r="C97" s="36"/>
      <c r="D97" s="175" t="s">
        <v>120</v>
      </c>
      <c r="E97" s="36"/>
      <c r="F97" s="176" t="s">
        <v>143</v>
      </c>
      <c r="G97" s="36"/>
      <c r="H97" s="36"/>
      <c r="I97" s="177"/>
      <c r="J97" s="36"/>
      <c r="K97" s="36"/>
      <c r="L97" s="37"/>
      <c r="M97" s="178"/>
      <c r="N97" s="179"/>
      <c r="O97" s="70"/>
      <c r="P97" s="70"/>
      <c r="Q97" s="70"/>
      <c r="R97" s="70"/>
      <c r="S97" s="70"/>
      <c r="T97" s="70"/>
      <c r="U97" s="71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7" t="s">
        <v>120</v>
      </c>
      <c r="AU97" s="17" t="s">
        <v>82</v>
      </c>
    </row>
    <row r="98" s="2" customFormat="1">
      <c r="A98" s="36"/>
      <c r="B98" s="37"/>
      <c r="C98" s="36"/>
      <c r="D98" s="180" t="s">
        <v>122</v>
      </c>
      <c r="E98" s="36"/>
      <c r="F98" s="181" t="s">
        <v>144</v>
      </c>
      <c r="G98" s="36"/>
      <c r="H98" s="36"/>
      <c r="I98" s="177"/>
      <c r="J98" s="36"/>
      <c r="K98" s="36"/>
      <c r="L98" s="37"/>
      <c r="M98" s="178"/>
      <c r="N98" s="179"/>
      <c r="O98" s="70"/>
      <c r="P98" s="70"/>
      <c r="Q98" s="70"/>
      <c r="R98" s="70"/>
      <c r="S98" s="70"/>
      <c r="T98" s="70"/>
      <c r="U98" s="71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7" t="s">
        <v>122</v>
      </c>
      <c r="AU98" s="17" t="s">
        <v>82</v>
      </c>
    </row>
    <row r="99" s="2" customFormat="1">
      <c r="A99" s="36"/>
      <c r="B99" s="37"/>
      <c r="C99" s="36"/>
      <c r="D99" s="175" t="s">
        <v>145</v>
      </c>
      <c r="E99" s="36"/>
      <c r="F99" s="190" t="s">
        <v>146</v>
      </c>
      <c r="G99" s="36"/>
      <c r="H99" s="36"/>
      <c r="I99" s="177"/>
      <c r="J99" s="36"/>
      <c r="K99" s="36"/>
      <c r="L99" s="37"/>
      <c r="M99" s="178"/>
      <c r="N99" s="179"/>
      <c r="O99" s="70"/>
      <c r="P99" s="70"/>
      <c r="Q99" s="70"/>
      <c r="R99" s="70"/>
      <c r="S99" s="70"/>
      <c r="T99" s="70"/>
      <c r="U99" s="71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7" t="s">
        <v>145</v>
      </c>
      <c r="AU99" s="17" t="s">
        <v>82</v>
      </c>
    </row>
    <row r="100" s="13" customFormat="1">
      <c r="A100" s="13"/>
      <c r="B100" s="182"/>
      <c r="C100" s="13"/>
      <c r="D100" s="175" t="s">
        <v>124</v>
      </c>
      <c r="E100" s="183" t="s">
        <v>3</v>
      </c>
      <c r="F100" s="184" t="s">
        <v>147</v>
      </c>
      <c r="G100" s="13"/>
      <c r="H100" s="185">
        <v>339.52499999999998</v>
      </c>
      <c r="I100" s="186"/>
      <c r="J100" s="13"/>
      <c r="K100" s="13"/>
      <c r="L100" s="182"/>
      <c r="M100" s="187"/>
      <c r="N100" s="188"/>
      <c r="O100" s="188"/>
      <c r="P100" s="188"/>
      <c r="Q100" s="188"/>
      <c r="R100" s="188"/>
      <c r="S100" s="188"/>
      <c r="T100" s="188"/>
      <c r="U100" s="189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3" t="s">
        <v>124</v>
      </c>
      <c r="AU100" s="183" t="s">
        <v>82</v>
      </c>
      <c r="AV100" s="13" t="s">
        <v>82</v>
      </c>
      <c r="AW100" s="13" t="s">
        <v>33</v>
      </c>
      <c r="AX100" s="13" t="s">
        <v>80</v>
      </c>
      <c r="AY100" s="183" t="s">
        <v>111</v>
      </c>
    </row>
    <row r="101" s="2" customFormat="1" ht="16.5" customHeight="1">
      <c r="A101" s="36"/>
      <c r="B101" s="161"/>
      <c r="C101" s="162" t="s">
        <v>148</v>
      </c>
      <c r="D101" s="162" t="s">
        <v>113</v>
      </c>
      <c r="E101" s="163" t="s">
        <v>149</v>
      </c>
      <c r="F101" s="164" t="s">
        <v>150</v>
      </c>
      <c r="G101" s="165" t="s">
        <v>151</v>
      </c>
      <c r="H101" s="166">
        <v>3395.25</v>
      </c>
      <c r="I101" s="167"/>
      <c r="J101" s="168">
        <f>ROUND(I101*H101,2)</f>
        <v>0</v>
      </c>
      <c r="K101" s="164" t="s">
        <v>117</v>
      </c>
      <c r="L101" s="37"/>
      <c r="M101" s="169" t="s">
        <v>3</v>
      </c>
      <c r="N101" s="170" t="s">
        <v>43</v>
      </c>
      <c r="O101" s="70"/>
      <c r="P101" s="171">
        <f>O101*H101</f>
        <v>0</v>
      </c>
      <c r="Q101" s="171">
        <v>0</v>
      </c>
      <c r="R101" s="171">
        <f>Q101*H101</f>
        <v>0</v>
      </c>
      <c r="S101" s="171">
        <v>0</v>
      </c>
      <c r="T101" s="171">
        <f>S101*H101</f>
        <v>0</v>
      </c>
      <c r="U101" s="172" t="s">
        <v>3</v>
      </c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73" t="s">
        <v>118</v>
      </c>
      <c r="AT101" s="173" t="s">
        <v>113</v>
      </c>
      <c r="AU101" s="173" t="s">
        <v>82</v>
      </c>
      <c r="AY101" s="17" t="s">
        <v>111</v>
      </c>
      <c r="BE101" s="174">
        <f>IF(N101="základní",J101,0)</f>
        <v>0</v>
      </c>
      <c r="BF101" s="174">
        <f>IF(N101="snížená",J101,0)</f>
        <v>0</v>
      </c>
      <c r="BG101" s="174">
        <f>IF(N101="zákl. přenesená",J101,0)</f>
        <v>0</v>
      </c>
      <c r="BH101" s="174">
        <f>IF(N101="sníž. přenesená",J101,0)</f>
        <v>0</v>
      </c>
      <c r="BI101" s="174">
        <f>IF(N101="nulová",J101,0)</f>
        <v>0</v>
      </c>
      <c r="BJ101" s="17" t="s">
        <v>80</v>
      </c>
      <c r="BK101" s="174">
        <f>ROUND(I101*H101,2)</f>
        <v>0</v>
      </c>
      <c r="BL101" s="17" t="s">
        <v>118</v>
      </c>
      <c r="BM101" s="173" t="s">
        <v>152</v>
      </c>
    </row>
    <row r="102" s="2" customFormat="1">
      <c r="A102" s="36"/>
      <c r="B102" s="37"/>
      <c r="C102" s="36"/>
      <c r="D102" s="175" t="s">
        <v>120</v>
      </c>
      <c r="E102" s="36"/>
      <c r="F102" s="176" t="s">
        <v>153</v>
      </c>
      <c r="G102" s="36"/>
      <c r="H102" s="36"/>
      <c r="I102" s="177"/>
      <c r="J102" s="36"/>
      <c r="K102" s="36"/>
      <c r="L102" s="37"/>
      <c r="M102" s="178"/>
      <c r="N102" s="179"/>
      <c r="O102" s="70"/>
      <c r="P102" s="70"/>
      <c r="Q102" s="70"/>
      <c r="R102" s="70"/>
      <c r="S102" s="70"/>
      <c r="T102" s="70"/>
      <c r="U102" s="71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7" t="s">
        <v>120</v>
      </c>
      <c r="AU102" s="17" t="s">
        <v>82</v>
      </c>
    </row>
    <row r="103" s="2" customFormat="1">
      <c r="A103" s="36"/>
      <c r="B103" s="37"/>
      <c r="C103" s="36"/>
      <c r="D103" s="180" t="s">
        <v>122</v>
      </c>
      <c r="E103" s="36"/>
      <c r="F103" s="181" t="s">
        <v>154</v>
      </c>
      <c r="G103" s="36"/>
      <c r="H103" s="36"/>
      <c r="I103" s="177"/>
      <c r="J103" s="36"/>
      <c r="K103" s="36"/>
      <c r="L103" s="37"/>
      <c r="M103" s="178"/>
      <c r="N103" s="179"/>
      <c r="O103" s="70"/>
      <c r="P103" s="70"/>
      <c r="Q103" s="70"/>
      <c r="R103" s="70"/>
      <c r="S103" s="70"/>
      <c r="T103" s="70"/>
      <c r="U103" s="71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7" t="s">
        <v>122</v>
      </c>
      <c r="AU103" s="17" t="s">
        <v>82</v>
      </c>
    </row>
    <row r="104" s="13" customFormat="1">
      <c r="A104" s="13"/>
      <c r="B104" s="182"/>
      <c r="C104" s="13"/>
      <c r="D104" s="175" t="s">
        <v>124</v>
      </c>
      <c r="E104" s="183" t="s">
        <v>3</v>
      </c>
      <c r="F104" s="184" t="s">
        <v>155</v>
      </c>
      <c r="G104" s="13"/>
      <c r="H104" s="185">
        <v>3395.25</v>
      </c>
      <c r="I104" s="186"/>
      <c r="J104" s="13"/>
      <c r="K104" s="13"/>
      <c r="L104" s="182"/>
      <c r="M104" s="187"/>
      <c r="N104" s="188"/>
      <c r="O104" s="188"/>
      <c r="P104" s="188"/>
      <c r="Q104" s="188"/>
      <c r="R104" s="188"/>
      <c r="S104" s="188"/>
      <c r="T104" s="188"/>
      <c r="U104" s="189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3" t="s">
        <v>124</v>
      </c>
      <c r="AU104" s="183" t="s">
        <v>82</v>
      </c>
      <c r="AV104" s="13" t="s">
        <v>82</v>
      </c>
      <c r="AW104" s="13" t="s">
        <v>33</v>
      </c>
      <c r="AX104" s="13" t="s">
        <v>80</v>
      </c>
      <c r="AY104" s="183" t="s">
        <v>111</v>
      </c>
    </row>
    <row r="105" s="2" customFormat="1" ht="24.15" customHeight="1">
      <c r="A105" s="36"/>
      <c r="B105" s="161"/>
      <c r="C105" s="162" t="s">
        <v>156</v>
      </c>
      <c r="D105" s="162" t="s">
        <v>113</v>
      </c>
      <c r="E105" s="163" t="s">
        <v>157</v>
      </c>
      <c r="F105" s="164" t="s">
        <v>158</v>
      </c>
      <c r="G105" s="165" t="s">
        <v>151</v>
      </c>
      <c r="H105" s="166">
        <v>1697.5</v>
      </c>
      <c r="I105" s="167"/>
      <c r="J105" s="168">
        <f>ROUND(I105*H105,2)</f>
        <v>0</v>
      </c>
      <c r="K105" s="164" t="s">
        <v>3</v>
      </c>
      <c r="L105" s="37"/>
      <c r="M105" s="169" t="s">
        <v>3</v>
      </c>
      <c r="N105" s="170" t="s">
        <v>43</v>
      </c>
      <c r="O105" s="70"/>
      <c r="P105" s="171">
        <f>O105*H105</f>
        <v>0</v>
      </c>
      <c r="Q105" s="171">
        <v>0</v>
      </c>
      <c r="R105" s="171">
        <f>Q105*H105</f>
        <v>0</v>
      </c>
      <c r="S105" s="171">
        <v>0</v>
      </c>
      <c r="T105" s="171">
        <f>S105*H105</f>
        <v>0</v>
      </c>
      <c r="U105" s="172" t="s">
        <v>3</v>
      </c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73" t="s">
        <v>118</v>
      </c>
      <c r="AT105" s="173" t="s">
        <v>113</v>
      </c>
      <c r="AU105" s="173" t="s">
        <v>82</v>
      </c>
      <c r="AY105" s="17" t="s">
        <v>111</v>
      </c>
      <c r="BE105" s="174">
        <f>IF(N105="základní",J105,0)</f>
        <v>0</v>
      </c>
      <c r="BF105" s="174">
        <f>IF(N105="snížená",J105,0)</f>
        <v>0</v>
      </c>
      <c r="BG105" s="174">
        <f>IF(N105="zákl. přenesená",J105,0)</f>
        <v>0</v>
      </c>
      <c r="BH105" s="174">
        <f>IF(N105="sníž. přenesená",J105,0)</f>
        <v>0</v>
      </c>
      <c r="BI105" s="174">
        <f>IF(N105="nulová",J105,0)</f>
        <v>0</v>
      </c>
      <c r="BJ105" s="17" t="s">
        <v>80</v>
      </c>
      <c r="BK105" s="174">
        <f>ROUND(I105*H105,2)</f>
        <v>0</v>
      </c>
      <c r="BL105" s="17" t="s">
        <v>118</v>
      </c>
      <c r="BM105" s="173" t="s">
        <v>159</v>
      </c>
    </row>
    <row r="106" s="2" customFormat="1">
      <c r="A106" s="36"/>
      <c r="B106" s="37"/>
      <c r="C106" s="36"/>
      <c r="D106" s="175" t="s">
        <v>120</v>
      </c>
      <c r="E106" s="36"/>
      <c r="F106" s="176" t="s">
        <v>160</v>
      </c>
      <c r="G106" s="36"/>
      <c r="H106" s="36"/>
      <c r="I106" s="177"/>
      <c r="J106" s="36"/>
      <c r="K106" s="36"/>
      <c r="L106" s="37"/>
      <c r="M106" s="178"/>
      <c r="N106" s="179"/>
      <c r="O106" s="70"/>
      <c r="P106" s="70"/>
      <c r="Q106" s="70"/>
      <c r="R106" s="70"/>
      <c r="S106" s="70"/>
      <c r="T106" s="70"/>
      <c r="U106" s="71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7" t="s">
        <v>120</v>
      </c>
      <c r="AU106" s="17" t="s">
        <v>82</v>
      </c>
    </row>
    <row r="107" s="2" customFormat="1">
      <c r="A107" s="36"/>
      <c r="B107" s="37"/>
      <c r="C107" s="36"/>
      <c r="D107" s="175" t="s">
        <v>145</v>
      </c>
      <c r="E107" s="36"/>
      <c r="F107" s="190" t="s">
        <v>161</v>
      </c>
      <c r="G107" s="36"/>
      <c r="H107" s="36"/>
      <c r="I107" s="177"/>
      <c r="J107" s="36"/>
      <c r="K107" s="36"/>
      <c r="L107" s="37"/>
      <c r="M107" s="178"/>
      <c r="N107" s="179"/>
      <c r="O107" s="70"/>
      <c r="P107" s="70"/>
      <c r="Q107" s="70"/>
      <c r="R107" s="70"/>
      <c r="S107" s="70"/>
      <c r="T107" s="70"/>
      <c r="U107" s="71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7" t="s">
        <v>145</v>
      </c>
      <c r="AU107" s="17" t="s">
        <v>82</v>
      </c>
    </row>
    <row r="108" s="13" customFormat="1">
      <c r="A108" s="13"/>
      <c r="B108" s="182"/>
      <c r="C108" s="13"/>
      <c r="D108" s="175" t="s">
        <v>124</v>
      </c>
      <c r="E108" s="183" t="s">
        <v>3</v>
      </c>
      <c r="F108" s="184" t="s">
        <v>162</v>
      </c>
      <c r="G108" s="13"/>
      <c r="H108" s="185">
        <v>1697.5</v>
      </c>
      <c r="I108" s="186"/>
      <c r="J108" s="13"/>
      <c r="K108" s="13"/>
      <c r="L108" s="182"/>
      <c r="M108" s="187"/>
      <c r="N108" s="188"/>
      <c r="O108" s="188"/>
      <c r="P108" s="188"/>
      <c r="Q108" s="188"/>
      <c r="R108" s="188"/>
      <c r="S108" s="188"/>
      <c r="T108" s="188"/>
      <c r="U108" s="189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3" t="s">
        <v>124</v>
      </c>
      <c r="AU108" s="183" t="s">
        <v>82</v>
      </c>
      <c r="AV108" s="13" t="s">
        <v>82</v>
      </c>
      <c r="AW108" s="13" t="s">
        <v>33</v>
      </c>
      <c r="AX108" s="13" t="s">
        <v>80</v>
      </c>
      <c r="AY108" s="183" t="s">
        <v>111</v>
      </c>
    </row>
    <row r="109" s="2" customFormat="1" ht="16.5" customHeight="1">
      <c r="A109" s="36"/>
      <c r="B109" s="161"/>
      <c r="C109" s="162" t="s">
        <v>9</v>
      </c>
      <c r="D109" s="162" t="s">
        <v>113</v>
      </c>
      <c r="E109" s="163" t="s">
        <v>163</v>
      </c>
      <c r="F109" s="164" t="s">
        <v>164</v>
      </c>
      <c r="G109" s="165" t="s">
        <v>151</v>
      </c>
      <c r="H109" s="166">
        <v>2220</v>
      </c>
      <c r="I109" s="167"/>
      <c r="J109" s="168">
        <f>ROUND(I109*H109,2)</f>
        <v>0</v>
      </c>
      <c r="K109" s="164" t="s">
        <v>117</v>
      </c>
      <c r="L109" s="37"/>
      <c r="M109" s="169" t="s">
        <v>3</v>
      </c>
      <c r="N109" s="170" t="s">
        <v>43</v>
      </c>
      <c r="O109" s="70"/>
      <c r="P109" s="171">
        <f>O109*H109</f>
        <v>0</v>
      </c>
      <c r="Q109" s="171">
        <v>0</v>
      </c>
      <c r="R109" s="171">
        <f>Q109*H109</f>
        <v>0</v>
      </c>
      <c r="S109" s="171">
        <v>0</v>
      </c>
      <c r="T109" s="171">
        <f>S109*H109</f>
        <v>0</v>
      </c>
      <c r="U109" s="172" t="s">
        <v>3</v>
      </c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73" t="s">
        <v>118</v>
      </c>
      <c r="AT109" s="173" t="s">
        <v>113</v>
      </c>
      <c r="AU109" s="173" t="s">
        <v>82</v>
      </c>
      <c r="AY109" s="17" t="s">
        <v>111</v>
      </c>
      <c r="BE109" s="174">
        <f>IF(N109="základní",J109,0)</f>
        <v>0</v>
      </c>
      <c r="BF109" s="174">
        <f>IF(N109="snížená",J109,0)</f>
        <v>0</v>
      </c>
      <c r="BG109" s="174">
        <f>IF(N109="zákl. přenesená",J109,0)</f>
        <v>0</v>
      </c>
      <c r="BH109" s="174">
        <f>IF(N109="sníž. přenesená",J109,0)</f>
        <v>0</v>
      </c>
      <c r="BI109" s="174">
        <f>IF(N109="nulová",J109,0)</f>
        <v>0</v>
      </c>
      <c r="BJ109" s="17" t="s">
        <v>80</v>
      </c>
      <c r="BK109" s="174">
        <f>ROUND(I109*H109,2)</f>
        <v>0</v>
      </c>
      <c r="BL109" s="17" t="s">
        <v>118</v>
      </c>
      <c r="BM109" s="173" t="s">
        <v>165</v>
      </c>
    </row>
    <row r="110" s="2" customFormat="1">
      <c r="A110" s="36"/>
      <c r="B110" s="37"/>
      <c r="C110" s="36"/>
      <c r="D110" s="175" t="s">
        <v>120</v>
      </c>
      <c r="E110" s="36"/>
      <c r="F110" s="176" t="s">
        <v>166</v>
      </c>
      <c r="G110" s="36"/>
      <c r="H110" s="36"/>
      <c r="I110" s="177"/>
      <c r="J110" s="36"/>
      <c r="K110" s="36"/>
      <c r="L110" s="37"/>
      <c r="M110" s="178"/>
      <c r="N110" s="179"/>
      <c r="O110" s="70"/>
      <c r="P110" s="70"/>
      <c r="Q110" s="70"/>
      <c r="R110" s="70"/>
      <c r="S110" s="70"/>
      <c r="T110" s="70"/>
      <c r="U110" s="71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7" t="s">
        <v>120</v>
      </c>
      <c r="AU110" s="17" t="s">
        <v>82</v>
      </c>
    </row>
    <row r="111" s="2" customFormat="1">
      <c r="A111" s="36"/>
      <c r="B111" s="37"/>
      <c r="C111" s="36"/>
      <c r="D111" s="180" t="s">
        <v>122</v>
      </c>
      <c r="E111" s="36"/>
      <c r="F111" s="181" t="s">
        <v>167</v>
      </c>
      <c r="G111" s="36"/>
      <c r="H111" s="36"/>
      <c r="I111" s="177"/>
      <c r="J111" s="36"/>
      <c r="K111" s="36"/>
      <c r="L111" s="37"/>
      <c r="M111" s="178"/>
      <c r="N111" s="179"/>
      <c r="O111" s="70"/>
      <c r="P111" s="70"/>
      <c r="Q111" s="70"/>
      <c r="R111" s="70"/>
      <c r="S111" s="70"/>
      <c r="T111" s="70"/>
      <c r="U111" s="71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7" t="s">
        <v>122</v>
      </c>
      <c r="AU111" s="17" t="s">
        <v>82</v>
      </c>
    </row>
    <row r="112" s="2" customFormat="1">
      <c r="A112" s="36"/>
      <c r="B112" s="37"/>
      <c r="C112" s="36"/>
      <c r="D112" s="175" t="s">
        <v>145</v>
      </c>
      <c r="E112" s="36"/>
      <c r="F112" s="190" t="s">
        <v>168</v>
      </c>
      <c r="G112" s="36"/>
      <c r="H112" s="36"/>
      <c r="I112" s="177"/>
      <c r="J112" s="36"/>
      <c r="K112" s="36"/>
      <c r="L112" s="37"/>
      <c r="M112" s="178"/>
      <c r="N112" s="179"/>
      <c r="O112" s="70"/>
      <c r="P112" s="70"/>
      <c r="Q112" s="70"/>
      <c r="R112" s="70"/>
      <c r="S112" s="70"/>
      <c r="T112" s="70"/>
      <c r="U112" s="71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7" t="s">
        <v>145</v>
      </c>
      <c r="AU112" s="17" t="s">
        <v>82</v>
      </c>
    </row>
    <row r="113" s="13" customFormat="1">
      <c r="A113" s="13"/>
      <c r="B113" s="182"/>
      <c r="C113" s="13"/>
      <c r="D113" s="175" t="s">
        <v>124</v>
      </c>
      <c r="E113" s="183" t="s">
        <v>3</v>
      </c>
      <c r="F113" s="184" t="s">
        <v>169</v>
      </c>
      <c r="G113" s="13"/>
      <c r="H113" s="185">
        <v>2220</v>
      </c>
      <c r="I113" s="186"/>
      <c r="J113" s="13"/>
      <c r="K113" s="13"/>
      <c r="L113" s="182"/>
      <c r="M113" s="187"/>
      <c r="N113" s="188"/>
      <c r="O113" s="188"/>
      <c r="P113" s="188"/>
      <c r="Q113" s="188"/>
      <c r="R113" s="188"/>
      <c r="S113" s="188"/>
      <c r="T113" s="188"/>
      <c r="U113" s="189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3" t="s">
        <v>124</v>
      </c>
      <c r="AU113" s="183" t="s">
        <v>82</v>
      </c>
      <c r="AV113" s="13" t="s">
        <v>82</v>
      </c>
      <c r="AW113" s="13" t="s">
        <v>33</v>
      </c>
      <c r="AX113" s="13" t="s">
        <v>80</v>
      </c>
      <c r="AY113" s="183" t="s">
        <v>111</v>
      </c>
    </row>
    <row r="114" s="2" customFormat="1" ht="16.5" customHeight="1">
      <c r="A114" s="36"/>
      <c r="B114" s="161"/>
      <c r="C114" s="162" t="s">
        <v>170</v>
      </c>
      <c r="D114" s="162" t="s">
        <v>113</v>
      </c>
      <c r="E114" s="163" t="s">
        <v>171</v>
      </c>
      <c r="F114" s="164" t="s">
        <v>172</v>
      </c>
      <c r="G114" s="165" t="s">
        <v>173</v>
      </c>
      <c r="H114" s="166">
        <v>0.222</v>
      </c>
      <c r="I114" s="167"/>
      <c r="J114" s="168">
        <f>ROUND(I114*H114,2)</f>
        <v>0</v>
      </c>
      <c r="K114" s="164" t="s">
        <v>117</v>
      </c>
      <c r="L114" s="37"/>
      <c r="M114" s="169" t="s">
        <v>3</v>
      </c>
      <c r="N114" s="170" t="s">
        <v>43</v>
      </c>
      <c r="O114" s="70"/>
      <c r="P114" s="171">
        <f>O114*H114</f>
        <v>0</v>
      </c>
      <c r="Q114" s="171">
        <v>0</v>
      </c>
      <c r="R114" s="171">
        <f>Q114*H114</f>
        <v>0</v>
      </c>
      <c r="S114" s="171">
        <v>0</v>
      </c>
      <c r="T114" s="171">
        <f>S114*H114</f>
        <v>0</v>
      </c>
      <c r="U114" s="172" t="s">
        <v>3</v>
      </c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73" t="s">
        <v>118</v>
      </c>
      <c r="AT114" s="173" t="s">
        <v>113</v>
      </c>
      <c r="AU114" s="173" t="s">
        <v>82</v>
      </c>
      <c r="AY114" s="17" t="s">
        <v>111</v>
      </c>
      <c r="BE114" s="174">
        <f>IF(N114="základní",J114,0)</f>
        <v>0</v>
      </c>
      <c r="BF114" s="174">
        <f>IF(N114="snížená",J114,0)</f>
        <v>0</v>
      </c>
      <c r="BG114" s="174">
        <f>IF(N114="zákl. přenesená",J114,0)</f>
        <v>0</v>
      </c>
      <c r="BH114" s="174">
        <f>IF(N114="sníž. přenesená",J114,0)</f>
        <v>0</v>
      </c>
      <c r="BI114" s="174">
        <f>IF(N114="nulová",J114,0)</f>
        <v>0</v>
      </c>
      <c r="BJ114" s="17" t="s">
        <v>80</v>
      </c>
      <c r="BK114" s="174">
        <f>ROUND(I114*H114,2)</f>
        <v>0</v>
      </c>
      <c r="BL114" s="17" t="s">
        <v>118</v>
      </c>
      <c r="BM114" s="173" t="s">
        <v>174</v>
      </c>
    </row>
    <row r="115" s="2" customFormat="1">
      <c r="A115" s="36"/>
      <c r="B115" s="37"/>
      <c r="C115" s="36"/>
      <c r="D115" s="175" t="s">
        <v>120</v>
      </c>
      <c r="E115" s="36"/>
      <c r="F115" s="176" t="s">
        <v>175</v>
      </c>
      <c r="G115" s="36"/>
      <c r="H115" s="36"/>
      <c r="I115" s="177"/>
      <c r="J115" s="36"/>
      <c r="K115" s="36"/>
      <c r="L115" s="37"/>
      <c r="M115" s="178"/>
      <c r="N115" s="179"/>
      <c r="O115" s="70"/>
      <c r="P115" s="70"/>
      <c r="Q115" s="70"/>
      <c r="R115" s="70"/>
      <c r="S115" s="70"/>
      <c r="T115" s="70"/>
      <c r="U115" s="71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7" t="s">
        <v>120</v>
      </c>
      <c r="AU115" s="17" t="s">
        <v>82</v>
      </c>
    </row>
    <row r="116" s="2" customFormat="1">
      <c r="A116" s="36"/>
      <c r="B116" s="37"/>
      <c r="C116" s="36"/>
      <c r="D116" s="180" t="s">
        <v>122</v>
      </c>
      <c r="E116" s="36"/>
      <c r="F116" s="181" t="s">
        <v>176</v>
      </c>
      <c r="G116" s="36"/>
      <c r="H116" s="36"/>
      <c r="I116" s="177"/>
      <c r="J116" s="36"/>
      <c r="K116" s="36"/>
      <c r="L116" s="37"/>
      <c r="M116" s="178"/>
      <c r="N116" s="179"/>
      <c r="O116" s="70"/>
      <c r="P116" s="70"/>
      <c r="Q116" s="70"/>
      <c r="R116" s="70"/>
      <c r="S116" s="70"/>
      <c r="T116" s="70"/>
      <c r="U116" s="71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7" t="s">
        <v>122</v>
      </c>
      <c r="AU116" s="17" t="s">
        <v>82</v>
      </c>
    </row>
    <row r="117" s="2" customFormat="1">
      <c r="A117" s="36"/>
      <c r="B117" s="37"/>
      <c r="C117" s="36"/>
      <c r="D117" s="175" t="s">
        <v>145</v>
      </c>
      <c r="E117" s="36"/>
      <c r="F117" s="190" t="s">
        <v>168</v>
      </c>
      <c r="G117" s="36"/>
      <c r="H117" s="36"/>
      <c r="I117" s="177"/>
      <c r="J117" s="36"/>
      <c r="K117" s="36"/>
      <c r="L117" s="37"/>
      <c r="M117" s="178"/>
      <c r="N117" s="179"/>
      <c r="O117" s="70"/>
      <c r="P117" s="70"/>
      <c r="Q117" s="70"/>
      <c r="R117" s="70"/>
      <c r="S117" s="70"/>
      <c r="T117" s="70"/>
      <c r="U117" s="71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7" t="s">
        <v>145</v>
      </c>
      <c r="AU117" s="17" t="s">
        <v>82</v>
      </c>
    </row>
    <row r="118" s="13" customFormat="1">
      <c r="A118" s="13"/>
      <c r="B118" s="182"/>
      <c r="C118" s="13"/>
      <c r="D118" s="175" t="s">
        <v>124</v>
      </c>
      <c r="E118" s="183" t="s">
        <v>3</v>
      </c>
      <c r="F118" s="184" t="s">
        <v>177</v>
      </c>
      <c r="G118" s="13"/>
      <c r="H118" s="185">
        <v>0.222</v>
      </c>
      <c r="I118" s="186"/>
      <c r="J118" s="13"/>
      <c r="K118" s="13"/>
      <c r="L118" s="182"/>
      <c r="M118" s="187"/>
      <c r="N118" s="188"/>
      <c r="O118" s="188"/>
      <c r="P118" s="188"/>
      <c r="Q118" s="188"/>
      <c r="R118" s="188"/>
      <c r="S118" s="188"/>
      <c r="T118" s="188"/>
      <c r="U118" s="189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3" t="s">
        <v>124</v>
      </c>
      <c r="AU118" s="183" t="s">
        <v>82</v>
      </c>
      <c r="AV118" s="13" t="s">
        <v>82</v>
      </c>
      <c r="AW118" s="13" t="s">
        <v>33</v>
      </c>
      <c r="AX118" s="13" t="s">
        <v>80</v>
      </c>
      <c r="AY118" s="183" t="s">
        <v>111</v>
      </c>
    </row>
    <row r="119" s="2" customFormat="1" ht="16.5" customHeight="1">
      <c r="A119" s="36"/>
      <c r="B119" s="161"/>
      <c r="C119" s="162" t="s">
        <v>178</v>
      </c>
      <c r="D119" s="162" t="s">
        <v>113</v>
      </c>
      <c r="E119" s="163" t="s">
        <v>179</v>
      </c>
      <c r="F119" s="164" t="s">
        <v>180</v>
      </c>
      <c r="G119" s="165" t="s">
        <v>151</v>
      </c>
      <c r="H119" s="166">
        <v>2220</v>
      </c>
      <c r="I119" s="167"/>
      <c r="J119" s="168">
        <f>ROUND(I119*H119,2)</f>
        <v>0</v>
      </c>
      <c r="K119" s="164" t="s">
        <v>117</v>
      </c>
      <c r="L119" s="37"/>
      <c r="M119" s="169" t="s">
        <v>3</v>
      </c>
      <c r="N119" s="170" t="s">
        <v>43</v>
      </c>
      <c r="O119" s="70"/>
      <c r="P119" s="171">
        <f>O119*H119</f>
        <v>0</v>
      </c>
      <c r="Q119" s="171">
        <v>0</v>
      </c>
      <c r="R119" s="171">
        <f>Q119*H119</f>
        <v>0</v>
      </c>
      <c r="S119" s="171">
        <v>0</v>
      </c>
      <c r="T119" s="171">
        <f>S119*H119</f>
        <v>0</v>
      </c>
      <c r="U119" s="172" t="s">
        <v>3</v>
      </c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73" t="s">
        <v>118</v>
      </c>
      <c r="AT119" s="173" t="s">
        <v>113</v>
      </c>
      <c r="AU119" s="173" t="s">
        <v>82</v>
      </c>
      <c r="AY119" s="17" t="s">
        <v>111</v>
      </c>
      <c r="BE119" s="174">
        <f>IF(N119="základní",J119,0)</f>
        <v>0</v>
      </c>
      <c r="BF119" s="174">
        <f>IF(N119="snížená",J119,0)</f>
        <v>0</v>
      </c>
      <c r="BG119" s="174">
        <f>IF(N119="zákl. přenesená",J119,0)</f>
        <v>0</v>
      </c>
      <c r="BH119" s="174">
        <f>IF(N119="sníž. přenesená",J119,0)</f>
        <v>0</v>
      </c>
      <c r="BI119" s="174">
        <f>IF(N119="nulová",J119,0)</f>
        <v>0</v>
      </c>
      <c r="BJ119" s="17" t="s">
        <v>80</v>
      </c>
      <c r="BK119" s="174">
        <f>ROUND(I119*H119,2)</f>
        <v>0</v>
      </c>
      <c r="BL119" s="17" t="s">
        <v>118</v>
      </c>
      <c r="BM119" s="173" t="s">
        <v>181</v>
      </c>
    </row>
    <row r="120" s="2" customFormat="1">
      <c r="A120" s="36"/>
      <c r="B120" s="37"/>
      <c r="C120" s="36"/>
      <c r="D120" s="175" t="s">
        <v>120</v>
      </c>
      <c r="E120" s="36"/>
      <c r="F120" s="176" t="s">
        <v>182</v>
      </c>
      <c r="G120" s="36"/>
      <c r="H120" s="36"/>
      <c r="I120" s="177"/>
      <c r="J120" s="36"/>
      <c r="K120" s="36"/>
      <c r="L120" s="37"/>
      <c r="M120" s="178"/>
      <c r="N120" s="179"/>
      <c r="O120" s="70"/>
      <c r="P120" s="70"/>
      <c r="Q120" s="70"/>
      <c r="R120" s="70"/>
      <c r="S120" s="70"/>
      <c r="T120" s="70"/>
      <c r="U120" s="71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120</v>
      </c>
      <c r="AU120" s="17" t="s">
        <v>82</v>
      </c>
    </row>
    <row r="121" s="2" customFormat="1">
      <c r="A121" s="36"/>
      <c r="B121" s="37"/>
      <c r="C121" s="36"/>
      <c r="D121" s="180" t="s">
        <v>122</v>
      </c>
      <c r="E121" s="36"/>
      <c r="F121" s="181" t="s">
        <v>183</v>
      </c>
      <c r="G121" s="36"/>
      <c r="H121" s="36"/>
      <c r="I121" s="177"/>
      <c r="J121" s="36"/>
      <c r="K121" s="36"/>
      <c r="L121" s="37"/>
      <c r="M121" s="178"/>
      <c r="N121" s="179"/>
      <c r="O121" s="70"/>
      <c r="P121" s="70"/>
      <c r="Q121" s="70"/>
      <c r="R121" s="70"/>
      <c r="S121" s="70"/>
      <c r="T121" s="70"/>
      <c r="U121" s="71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122</v>
      </c>
      <c r="AU121" s="17" t="s">
        <v>82</v>
      </c>
    </row>
    <row r="122" s="2" customFormat="1">
      <c r="A122" s="36"/>
      <c r="B122" s="37"/>
      <c r="C122" s="36"/>
      <c r="D122" s="175" t="s">
        <v>145</v>
      </c>
      <c r="E122" s="36"/>
      <c r="F122" s="190" t="s">
        <v>168</v>
      </c>
      <c r="G122" s="36"/>
      <c r="H122" s="36"/>
      <c r="I122" s="177"/>
      <c r="J122" s="36"/>
      <c r="K122" s="36"/>
      <c r="L122" s="37"/>
      <c r="M122" s="178"/>
      <c r="N122" s="179"/>
      <c r="O122" s="70"/>
      <c r="P122" s="70"/>
      <c r="Q122" s="70"/>
      <c r="R122" s="70"/>
      <c r="S122" s="70"/>
      <c r="T122" s="70"/>
      <c r="U122" s="71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145</v>
      </c>
      <c r="AU122" s="17" t="s">
        <v>82</v>
      </c>
    </row>
    <row r="123" s="13" customFormat="1">
      <c r="A123" s="13"/>
      <c r="B123" s="182"/>
      <c r="C123" s="13"/>
      <c r="D123" s="175" t="s">
        <v>124</v>
      </c>
      <c r="E123" s="183" t="s">
        <v>3</v>
      </c>
      <c r="F123" s="184" t="s">
        <v>169</v>
      </c>
      <c r="G123" s="13"/>
      <c r="H123" s="185">
        <v>2220</v>
      </c>
      <c r="I123" s="186"/>
      <c r="J123" s="13"/>
      <c r="K123" s="13"/>
      <c r="L123" s="182"/>
      <c r="M123" s="187"/>
      <c r="N123" s="188"/>
      <c r="O123" s="188"/>
      <c r="P123" s="188"/>
      <c r="Q123" s="188"/>
      <c r="R123" s="188"/>
      <c r="S123" s="188"/>
      <c r="T123" s="188"/>
      <c r="U123" s="189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3" t="s">
        <v>124</v>
      </c>
      <c r="AU123" s="183" t="s">
        <v>82</v>
      </c>
      <c r="AV123" s="13" t="s">
        <v>82</v>
      </c>
      <c r="AW123" s="13" t="s">
        <v>33</v>
      </c>
      <c r="AX123" s="13" t="s">
        <v>80</v>
      </c>
      <c r="AY123" s="183" t="s">
        <v>111</v>
      </c>
    </row>
    <row r="124" s="2" customFormat="1" ht="16.5" customHeight="1">
      <c r="A124" s="36"/>
      <c r="B124" s="161"/>
      <c r="C124" s="162" t="s">
        <v>184</v>
      </c>
      <c r="D124" s="162" t="s">
        <v>113</v>
      </c>
      <c r="E124" s="163" t="s">
        <v>185</v>
      </c>
      <c r="F124" s="164" t="s">
        <v>186</v>
      </c>
      <c r="G124" s="165" t="s">
        <v>151</v>
      </c>
      <c r="H124" s="166">
        <v>2220</v>
      </c>
      <c r="I124" s="167"/>
      <c r="J124" s="168">
        <f>ROUND(I124*H124,2)</f>
        <v>0</v>
      </c>
      <c r="K124" s="164" t="s">
        <v>117</v>
      </c>
      <c r="L124" s="37"/>
      <c r="M124" s="169" t="s">
        <v>3</v>
      </c>
      <c r="N124" s="170" t="s">
        <v>43</v>
      </c>
      <c r="O124" s="70"/>
      <c r="P124" s="171">
        <f>O124*H124</f>
        <v>0</v>
      </c>
      <c r="Q124" s="171">
        <v>0</v>
      </c>
      <c r="R124" s="171">
        <f>Q124*H124</f>
        <v>0</v>
      </c>
      <c r="S124" s="171">
        <v>0</v>
      </c>
      <c r="T124" s="171">
        <f>S124*H124</f>
        <v>0</v>
      </c>
      <c r="U124" s="172" t="s">
        <v>3</v>
      </c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73" t="s">
        <v>118</v>
      </c>
      <c r="AT124" s="173" t="s">
        <v>113</v>
      </c>
      <c r="AU124" s="173" t="s">
        <v>82</v>
      </c>
      <c r="AY124" s="17" t="s">
        <v>111</v>
      </c>
      <c r="BE124" s="174">
        <f>IF(N124="základní",J124,0)</f>
        <v>0</v>
      </c>
      <c r="BF124" s="174">
        <f>IF(N124="snížená",J124,0)</f>
        <v>0</v>
      </c>
      <c r="BG124" s="174">
        <f>IF(N124="zákl. přenesená",J124,0)</f>
        <v>0</v>
      </c>
      <c r="BH124" s="174">
        <f>IF(N124="sníž. přenesená",J124,0)</f>
        <v>0</v>
      </c>
      <c r="BI124" s="174">
        <f>IF(N124="nulová",J124,0)</f>
        <v>0</v>
      </c>
      <c r="BJ124" s="17" t="s">
        <v>80</v>
      </c>
      <c r="BK124" s="174">
        <f>ROUND(I124*H124,2)</f>
        <v>0</v>
      </c>
      <c r="BL124" s="17" t="s">
        <v>118</v>
      </c>
      <c r="BM124" s="173" t="s">
        <v>187</v>
      </c>
    </row>
    <row r="125" s="2" customFormat="1">
      <c r="A125" s="36"/>
      <c r="B125" s="37"/>
      <c r="C125" s="36"/>
      <c r="D125" s="175" t="s">
        <v>120</v>
      </c>
      <c r="E125" s="36"/>
      <c r="F125" s="176" t="s">
        <v>188</v>
      </c>
      <c r="G125" s="36"/>
      <c r="H125" s="36"/>
      <c r="I125" s="177"/>
      <c r="J125" s="36"/>
      <c r="K125" s="36"/>
      <c r="L125" s="37"/>
      <c r="M125" s="178"/>
      <c r="N125" s="179"/>
      <c r="O125" s="70"/>
      <c r="P125" s="70"/>
      <c r="Q125" s="70"/>
      <c r="R125" s="70"/>
      <c r="S125" s="70"/>
      <c r="T125" s="70"/>
      <c r="U125" s="71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120</v>
      </c>
      <c r="AU125" s="17" t="s">
        <v>82</v>
      </c>
    </row>
    <row r="126" s="2" customFormat="1">
      <c r="A126" s="36"/>
      <c r="B126" s="37"/>
      <c r="C126" s="36"/>
      <c r="D126" s="180" t="s">
        <v>122</v>
      </c>
      <c r="E126" s="36"/>
      <c r="F126" s="181" t="s">
        <v>189</v>
      </c>
      <c r="G126" s="36"/>
      <c r="H126" s="36"/>
      <c r="I126" s="177"/>
      <c r="J126" s="36"/>
      <c r="K126" s="36"/>
      <c r="L126" s="37"/>
      <c r="M126" s="178"/>
      <c r="N126" s="179"/>
      <c r="O126" s="70"/>
      <c r="P126" s="70"/>
      <c r="Q126" s="70"/>
      <c r="R126" s="70"/>
      <c r="S126" s="70"/>
      <c r="T126" s="70"/>
      <c r="U126" s="71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122</v>
      </c>
      <c r="AU126" s="17" t="s">
        <v>82</v>
      </c>
    </row>
    <row r="127" s="2" customFormat="1">
      <c r="A127" s="36"/>
      <c r="B127" s="37"/>
      <c r="C127" s="36"/>
      <c r="D127" s="175" t="s">
        <v>145</v>
      </c>
      <c r="E127" s="36"/>
      <c r="F127" s="190" t="s">
        <v>168</v>
      </c>
      <c r="G127" s="36"/>
      <c r="H127" s="36"/>
      <c r="I127" s="177"/>
      <c r="J127" s="36"/>
      <c r="K127" s="36"/>
      <c r="L127" s="37"/>
      <c r="M127" s="178"/>
      <c r="N127" s="179"/>
      <c r="O127" s="70"/>
      <c r="P127" s="70"/>
      <c r="Q127" s="70"/>
      <c r="R127" s="70"/>
      <c r="S127" s="70"/>
      <c r="T127" s="70"/>
      <c r="U127" s="71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145</v>
      </c>
      <c r="AU127" s="17" t="s">
        <v>82</v>
      </c>
    </row>
    <row r="128" s="13" customFormat="1">
      <c r="A128" s="13"/>
      <c r="B128" s="182"/>
      <c r="C128" s="13"/>
      <c r="D128" s="175" t="s">
        <v>124</v>
      </c>
      <c r="E128" s="183" t="s">
        <v>3</v>
      </c>
      <c r="F128" s="184" t="s">
        <v>190</v>
      </c>
      <c r="G128" s="13"/>
      <c r="H128" s="185">
        <v>2220</v>
      </c>
      <c r="I128" s="186"/>
      <c r="J128" s="13"/>
      <c r="K128" s="13"/>
      <c r="L128" s="182"/>
      <c r="M128" s="187"/>
      <c r="N128" s="188"/>
      <c r="O128" s="188"/>
      <c r="P128" s="188"/>
      <c r="Q128" s="188"/>
      <c r="R128" s="188"/>
      <c r="S128" s="188"/>
      <c r="T128" s="188"/>
      <c r="U128" s="189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3" t="s">
        <v>124</v>
      </c>
      <c r="AU128" s="183" t="s">
        <v>82</v>
      </c>
      <c r="AV128" s="13" t="s">
        <v>82</v>
      </c>
      <c r="AW128" s="13" t="s">
        <v>33</v>
      </c>
      <c r="AX128" s="13" t="s">
        <v>80</v>
      </c>
      <c r="AY128" s="183" t="s">
        <v>111</v>
      </c>
    </row>
    <row r="129" s="2" customFormat="1" ht="16.5" customHeight="1">
      <c r="A129" s="36"/>
      <c r="B129" s="161"/>
      <c r="C129" s="191" t="s">
        <v>191</v>
      </c>
      <c r="D129" s="191" t="s">
        <v>192</v>
      </c>
      <c r="E129" s="192" t="s">
        <v>193</v>
      </c>
      <c r="F129" s="193" t="s">
        <v>194</v>
      </c>
      <c r="G129" s="194" t="s">
        <v>195</v>
      </c>
      <c r="H129" s="195">
        <v>44.399999999999999</v>
      </c>
      <c r="I129" s="196"/>
      <c r="J129" s="197">
        <f>ROUND(I129*H129,2)</f>
        <v>0</v>
      </c>
      <c r="K129" s="193" t="s">
        <v>117</v>
      </c>
      <c r="L129" s="198"/>
      <c r="M129" s="199" t="s">
        <v>3</v>
      </c>
      <c r="N129" s="200" t="s">
        <v>43</v>
      </c>
      <c r="O129" s="70"/>
      <c r="P129" s="171">
        <f>O129*H129</f>
        <v>0</v>
      </c>
      <c r="Q129" s="171">
        <v>0.001</v>
      </c>
      <c r="R129" s="171">
        <f>Q129*H129</f>
        <v>0.044400000000000002</v>
      </c>
      <c r="S129" s="171">
        <v>0</v>
      </c>
      <c r="T129" s="171">
        <f>S129*H129</f>
        <v>0</v>
      </c>
      <c r="U129" s="172" t="s">
        <v>3</v>
      </c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73" t="s">
        <v>184</v>
      </c>
      <c r="AT129" s="173" t="s">
        <v>192</v>
      </c>
      <c r="AU129" s="173" t="s">
        <v>82</v>
      </c>
      <c r="AY129" s="17" t="s">
        <v>111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7" t="s">
        <v>80</v>
      </c>
      <c r="BK129" s="174">
        <f>ROUND(I129*H129,2)</f>
        <v>0</v>
      </c>
      <c r="BL129" s="17" t="s">
        <v>118</v>
      </c>
      <c r="BM129" s="173" t="s">
        <v>196</v>
      </c>
    </row>
    <row r="130" s="2" customFormat="1">
      <c r="A130" s="36"/>
      <c r="B130" s="37"/>
      <c r="C130" s="36"/>
      <c r="D130" s="175" t="s">
        <v>120</v>
      </c>
      <c r="E130" s="36"/>
      <c r="F130" s="176" t="s">
        <v>194</v>
      </c>
      <c r="G130" s="36"/>
      <c r="H130" s="36"/>
      <c r="I130" s="177"/>
      <c r="J130" s="36"/>
      <c r="K130" s="36"/>
      <c r="L130" s="37"/>
      <c r="M130" s="178"/>
      <c r="N130" s="179"/>
      <c r="O130" s="70"/>
      <c r="P130" s="70"/>
      <c r="Q130" s="70"/>
      <c r="R130" s="70"/>
      <c r="S130" s="70"/>
      <c r="T130" s="70"/>
      <c r="U130" s="71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120</v>
      </c>
      <c r="AU130" s="17" t="s">
        <v>82</v>
      </c>
    </row>
    <row r="131" s="13" customFormat="1">
      <c r="A131" s="13"/>
      <c r="B131" s="182"/>
      <c r="C131" s="13"/>
      <c r="D131" s="175" t="s">
        <v>124</v>
      </c>
      <c r="E131" s="13"/>
      <c r="F131" s="184" t="s">
        <v>197</v>
      </c>
      <c r="G131" s="13"/>
      <c r="H131" s="185">
        <v>44.399999999999999</v>
      </c>
      <c r="I131" s="186"/>
      <c r="J131" s="13"/>
      <c r="K131" s="13"/>
      <c r="L131" s="182"/>
      <c r="M131" s="201"/>
      <c r="N131" s="202"/>
      <c r="O131" s="202"/>
      <c r="P131" s="202"/>
      <c r="Q131" s="202"/>
      <c r="R131" s="202"/>
      <c r="S131" s="202"/>
      <c r="T131" s="202"/>
      <c r="U131" s="20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3" t="s">
        <v>124</v>
      </c>
      <c r="AU131" s="183" t="s">
        <v>82</v>
      </c>
      <c r="AV131" s="13" t="s">
        <v>82</v>
      </c>
      <c r="AW131" s="13" t="s">
        <v>4</v>
      </c>
      <c r="AX131" s="13" t="s">
        <v>80</v>
      </c>
      <c r="AY131" s="183" t="s">
        <v>111</v>
      </c>
    </row>
    <row r="132" s="2" customFormat="1" ht="6.96" customHeight="1">
      <c r="A132" s="36"/>
      <c r="B132" s="53"/>
      <c r="C132" s="54"/>
      <c r="D132" s="54"/>
      <c r="E132" s="54"/>
      <c r="F132" s="54"/>
      <c r="G132" s="54"/>
      <c r="H132" s="54"/>
      <c r="I132" s="54"/>
      <c r="J132" s="54"/>
      <c r="K132" s="54"/>
      <c r="L132" s="37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autoFilter ref="C80:K13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1/125703313"/>
    <hyperlink ref="F90" r:id="rId2" display="https://podminky.urs.cz/item/CS_URS_2023_01/125703323"/>
    <hyperlink ref="F94" r:id="rId3" display="https://podminky.urs.cz/item/CS_URS_2023_01/167151111"/>
    <hyperlink ref="F98" r:id="rId4" display="https://podminky.urs.cz/item/CS_URS_2023_01/162251101"/>
    <hyperlink ref="F103" r:id="rId5" display="https://podminky.urs.cz/item/CS_URS_2023_01/181006111"/>
    <hyperlink ref="F111" r:id="rId6" display="https://podminky.urs.cz/item/CS_URS_2023_01/183403161"/>
    <hyperlink ref="F116" r:id="rId7" display="https://podminky.urs.cz/item/CS_URS_2023_01/183453112"/>
    <hyperlink ref="F121" r:id="rId8" display="https://podminky.urs.cz/item/CS_URS_2023_01/181951111"/>
    <hyperlink ref="F126" r:id="rId9" display="https://podminky.urs.cz/item/CS_URS_2023_01/18145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="1" customFormat="1" ht="24.96" customHeight="1">
      <c r="B4" s="20"/>
      <c r="D4" s="21" t="s">
        <v>86</v>
      </c>
      <c r="L4" s="20"/>
      <c r="M4" s="11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13" t="str">
        <f>'Rekapitulace stavby'!K6</f>
        <v>Údržba HOZ Malnický rybník I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87</v>
      </c>
      <c r="E8" s="36"/>
      <c r="F8" s="36"/>
      <c r="G8" s="36"/>
      <c r="H8" s="36"/>
      <c r="I8" s="36"/>
      <c r="J8" s="36"/>
      <c r="K8" s="36"/>
      <c r="L8" s="11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198</v>
      </c>
      <c r="F9" s="36"/>
      <c r="G9" s="36"/>
      <c r="H9" s="36"/>
      <c r="I9" s="36"/>
      <c r="J9" s="36"/>
      <c r="K9" s="36"/>
      <c r="L9" s="11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1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1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30" t="s">
        <v>23</v>
      </c>
      <c r="J12" s="62" t="str">
        <f>'Rekapitulace stavby'!AN8</f>
        <v>14. 6. 2023</v>
      </c>
      <c r="K12" s="36"/>
      <c r="L12" s="11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1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tr">
        <f>IF('Rekapitulace stavby'!AN10="","",'Rekapitulace stavby'!AN10)</f>
        <v/>
      </c>
      <c r="K14" s="36"/>
      <c r="L14" s="11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>Státní pozemkový úřad ČR</v>
      </c>
      <c r="F15" s="36"/>
      <c r="G15" s="36"/>
      <c r="H15" s="36"/>
      <c r="I15" s="30" t="s">
        <v>28</v>
      </c>
      <c r="J15" s="25" t="str">
        <f>IF('Rekapitulace stavby'!AN11="","",'Rekapitulace stavby'!AN11)</f>
        <v/>
      </c>
      <c r="K15" s="36"/>
      <c r="L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1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11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1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tr">
        <f>IF('Rekapitulace stavby'!AN16="","",'Rekapitulace stavby'!AN16)</f>
        <v/>
      </c>
      <c r="K20" s="36"/>
      <c r="L20" s="11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Ing. Markéta Pejzlová</v>
      </c>
      <c r="F21" s="36"/>
      <c r="G21" s="36"/>
      <c r="H21" s="36"/>
      <c r="I21" s="30" t="s">
        <v>28</v>
      </c>
      <c r="J21" s="25" t="str">
        <f>IF('Rekapitulace stavby'!AN17="","",'Rekapitulace stavby'!AN17)</f>
        <v/>
      </c>
      <c r="K21" s="36"/>
      <c r="L21" s="11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1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34</v>
      </c>
      <c r="E23" s="36"/>
      <c r="F23" s="36"/>
      <c r="G23" s="36"/>
      <c r="H23" s="36"/>
      <c r="I23" s="30" t="s">
        <v>26</v>
      </c>
      <c r="J23" s="25" t="str">
        <f>IF('Rekapitulace stavby'!AN19="","",'Rekapitulace stavby'!AN19)</f>
        <v>01312774</v>
      </c>
      <c r="K23" s="36"/>
      <c r="L23" s="11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>Státní pozemkový úřad ČR</v>
      </c>
      <c r="F24" s="36"/>
      <c r="G24" s="36"/>
      <c r="H24" s="36"/>
      <c r="I24" s="30" t="s">
        <v>28</v>
      </c>
      <c r="J24" s="25" t="str">
        <f>IF('Rekapitulace stavby'!AN20="","",'Rekapitulace stavby'!AN20)</f>
        <v/>
      </c>
      <c r="K24" s="36"/>
      <c r="L24" s="11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1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11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5"/>
      <c r="B27" s="116"/>
      <c r="C27" s="115"/>
      <c r="D27" s="115"/>
      <c r="E27" s="34" t="s">
        <v>3</v>
      </c>
      <c r="F27" s="34"/>
      <c r="G27" s="34"/>
      <c r="H27" s="3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1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1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8" t="s">
        <v>38</v>
      </c>
      <c r="E30" s="36"/>
      <c r="F30" s="36"/>
      <c r="G30" s="36"/>
      <c r="H30" s="36"/>
      <c r="I30" s="36"/>
      <c r="J30" s="88">
        <f>ROUND(J81, 2)</f>
        <v>0</v>
      </c>
      <c r="K30" s="36"/>
      <c r="L30" s="1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1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40</v>
      </c>
      <c r="G32" s="36"/>
      <c r="H32" s="36"/>
      <c r="I32" s="41" t="s">
        <v>39</v>
      </c>
      <c r="J32" s="41" t="s">
        <v>41</v>
      </c>
      <c r="K32" s="36"/>
      <c r="L32" s="11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19" t="s">
        <v>42</v>
      </c>
      <c r="E33" s="30" t="s">
        <v>43</v>
      </c>
      <c r="F33" s="120">
        <f>ROUND((SUM(BE81:BE127)),  2)</f>
        <v>0</v>
      </c>
      <c r="G33" s="36"/>
      <c r="H33" s="36"/>
      <c r="I33" s="121">
        <v>0.20999999999999999</v>
      </c>
      <c r="J33" s="120">
        <f>ROUND(((SUM(BE81:BE127))*I33),  2)</f>
        <v>0</v>
      </c>
      <c r="K33" s="36"/>
      <c r="L33" s="11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44</v>
      </c>
      <c r="F34" s="120">
        <f>ROUND((SUM(BF81:BF127)),  2)</f>
        <v>0</v>
      </c>
      <c r="G34" s="36"/>
      <c r="H34" s="36"/>
      <c r="I34" s="121">
        <v>0.14999999999999999</v>
      </c>
      <c r="J34" s="120">
        <f>ROUND(((SUM(BF81:BF127))*I34),  2)</f>
        <v>0</v>
      </c>
      <c r="K34" s="36"/>
      <c r="L34" s="11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45</v>
      </c>
      <c r="F35" s="120">
        <f>ROUND((SUM(BG81:BG127)),  2)</f>
        <v>0</v>
      </c>
      <c r="G35" s="36"/>
      <c r="H35" s="36"/>
      <c r="I35" s="121">
        <v>0.20999999999999999</v>
      </c>
      <c r="J35" s="120">
        <f>0</f>
        <v>0</v>
      </c>
      <c r="K35" s="36"/>
      <c r="L35" s="11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46</v>
      </c>
      <c r="F36" s="120">
        <f>ROUND((SUM(BH81:BH127)),  2)</f>
        <v>0</v>
      </c>
      <c r="G36" s="36"/>
      <c r="H36" s="36"/>
      <c r="I36" s="121">
        <v>0.14999999999999999</v>
      </c>
      <c r="J36" s="120">
        <f>0</f>
        <v>0</v>
      </c>
      <c r="K36" s="36"/>
      <c r="L36" s="11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47</v>
      </c>
      <c r="F37" s="120">
        <f>ROUND((SUM(BI81:BI127)),  2)</f>
        <v>0</v>
      </c>
      <c r="G37" s="36"/>
      <c r="H37" s="36"/>
      <c r="I37" s="121">
        <v>0</v>
      </c>
      <c r="J37" s="120">
        <f>0</f>
        <v>0</v>
      </c>
      <c r="K37" s="36"/>
      <c r="L37" s="11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1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2"/>
      <c r="D39" s="123" t="s">
        <v>48</v>
      </c>
      <c r="E39" s="74"/>
      <c r="F39" s="74"/>
      <c r="G39" s="124" t="s">
        <v>49</v>
      </c>
      <c r="H39" s="125" t="s">
        <v>50</v>
      </c>
      <c r="I39" s="74"/>
      <c r="J39" s="126">
        <f>SUM(J30:J37)</f>
        <v>0</v>
      </c>
      <c r="K39" s="127"/>
      <c r="L39" s="11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1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1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89</v>
      </c>
      <c r="D45" s="36"/>
      <c r="E45" s="36"/>
      <c r="F45" s="36"/>
      <c r="G45" s="36"/>
      <c r="H45" s="36"/>
      <c r="I45" s="36"/>
      <c r="J45" s="36"/>
      <c r="K45" s="36"/>
      <c r="L45" s="11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1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1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13" t="str">
        <f>E7</f>
        <v>Údržba HOZ Malnický rybník I</v>
      </c>
      <c r="F48" s="30"/>
      <c r="G48" s="30"/>
      <c r="H48" s="30"/>
      <c r="I48" s="36"/>
      <c r="J48" s="36"/>
      <c r="K48" s="36"/>
      <c r="L48" s="11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87</v>
      </c>
      <c r="D49" s="36"/>
      <c r="E49" s="36"/>
      <c r="F49" s="36"/>
      <c r="G49" s="36"/>
      <c r="H49" s="36"/>
      <c r="I49" s="36"/>
      <c r="J49" s="36"/>
      <c r="K49" s="36"/>
      <c r="L49" s="11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>307_139 - SO 2</v>
      </c>
      <c r="F50" s="36"/>
      <c r="G50" s="36"/>
      <c r="H50" s="36"/>
      <c r="I50" s="36"/>
      <c r="J50" s="36"/>
      <c r="K50" s="36"/>
      <c r="L50" s="11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1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>k.ú. Malnice</v>
      </c>
      <c r="G52" s="36"/>
      <c r="H52" s="36"/>
      <c r="I52" s="30" t="s">
        <v>23</v>
      </c>
      <c r="J52" s="62" t="str">
        <f>IF(J12="","",J12)</f>
        <v>14. 6. 2023</v>
      </c>
      <c r="K52" s="36"/>
      <c r="L52" s="11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1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>Státní pozemkový úřad ČR</v>
      </c>
      <c r="G54" s="36"/>
      <c r="H54" s="36"/>
      <c r="I54" s="30" t="s">
        <v>31</v>
      </c>
      <c r="J54" s="34" t="str">
        <f>E21</f>
        <v>Ing. Markéta Pejzlová</v>
      </c>
      <c r="K54" s="36"/>
      <c r="L54" s="11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5.65" customHeight="1">
      <c r="A55" s="36"/>
      <c r="B55" s="37"/>
      <c r="C55" s="30" t="s">
        <v>29</v>
      </c>
      <c r="D55" s="36"/>
      <c r="E55" s="36"/>
      <c r="F55" s="25" t="str">
        <f>IF(E18="","",E18)</f>
        <v>Vyplň údaj</v>
      </c>
      <c r="G55" s="36"/>
      <c r="H55" s="36"/>
      <c r="I55" s="30" t="s">
        <v>34</v>
      </c>
      <c r="J55" s="34" t="str">
        <f>E24</f>
        <v>Státní pozemkový úřad ČR</v>
      </c>
      <c r="K55" s="36"/>
      <c r="L55" s="1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1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28" t="s">
        <v>90</v>
      </c>
      <c r="D57" s="122"/>
      <c r="E57" s="122"/>
      <c r="F57" s="122"/>
      <c r="G57" s="122"/>
      <c r="H57" s="122"/>
      <c r="I57" s="122"/>
      <c r="J57" s="129" t="s">
        <v>91</v>
      </c>
      <c r="K57" s="122"/>
      <c r="L57" s="11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1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0" t="s">
        <v>70</v>
      </c>
      <c r="D59" s="36"/>
      <c r="E59" s="36"/>
      <c r="F59" s="36"/>
      <c r="G59" s="36"/>
      <c r="H59" s="36"/>
      <c r="I59" s="36"/>
      <c r="J59" s="88">
        <f>J81</f>
        <v>0</v>
      </c>
      <c r="K59" s="36"/>
      <c r="L59" s="11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92</v>
      </c>
    </row>
    <row r="60" s="9" customFormat="1" ht="24.96" customHeight="1">
      <c r="A60" s="9"/>
      <c r="B60" s="131"/>
      <c r="C60" s="9"/>
      <c r="D60" s="132" t="s">
        <v>93</v>
      </c>
      <c r="E60" s="133"/>
      <c r="F60" s="133"/>
      <c r="G60" s="133"/>
      <c r="H60" s="133"/>
      <c r="I60" s="133"/>
      <c r="J60" s="134">
        <f>J126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5"/>
      <c r="C61" s="10"/>
      <c r="D61" s="136" t="s">
        <v>94</v>
      </c>
      <c r="E61" s="137"/>
      <c r="F61" s="137"/>
      <c r="G61" s="137"/>
      <c r="H61" s="137"/>
      <c r="I61" s="137"/>
      <c r="J61" s="138">
        <f>J127</f>
        <v>0</v>
      </c>
      <c r="K61" s="10"/>
      <c r="L61" s="13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6"/>
      <c r="B62" s="37"/>
      <c r="C62" s="36"/>
      <c r="D62" s="36"/>
      <c r="E62" s="36"/>
      <c r="F62" s="36"/>
      <c r="G62" s="36"/>
      <c r="H62" s="36"/>
      <c r="I62" s="36"/>
      <c r="J62" s="36"/>
      <c r="K62" s="36"/>
      <c r="L62" s="114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6.96" customHeight="1">
      <c r="A63" s="36"/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114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="2" customFormat="1" ht="6.96" customHeight="1">
      <c r="A67" s="36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114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1" t="s">
        <v>95</v>
      </c>
      <c r="D68" s="36"/>
      <c r="E68" s="36"/>
      <c r="F68" s="36"/>
      <c r="G68" s="36"/>
      <c r="H68" s="36"/>
      <c r="I68" s="36"/>
      <c r="J68" s="36"/>
      <c r="K68" s="36"/>
      <c r="L68" s="114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6"/>
      <c r="D69" s="36"/>
      <c r="E69" s="36"/>
      <c r="F69" s="36"/>
      <c r="G69" s="36"/>
      <c r="H69" s="36"/>
      <c r="I69" s="36"/>
      <c r="J69" s="36"/>
      <c r="K69" s="36"/>
      <c r="L69" s="114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30" t="s">
        <v>17</v>
      </c>
      <c r="D70" s="36"/>
      <c r="E70" s="36"/>
      <c r="F70" s="36"/>
      <c r="G70" s="36"/>
      <c r="H70" s="36"/>
      <c r="I70" s="36"/>
      <c r="J70" s="36"/>
      <c r="K70" s="36"/>
      <c r="L70" s="114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6"/>
      <c r="D71" s="36"/>
      <c r="E71" s="113" t="str">
        <f>E7</f>
        <v>Údržba HOZ Malnický rybník I</v>
      </c>
      <c r="F71" s="30"/>
      <c r="G71" s="30"/>
      <c r="H71" s="30"/>
      <c r="I71" s="36"/>
      <c r="J71" s="36"/>
      <c r="K71" s="36"/>
      <c r="L71" s="114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87</v>
      </c>
      <c r="D72" s="36"/>
      <c r="E72" s="36"/>
      <c r="F72" s="36"/>
      <c r="G72" s="36"/>
      <c r="H72" s="36"/>
      <c r="I72" s="36"/>
      <c r="J72" s="36"/>
      <c r="K72" s="36"/>
      <c r="L72" s="114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6"/>
      <c r="D73" s="36"/>
      <c r="E73" s="60" t="str">
        <f>E9</f>
        <v>307_139 - SO 2</v>
      </c>
      <c r="F73" s="36"/>
      <c r="G73" s="36"/>
      <c r="H73" s="36"/>
      <c r="I73" s="36"/>
      <c r="J73" s="36"/>
      <c r="K73" s="36"/>
      <c r="L73" s="11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6"/>
      <c r="D74" s="36"/>
      <c r="E74" s="36"/>
      <c r="F74" s="36"/>
      <c r="G74" s="36"/>
      <c r="H74" s="36"/>
      <c r="I74" s="36"/>
      <c r="J74" s="36"/>
      <c r="K74" s="36"/>
      <c r="L74" s="11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21</v>
      </c>
      <c r="D75" s="36"/>
      <c r="E75" s="36"/>
      <c r="F75" s="25" t="str">
        <f>F12</f>
        <v>k.ú. Malnice</v>
      </c>
      <c r="G75" s="36"/>
      <c r="H75" s="36"/>
      <c r="I75" s="30" t="s">
        <v>23</v>
      </c>
      <c r="J75" s="62" t="str">
        <f>IF(J12="","",J12)</f>
        <v>14. 6. 2023</v>
      </c>
      <c r="K75" s="36"/>
      <c r="L75" s="11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11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25</v>
      </c>
      <c r="D77" s="36"/>
      <c r="E77" s="36"/>
      <c r="F77" s="25" t="str">
        <f>E15</f>
        <v>Státní pozemkový úřad ČR</v>
      </c>
      <c r="G77" s="36"/>
      <c r="H77" s="36"/>
      <c r="I77" s="30" t="s">
        <v>31</v>
      </c>
      <c r="J77" s="34" t="str">
        <f>E21</f>
        <v>Ing. Markéta Pejzlová</v>
      </c>
      <c r="K77" s="36"/>
      <c r="L77" s="11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25.65" customHeight="1">
      <c r="A78" s="36"/>
      <c r="B78" s="37"/>
      <c r="C78" s="30" t="s">
        <v>29</v>
      </c>
      <c r="D78" s="36"/>
      <c r="E78" s="36"/>
      <c r="F78" s="25" t="str">
        <f>IF(E18="","",E18)</f>
        <v>Vyplň údaj</v>
      </c>
      <c r="G78" s="36"/>
      <c r="H78" s="36"/>
      <c r="I78" s="30" t="s">
        <v>34</v>
      </c>
      <c r="J78" s="34" t="str">
        <f>E24</f>
        <v>Státní pozemkový úřad ČR</v>
      </c>
      <c r="K78" s="36"/>
      <c r="L78" s="11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6"/>
      <c r="D79" s="36"/>
      <c r="E79" s="36"/>
      <c r="F79" s="36"/>
      <c r="G79" s="36"/>
      <c r="H79" s="36"/>
      <c r="I79" s="36"/>
      <c r="J79" s="36"/>
      <c r="K79" s="36"/>
      <c r="L79" s="11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1" customFormat="1" ht="29.28" customHeight="1">
      <c r="A80" s="139"/>
      <c r="B80" s="140"/>
      <c r="C80" s="141" t="s">
        <v>96</v>
      </c>
      <c r="D80" s="142" t="s">
        <v>57</v>
      </c>
      <c r="E80" s="142" t="s">
        <v>53</v>
      </c>
      <c r="F80" s="142" t="s">
        <v>54</v>
      </c>
      <c r="G80" s="142" t="s">
        <v>97</v>
      </c>
      <c r="H80" s="142" t="s">
        <v>98</v>
      </c>
      <c r="I80" s="142" t="s">
        <v>99</v>
      </c>
      <c r="J80" s="142" t="s">
        <v>91</v>
      </c>
      <c r="K80" s="143" t="s">
        <v>100</v>
      </c>
      <c r="L80" s="144"/>
      <c r="M80" s="78" t="s">
        <v>3</v>
      </c>
      <c r="N80" s="79" t="s">
        <v>42</v>
      </c>
      <c r="O80" s="79" t="s">
        <v>101</v>
      </c>
      <c r="P80" s="79" t="s">
        <v>102</v>
      </c>
      <c r="Q80" s="79" t="s">
        <v>103</v>
      </c>
      <c r="R80" s="79" t="s">
        <v>104</v>
      </c>
      <c r="S80" s="79" t="s">
        <v>105</v>
      </c>
      <c r="T80" s="79" t="s">
        <v>106</v>
      </c>
      <c r="U80" s="80" t="s">
        <v>107</v>
      </c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="2" customFormat="1" ht="22.8" customHeight="1">
      <c r="A81" s="36"/>
      <c r="B81" s="37"/>
      <c r="C81" s="85" t="s">
        <v>108</v>
      </c>
      <c r="D81" s="36"/>
      <c r="E81" s="36"/>
      <c r="F81" s="36"/>
      <c r="G81" s="36"/>
      <c r="H81" s="36"/>
      <c r="I81" s="36"/>
      <c r="J81" s="145">
        <f>BK81</f>
        <v>0</v>
      </c>
      <c r="K81" s="36"/>
      <c r="L81" s="37"/>
      <c r="M81" s="81"/>
      <c r="N81" s="66"/>
      <c r="O81" s="82"/>
      <c r="P81" s="146">
        <f>P82+SUM(P83:P126)</f>
        <v>0</v>
      </c>
      <c r="Q81" s="82"/>
      <c r="R81" s="146">
        <f>R82+SUM(R83:R126)</f>
        <v>0.0264</v>
      </c>
      <c r="S81" s="82"/>
      <c r="T81" s="146">
        <f>T82+SUM(T83:T126)</f>
        <v>0</v>
      </c>
      <c r="U81" s="83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7" t="s">
        <v>71</v>
      </c>
      <c r="AU81" s="17" t="s">
        <v>92</v>
      </c>
      <c r="BK81" s="147">
        <f>BK82+SUM(BK83:BK126)</f>
        <v>0</v>
      </c>
    </row>
    <row r="82" s="2" customFormat="1" ht="16.5" customHeight="1">
      <c r="A82" s="36"/>
      <c r="B82" s="161"/>
      <c r="C82" s="162" t="s">
        <v>80</v>
      </c>
      <c r="D82" s="162" t="s">
        <v>113</v>
      </c>
      <c r="E82" s="163" t="s">
        <v>114</v>
      </c>
      <c r="F82" s="164" t="s">
        <v>115</v>
      </c>
      <c r="G82" s="165" t="s">
        <v>116</v>
      </c>
      <c r="H82" s="166">
        <v>145.19999999999999</v>
      </c>
      <c r="I82" s="167"/>
      <c r="J82" s="168">
        <f>ROUND(I82*H82,2)</f>
        <v>0</v>
      </c>
      <c r="K82" s="164" t="s">
        <v>117</v>
      </c>
      <c r="L82" s="37"/>
      <c r="M82" s="169" t="s">
        <v>3</v>
      </c>
      <c r="N82" s="170" t="s">
        <v>43</v>
      </c>
      <c r="O82" s="70"/>
      <c r="P82" s="171">
        <f>O82*H82</f>
        <v>0</v>
      </c>
      <c r="Q82" s="171">
        <v>0</v>
      </c>
      <c r="R82" s="171">
        <f>Q82*H82</f>
        <v>0</v>
      </c>
      <c r="S82" s="171">
        <v>0</v>
      </c>
      <c r="T82" s="171">
        <f>S82*H82</f>
        <v>0</v>
      </c>
      <c r="U82" s="172" t="s">
        <v>3</v>
      </c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73" t="s">
        <v>118</v>
      </c>
      <c r="AT82" s="173" t="s">
        <v>113</v>
      </c>
      <c r="AU82" s="173" t="s">
        <v>72</v>
      </c>
      <c r="AY82" s="17" t="s">
        <v>111</v>
      </c>
      <c r="BE82" s="174">
        <f>IF(N82="základní",J82,0)</f>
        <v>0</v>
      </c>
      <c r="BF82" s="174">
        <f>IF(N82="snížená",J82,0)</f>
        <v>0</v>
      </c>
      <c r="BG82" s="174">
        <f>IF(N82="zákl. přenesená",J82,0)</f>
        <v>0</v>
      </c>
      <c r="BH82" s="174">
        <f>IF(N82="sníž. přenesená",J82,0)</f>
        <v>0</v>
      </c>
      <c r="BI82" s="174">
        <f>IF(N82="nulová",J82,0)</f>
        <v>0</v>
      </c>
      <c r="BJ82" s="17" t="s">
        <v>80</v>
      </c>
      <c r="BK82" s="174">
        <f>ROUND(I82*H82,2)</f>
        <v>0</v>
      </c>
      <c r="BL82" s="17" t="s">
        <v>118</v>
      </c>
      <c r="BM82" s="173" t="s">
        <v>199</v>
      </c>
    </row>
    <row r="83" s="2" customFormat="1">
      <c r="A83" s="36"/>
      <c r="B83" s="37"/>
      <c r="C83" s="36"/>
      <c r="D83" s="175" t="s">
        <v>120</v>
      </c>
      <c r="E83" s="36"/>
      <c r="F83" s="176" t="s">
        <v>121</v>
      </c>
      <c r="G83" s="36"/>
      <c r="H83" s="36"/>
      <c r="I83" s="177"/>
      <c r="J83" s="36"/>
      <c r="K83" s="36"/>
      <c r="L83" s="37"/>
      <c r="M83" s="178"/>
      <c r="N83" s="179"/>
      <c r="O83" s="70"/>
      <c r="P83" s="70"/>
      <c r="Q83" s="70"/>
      <c r="R83" s="70"/>
      <c r="S83" s="70"/>
      <c r="T83" s="70"/>
      <c r="U83" s="71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7" t="s">
        <v>120</v>
      </c>
      <c r="AU83" s="17" t="s">
        <v>72</v>
      </c>
    </row>
    <row r="84" s="2" customFormat="1">
      <c r="A84" s="36"/>
      <c r="B84" s="37"/>
      <c r="C84" s="36"/>
      <c r="D84" s="180" t="s">
        <v>122</v>
      </c>
      <c r="E84" s="36"/>
      <c r="F84" s="181" t="s">
        <v>123</v>
      </c>
      <c r="G84" s="36"/>
      <c r="H84" s="36"/>
      <c r="I84" s="177"/>
      <c r="J84" s="36"/>
      <c r="K84" s="36"/>
      <c r="L84" s="37"/>
      <c r="M84" s="178"/>
      <c r="N84" s="179"/>
      <c r="O84" s="70"/>
      <c r="P84" s="70"/>
      <c r="Q84" s="70"/>
      <c r="R84" s="70"/>
      <c r="S84" s="70"/>
      <c r="T84" s="70"/>
      <c r="U84" s="71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7" t="s">
        <v>122</v>
      </c>
      <c r="AU84" s="17" t="s">
        <v>72</v>
      </c>
    </row>
    <row r="85" s="13" customFormat="1">
      <c r="A85" s="13"/>
      <c r="B85" s="182"/>
      <c r="C85" s="13"/>
      <c r="D85" s="175" t="s">
        <v>124</v>
      </c>
      <c r="E85" s="183" t="s">
        <v>3</v>
      </c>
      <c r="F85" s="184" t="s">
        <v>200</v>
      </c>
      <c r="G85" s="13"/>
      <c r="H85" s="185">
        <v>145.19999999999999</v>
      </c>
      <c r="I85" s="186"/>
      <c r="J85" s="13"/>
      <c r="K85" s="13"/>
      <c r="L85" s="182"/>
      <c r="M85" s="187"/>
      <c r="N85" s="188"/>
      <c r="O85" s="188"/>
      <c r="P85" s="188"/>
      <c r="Q85" s="188"/>
      <c r="R85" s="188"/>
      <c r="S85" s="188"/>
      <c r="T85" s="188"/>
      <c r="U85" s="189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183" t="s">
        <v>124</v>
      </c>
      <c r="AU85" s="183" t="s">
        <v>72</v>
      </c>
      <c r="AV85" s="13" t="s">
        <v>82</v>
      </c>
      <c r="AW85" s="13" t="s">
        <v>33</v>
      </c>
      <c r="AX85" s="13" t="s">
        <v>80</v>
      </c>
      <c r="AY85" s="183" t="s">
        <v>111</v>
      </c>
    </row>
    <row r="86" s="2" customFormat="1" ht="16.5" customHeight="1">
      <c r="A86" s="36"/>
      <c r="B86" s="161"/>
      <c r="C86" s="162" t="s">
        <v>132</v>
      </c>
      <c r="D86" s="162" t="s">
        <v>113</v>
      </c>
      <c r="E86" s="163" t="s">
        <v>133</v>
      </c>
      <c r="F86" s="164" t="s">
        <v>134</v>
      </c>
      <c r="G86" s="165" t="s">
        <v>116</v>
      </c>
      <c r="H86" s="166">
        <v>145.19999999999999</v>
      </c>
      <c r="I86" s="167"/>
      <c r="J86" s="168">
        <f>ROUND(I86*H86,2)</f>
        <v>0</v>
      </c>
      <c r="K86" s="164" t="s">
        <v>117</v>
      </c>
      <c r="L86" s="37"/>
      <c r="M86" s="169" t="s">
        <v>3</v>
      </c>
      <c r="N86" s="170" t="s">
        <v>43</v>
      </c>
      <c r="O86" s="70"/>
      <c r="P86" s="171">
        <f>O86*H86</f>
        <v>0</v>
      </c>
      <c r="Q86" s="171">
        <v>0</v>
      </c>
      <c r="R86" s="171">
        <f>Q86*H86</f>
        <v>0</v>
      </c>
      <c r="S86" s="171">
        <v>0</v>
      </c>
      <c r="T86" s="171">
        <f>S86*H86</f>
        <v>0</v>
      </c>
      <c r="U86" s="172" t="s">
        <v>3</v>
      </c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73" t="s">
        <v>118</v>
      </c>
      <c r="AT86" s="173" t="s">
        <v>113</v>
      </c>
      <c r="AU86" s="173" t="s">
        <v>72</v>
      </c>
      <c r="AY86" s="17" t="s">
        <v>111</v>
      </c>
      <c r="BE86" s="174">
        <f>IF(N86="základní",J86,0)</f>
        <v>0</v>
      </c>
      <c r="BF86" s="174">
        <f>IF(N86="snížená",J86,0)</f>
        <v>0</v>
      </c>
      <c r="BG86" s="174">
        <f>IF(N86="zákl. přenesená",J86,0)</f>
        <v>0</v>
      </c>
      <c r="BH86" s="174">
        <f>IF(N86="sníž. přenesená",J86,0)</f>
        <v>0</v>
      </c>
      <c r="BI86" s="174">
        <f>IF(N86="nulová",J86,0)</f>
        <v>0</v>
      </c>
      <c r="BJ86" s="17" t="s">
        <v>80</v>
      </c>
      <c r="BK86" s="174">
        <f>ROUND(I86*H86,2)</f>
        <v>0</v>
      </c>
      <c r="BL86" s="17" t="s">
        <v>118</v>
      </c>
      <c r="BM86" s="173" t="s">
        <v>201</v>
      </c>
    </row>
    <row r="87" s="2" customFormat="1">
      <c r="A87" s="36"/>
      <c r="B87" s="37"/>
      <c r="C87" s="36"/>
      <c r="D87" s="175" t="s">
        <v>120</v>
      </c>
      <c r="E87" s="36"/>
      <c r="F87" s="176" t="s">
        <v>136</v>
      </c>
      <c r="G87" s="36"/>
      <c r="H87" s="36"/>
      <c r="I87" s="177"/>
      <c r="J87" s="36"/>
      <c r="K87" s="36"/>
      <c r="L87" s="37"/>
      <c r="M87" s="178"/>
      <c r="N87" s="179"/>
      <c r="O87" s="70"/>
      <c r="P87" s="70"/>
      <c r="Q87" s="70"/>
      <c r="R87" s="70"/>
      <c r="S87" s="70"/>
      <c r="T87" s="70"/>
      <c r="U87" s="71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7" t="s">
        <v>120</v>
      </c>
      <c r="AU87" s="17" t="s">
        <v>72</v>
      </c>
    </row>
    <row r="88" s="2" customFormat="1">
      <c r="A88" s="36"/>
      <c r="B88" s="37"/>
      <c r="C88" s="36"/>
      <c r="D88" s="180" t="s">
        <v>122</v>
      </c>
      <c r="E88" s="36"/>
      <c r="F88" s="181" t="s">
        <v>137</v>
      </c>
      <c r="G88" s="36"/>
      <c r="H88" s="36"/>
      <c r="I88" s="177"/>
      <c r="J88" s="36"/>
      <c r="K88" s="36"/>
      <c r="L88" s="37"/>
      <c r="M88" s="178"/>
      <c r="N88" s="179"/>
      <c r="O88" s="70"/>
      <c r="P88" s="70"/>
      <c r="Q88" s="70"/>
      <c r="R88" s="70"/>
      <c r="S88" s="70"/>
      <c r="T88" s="70"/>
      <c r="U88" s="71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7" t="s">
        <v>122</v>
      </c>
      <c r="AU88" s="17" t="s">
        <v>72</v>
      </c>
    </row>
    <row r="89" s="13" customFormat="1">
      <c r="A89" s="13"/>
      <c r="B89" s="182"/>
      <c r="C89" s="13"/>
      <c r="D89" s="175" t="s">
        <v>124</v>
      </c>
      <c r="E89" s="183" t="s">
        <v>3</v>
      </c>
      <c r="F89" s="184" t="s">
        <v>202</v>
      </c>
      <c r="G89" s="13"/>
      <c r="H89" s="185">
        <v>145.19999999999999</v>
      </c>
      <c r="I89" s="186"/>
      <c r="J89" s="13"/>
      <c r="K89" s="13"/>
      <c r="L89" s="182"/>
      <c r="M89" s="187"/>
      <c r="N89" s="188"/>
      <c r="O89" s="188"/>
      <c r="P89" s="188"/>
      <c r="Q89" s="188"/>
      <c r="R89" s="188"/>
      <c r="S89" s="188"/>
      <c r="T89" s="188"/>
      <c r="U89" s="189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3" t="s">
        <v>124</v>
      </c>
      <c r="AU89" s="183" t="s">
        <v>72</v>
      </c>
      <c r="AV89" s="13" t="s">
        <v>82</v>
      </c>
      <c r="AW89" s="13" t="s">
        <v>33</v>
      </c>
      <c r="AX89" s="13" t="s">
        <v>80</v>
      </c>
      <c r="AY89" s="183" t="s">
        <v>111</v>
      </c>
    </row>
    <row r="90" s="2" customFormat="1" ht="16.5" customHeight="1">
      <c r="A90" s="36"/>
      <c r="B90" s="161"/>
      <c r="C90" s="162" t="s">
        <v>203</v>
      </c>
      <c r="D90" s="162" t="s">
        <v>113</v>
      </c>
      <c r="E90" s="163" t="s">
        <v>140</v>
      </c>
      <c r="F90" s="164" t="s">
        <v>141</v>
      </c>
      <c r="G90" s="165" t="s">
        <v>116</v>
      </c>
      <c r="H90" s="166">
        <v>145.19999999999999</v>
      </c>
      <c r="I90" s="167"/>
      <c r="J90" s="168">
        <f>ROUND(I90*H90,2)</f>
        <v>0</v>
      </c>
      <c r="K90" s="164" t="s">
        <v>117</v>
      </c>
      <c r="L90" s="37"/>
      <c r="M90" s="169" t="s">
        <v>3</v>
      </c>
      <c r="N90" s="170" t="s">
        <v>43</v>
      </c>
      <c r="O90" s="70"/>
      <c r="P90" s="171">
        <f>O90*H90</f>
        <v>0</v>
      </c>
      <c r="Q90" s="171">
        <v>0</v>
      </c>
      <c r="R90" s="171">
        <f>Q90*H90</f>
        <v>0</v>
      </c>
      <c r="S90" s="171">
        <v>0</v>
      </c>
      <c r="T90" s="171">
        <f>S90*H90</f>
        <v>0</v>
      </c>
      <c r="U90" s="172" t="s">
        <v>3</v>
      </c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73" t="s">
        <v>118</v>
      </c>
      <c r="AT90" s="173" t="s">
        <v>113</v>
      </c>
      <c r="AU90" s="173" t="s">
        <v>72</v>
      </c>
      <c r="AY90" s="17" t="s">
        <v>111</v>
      </c>
      <c r="BE90" s="174">
        <f>IF(N90="základní",J90,0)</f>
        <v>0</v>
      </c>
      <c r="BF90" s="174">
        <f>IF(N90="snížená",J90,0)</f>
        <v>0</v>
      </c>
      <c r="BG90" s="174">
        <f>IF(N90="zákl. přenesená",J90,0)</f>
        <v>0</v>
      </c>
      <c r="BH90" s="174">
        <f>IF(N90="sníž. přenesená",J90,0)</f>
        <v>0</v>
      </c>
      <c r="BI90" s="174">
        <f>IF(N90="nulová",J90,0)</f>
        <v>0</v>
      </c>
      <c r="BJ90" s="17" t="s">
        <v>80</v>
      </c>
      <c r="BK90" s="174">
        <f>ROUND(I90*H90,2)</f>
        <v>0</v>
      </c>
      <c r="BL90" s="17" t="s">
        <v>118</v>
      </c>
      <c r="BM90" s="173" t="s">
        <v>204</v>
      </c>
    </row>
    <row r="91" s="2" customFormat="1">
      <c r="A91" s="36"/>
      <c r="B91" s="37"/>
      <c r="C91" s="36"/>
      <c r="D91" s="175" t="s">
        <v>120</v>
      </c>
      <c r="E91" s="36"/>
      <c r="F91" s="176" t="s">
        <v>143</v>
      </c>
      <c r="G91" s="36"/>
      <c r="H91" s="36"/>
      <c r="I91" s="177"/>
      <c r="J91" s="36"/>
      <c r="K91" s="36"/>
      <c r="L91" s="37"/>
      <c r="M91" s="178"/>
      <c r="N91" s="179"/>
      <c r="O91" s="70"/>
      <c r="P91" s="70"/>
      <c r="Q91" s="70"/>
      <c r="R91" s="70"/>
      <c r="S91" s="70"/>
      <c r="T91" s="70"/>
      <c r="U91" s="71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7" t="s">
        <v>120</v>
      </c>
      <c r="AU91" s="17" t="s">
        <v>72</v>
      </c>
    </row>
    <row r="92" s="2" customFormat="1">
      <c r="A92" s="36"/>
      <c r="B92" s="37"/>
      <c r="C92" s="36"/>
      <c r="D92" s="180" t="s">
        <v>122</v>
      </c>
      <c r="E92" s="36"/>
      <c r="F92" s="181" t="s">
        <v>144</v>
      </c>
      <c r="G92" s="36"/>
      <c r="H92" s="36"/>
      <c r="I92" s="177"/>
      <c r="J92" s="36"/>
      <c r="K92" s="36"/>
      <c r="L92" s="37"/>
      <c r="M92" s="178"/>
      <c r="N92" s="179"/>
      <c r="O92" s="70"/>
      <c r="P92" s="70"/>
      <c r="Q92" s="70"/>
      <c r="R92" s="70"/>
      <c r="S92" s="70"/>
      <c r="T92" s="70"/>
      <c r="U92" s="71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7" t="s">
        <v>122</v>
      </c>
      <c r="AU92" s="17" t="s">
        <v>72</v>
      </c>
    </row>
    <row r="93" s="2" customFormat="1">
      <c r="A93" s="36"/>
      <c r="B93" s="37"/>
      <c r="C93" s="36"/>
      <c r="D93" s="175" t="s">
        <v>145</v>
      </c>
      <c r="E93" s="36"/>
      <c r="F93" s="190" t="s">
        <v>146</v>
      </c>
      <c r="G93" s="36"/>
      <c r="H93" s="36"/>
      <c r="I93" s="177"/>
      <c r="J93" s="36"/>
      <c r="K93" s="36"/>
      <c r="L93" s="37"/>
      <c r="M93" s="178"/>
      <c r="N93" s="179"/>
      <c r="O93" s="70"/>
      <c r="P93" s="70"/>
      <c r="Q93" s="70"/>
      <c r="R93" s="70"/>
      <c r="S93" s="70"/>
      <c r="T93" s="70"/>
      <c r="U93" s="71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7" t="s">
        <v>145</v>
      </c>
      <c r="AU93" s="17" t="s">
        <v>72</v>
      </c>
    </row>
    <row r="94" s="13" customFormat="1">
      <c r="A94" s="13"/>
      <c r="B94" s="182"/>
      <c r="C94" s="13"/>
      <c r="D94" s="175" t="s">
        <v>124</v>
      </c>
      <c r="E94" s="183" t="s">
        <v>3</v>
      </c>
      <c r="F94" s="184" t="s">
        <v>202</v>
      </c>
      <c r="G94" s="13"/>
      <c r="H94" s="185">
        <v>145.19999999999999</v>
      </c>
      <c r="I94" s="186"/>
      <c r="J94" s="13"/>
      <c r="K94" s="13"/>
      <c r="L94" s="182"/>
      <c r="M94" s="187"/>
      <c r="N94" s="188"/>
      <c r="O94" s="188"/>
      <c r="P94" s="188"/>
      <c r="Q94" s="188"/>
      <c r="R94" s="188"/>
      <c r="S94" s="188"/>
      <c r="T94" s="188"/>
      <c r="U94" s="189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3" t="s">
        <v>124</v>
      </c>
      <c r="AU94" s="183" t="s">
        <v>72</v>
      </c>
      <c r="AV94" s="13" t="s">
        <v>82</v>
      </c>
      <c r="AW94" s="13" t="s">
        <v>33</v>
      </c>
      <c r="AX94" s="13" t="s">
        <v>80</v>
      </c>
      <c r="AY94" s="183" t="s">
        <v>111</v>
      </c>
    </row>
    <row r="95" s="2" customFormat="1" ht="16.5" customHeight="1">
      <c r="A95" s="36"/>
      <c r="B95" s="161"/>
      <c r="C95" s="162" t="s">
        <v>9</v>
      </c>
      <c r="D95" s="162" t="s">
        <v>113</v>
      </c>
      <c r="E95" s="163" t="s">
        <v>149</v>
      </c>
      <c r="F95" s="164" t="s">
        <v>150</v>
      </c>
      <c r="G95" s="165" t="s">
        <v>151</v>
      </c>
      <c r="H95" s="166">
        <v>1452</v>
      </c>
      <c r="I95" s="167"/>
      <c r="J95" s="168">
        <f>ROUND(I95*H95,2)</f>
        <v>0</v>
      </c>
      <c r="K95" s="164" t="s">
        <v>117</v>
      </c>
      <c r="L95" s="37"/>
      <c r="M95" s="169" t="s">
        <v>3</v>
      </c>
      <c r="N95" s="170" t="s">
        <v>43</v>
      </c>
      <c r="O95" s="70"/>
      <c r="P95" s="171">
        <f>O95*H95</f>
        <v>0</v>
      </c>
      <c r="Q95" s="171">
        <v>0</v>
      </c>
      <c r="R95" s="171">
        <f>Q95*H95</f>
        <v>0</v>
      </c>
      <c r="S95" s="171">
        <v>0</v>
      </c>
      <c r="T95" s="171">
        <f>S95*H95</f>
        <v>0</v>
      </c>
      <c r="U95" s="172" t="s">
        <v>3</v>
      </c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73" t="s">
        <v>118</v>
      </c>
      <c r="AT95" s="173" t="s">
        <v>113</v>
      </c>
      <c r="AU95" s="173" t="s">
        <v>72</v>
      </c>
      <c r="AY95" s="17" t="s">
        <v>111</v>
      </c>
      <c r="BE95" s="174">
        <f>IF(N95="základní",J95,0)</f>
        <v>0</v>
      </c>
      <c r="BF95" s="174">
        <f>IF(N95="snížená",J95,0)</f>
        <v>0</v>
      </c>
      <c r="BG95" s="174">
        <f>IF(N95="zákl. přenesená",J95,0)</f>
        <v>0</v>
      </c>
      <c r="BH95" s="174">
        <f>IF(N95="sníž. přenesená",J95,0)</f>
        <v>0</v>
      </c>
      <c r="BI95" s="174">
        <f>IF(N95="nulová",J95,0)</f>
        <v>0</v>
      </c>
      <c r="BJ95" s="17" t="s">
        <v>80</v>
      </c>
      <c r="BK95" s="174">
        <f>ROUND(I95*H95,2)</f>
        <v>0</v>
      </c>
      <c r="BL95" s="17" t="s">
        <v>118</v>
      </c>
      <c r="BM95" s="173" t="s">
        <v>205</v>
      </c>
    </row>
    <row r="96" s="2" customFormat="1">
      <c r="A96" s="36"/>
      <c r="B96" s="37"/>
      <c r="C96" s="36"/>
      <c r="D96" s="175" t="s">
        <v>120</v>
      </c>
      <c r="E96" s="36"/>
      <c r="F96" s="176" t="s">
        <v>153</v>
      </c>
      <c r="G96" s="36"/>
      <c r="H96" s="36"/>
      <c r="I96" s="177"/>
      <c r="J96" s="36"/>
      <c r="K96" s="36"/>
      <c r="L96" s="37"/>
      <c r="M96" s="178"/>
      <c r="N96" s="179"/>
      <c r="O96" s="70"/>
      <c r="P96" s="70"/>
      <c r="Q96" s="70"/>
      <c r="R96" s="70"/>
      <c r="S96" s="70"/>
      <c r="T96" s="70"/>
      <c r="U96" s="71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7" t="s">
        <v>120</v>
      </c>
      <c r="AU96" s="17" t="s">
        <v>72</v>
      </c>
    </row>
    <row r="97" s="2" customFormat="1">
      <c r="A97" s="36"/>
      <c r="B97" s="37"/>
      <c r="C97" s="36"/>
      <c r="D97" s="180" t="s">
        <v>122</v>
      </c>
      <c r="E97" s="36"/>
      <c r="F97" s="181" t="s">
        <v>154</v>
      </c>
      <c r="G97" s="36"/>
      <c r="H97" s="36"/>
      <c r="I97" s="177"/>
      <c r="J97" s="36"/>
      <c r="K97" s="36"/>
      <c r="L97" s="37"/>
      <c r="M97" s="178"/>
      <c r="N97" s="179"/>
      <c r="O97" s="70"/>
      <c r="P97" s="70"/>
      <c r="Q97" s="70"/>
      <c r="R97" s="70"/>
      <c r="S97" s="70"/>
      <c r="T97" s="70"/>
      <c r="U97" s="71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7" t="s">
        <v>122</v>
      </c>
      <c r="AU97" s="17" t="s">
        <v>72</v>
      </c>
    </row>
    <row r="98" s="13" customFormat="1">
      <c r="A98" s="13"/>
      <c r="B98" s="182"/>
      <c r="C98" s="13"/>
      <c r="D98" s="175" t="s">
        <v>124</v>
      </c>
      <c r="E98" s="183" t="s">
        <v>3</v>
      </c>
      <c r="F98" s="184" t="s">
        <v>206</v>
      </c>
      <c r="G98" s="13"/>
      <c r="H98" s="185">
        <v>1452</v>
      </c>
      <c r="I98" s="186"/>
      <c r="J98" s="13"/>
      <c r="K98" s="13"/>
      <c r="L98" s="182"/>
      <c r="M98" s="187"/>
      <c r="N98" s="188"/>
      <c r="O98" s="188"/>
      <c r="P98" s="188"/>
      <c r="Q98" s="188"/>
      <c r="R98" s="188"/>
      <c r="S98" s="188"/>
      <c r="T98" s="188"/>
      <c r="U98" s="189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3" t="s">
        <v>124</v>
      </c>
      <c r="AU98" s="183" t="s">
        <v>72</v>
      </c>
      <c r="AV98" s="13" t="s">
        <v>82</v>
      </c>
      <c r="AW98" s="13" t="s">
        <v>33</v>
      </c>
      <c r="AX98" s="13" t="s">
        <v>80</v>
      </c>
      <c r="AY98" s="183" t="s">
        <v>111</v>
      </c>
    </row>
    <row r="99" s="2" customFormat="1" ht="24.15" customHeight="1">
      <c r="A99" s="36"/>
      <c r="B99" s="161"/>
      <c r="C99" s="162" t="s">
        <v>178</v>
      </c>
      <c r="D99" s="162" t="s">
        <v>113</v>
      </c>
      <c r="E99" s="163" t="s">
        <v>157</v>
      </c>
      <c r="F99" s="164" t="s">
        <v>158</v>
      </c>
      <c r="G99" s="165" t="s">
        <v>151</v>
      </c>
      <c r="H99" s="166">
        <v>580.79999999999995</v>
      </c>
      <c r="I99" s="167"/>
      <c r="J99" s="168">
        <f>ROUND(I99*H99,2)</f>
        <v>0</v>
      </c>
      <c r="K99" s="164" t="s">
        <v>3</v>
      </c>
      <c r="L99" s="37"/>
      <c r="M99" s="169" t="s">
        <v>3</v>
      </c>
      <c r="N99" s="170" t="s">
        <v>43</v>
      </c>
      <c r="O99" s="70"/>
      <c r="P99" s="171">
        <f>O99*H99</f>
        <v>0</v>
      </c>
      <c r="Q99" s="171">
        <v>0</v>
      </c>
      <c r="R99" s="171">
        <f>Q99*H99</f>
        <v>0</v>
      </c>
      <c r="S99" s="171">
        <v>0</v>
      </c>
      <c r="T99" s="171">
        <f>S99*H99</f>
        <v>0</v>
      </c>
      <c r="U99" s="172" t="s">
        <v>3</v>
      </c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73" t="s">
        <v>118</v>
      </c>
      <c r="AT99" s="173" t="s">
        <v>113</v>
      </c>
      <c r="AU99" s="173" t="s">
        <v>72</v>
      </c>
      <c r="AY99" s="17" t="s">
        <v>111</v>
      </c>
      <c r="BE99" s="174">
        <f>IF(N99="základní",J99,0)</f>
        <v>0</v>
      </c>
      <c r="BF99" s="174">
        <f>IF(N99="snížená",J99,0)</f>
        <v>0</v>
      </c>
      <c r="BG99" s="174">
        <f>IF(N99="zákl. přenesená",J99,0)</f>
        <v>0</v>
      </c>
      <c r="BH99" s="174">
        <f>IF(N99="sníž. přenesená",J99,0)</f>
        <v>0</v>
      </c>
      <c r="BI99" s="174">
        <f>IF(N99="nulová",J99,0)</f>
        <v>0</v>
      </c>
      <c r="BJ99" s="17" t="s">
        <v>80</v>
      </c>
      <c r="BK99" s="174">
        <f>ROUND(I99*H99,2)</f>
        <v>0</v>
      </c>
      <c r="BL99" s="17" t="s">
        <v>118</v>
      </c>
      <c r="BM99" s="173" t="s">
        <v>207</v>
      </c>
    </row>
    <row r="100" s="2" customFormat="1">
      <c r="A100" s="36"/>
      <c r="B100" s="37"/>
      <c r="C100" s="36"/>
      <c r="D100" s="175" t="s">
        <v>120</v>
      </c>
      <c r="E100" s="36"/>
      <c r="F100" s="176" t="s">
        <v>160</v>
      </c>
      <c r="G100" s="36"/>
      <c r="H100" s="36"/>
      <c r="I100" s="177"/>
      <c r="J100" s="36"/>
      <c r="K100" s="36"/>
      <c r="L100" s="37"/>
      <c r="M100" s="178"/>
      <c r="N100" s="179"/>
      <c r="O100" s="70"/>
      <c r="P100" s="70"/>
      <c r="Q100" s="70"/>
      <c r="R100" s="70"/>
      <c r="S100" s="70"/>
      <c r="T100" s="70"/>
      <c r="U100" s="71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7" t="s">
        <v>120</v>
      </c>
      <c r="AU100" s="17" t="s">
        <v>72</v>
      </c>
    </row>
    <row r="101" s="2" customFormat="1">
      <c r="A101" s="36"/>
      <c r="B101" s="37"/>
      <c r="C101" s="36"/>
      <c r="D101" s="175" t="s">
        <v>145</v>
      </c>
      <c r="E101" s="36"/>
      <c r="F101" s="190" t="s">
        <v>161</v>
      </c>
      <c r="G101" s="36"/>
      <c r="H101" s="36"/>
      <c r="I101" s="177"/>
      <c r="J101" s="36"/>
      <c r="K101" s="36"/>
      <c r="L101" s="37"/>
      <c r="M101" s="178"/>
      <c r="N101" s="179"/>
      <c r="O101" s="70"/>
      <c r="P101" s="70"/>
      <c r="Q101" s="70"/>
      <c r="R101" s="70"/>
      <c r="S101" s="70"/>
      <c r="T101" s="70"/>
      <c r="U101" s="71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7" t="s">
        <v>145</v>
      </c>
      <c r="AU101" s="17" t="s">
        <v>72</v>
      </c>
    </row>
    <row r="102" s="13" customFormat="1">
      <c r="A102" s="13"/>
      <c r="B102" s="182"/>
      <c r="C102" s="13"/>
      <c r="D102" s="175" t="s">
        <v>124</v>
      </c>
      <c r="E102" s="183" t="s">
        <v>3</v>
      </c>
      <c r="F102" s="184" t="s">
        <v>208</v>
      </c>
      <c r="G102" s="13"/>
      <c r="H102" s="185">
        <v>580.79999999999995</v>
      </c>
      <c r="I102" s="186"/>
      <c r="J102" s="13"/>
      <c r="K102" s="13"/>
      <c r="L102" s="182"/>
      <c r="M102" s="187"/>
      <c r="N102" s="188"/>
      <c r="O102" s="188"/>
      <c r="P102" s="188"/>
      <c r="Q102" s="188"/>
      <c r="R102" s="188"/>
      <c r="S102" s="188"/>
      <c r="T102" s="188"/>
      <c r="U102" s="189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3" t="s">
        <v>124</v>
      </c>
      <c r="AU102" s="183" t="s">
        <v>72</v>
      </c>
      <c r="AV102" s="13" t="s">
        <v>82</v>
      </c>
      <c r="AW102" s="13" t="s">
        <v>33</v>
      </c>
      <c r="AX102" s="13" t="s">
        <v>80</v>
      </c>
      <c r="AY102" s="183" t="s">
        <v>111</v>
      </c>
    </row>
    <row r="103" s="2" customFormat="1" ht="16.5" customHeight="1">
      <c r="A103" s="36"/>
      <c r="B103" s="161"/>
      <c r="C103" s="162" t="s">
        <v>209</v>
      </c>
      <c r="D103" s="162" t="s">
        <v>113</v>
      </c>
      <c r="E103" s="163" t="s">
        <v>171</v>
      </c>
      <c r="F103" s="164" t="s">
        <v>172</v>
      </c>
      <c r="G103" s="165" t="s">
        <v>173</v>
      </c>
      <c r="H103" s="166">
        <v>0.13200000000000001</v>
      </c>
      <c r="I103" s="167"/>
      <c r="J103" s="168">
        <f>ROUND(I103*H103,2)</f>
        <v>0</v>
      </c>
      <c r="K103" s="164" t="s">
        <v>117</v>
      </c>
      <c r="L103" s="37"/>
      <c r="M103" s="169" t="s">
        <v>3</v>
      </c>
      <c r="N103" s="170" t="s">
        <v>43</v>
      </c>
      <c r="O103" s="70"/>
      <c r="P103" s="171">
        <f>O103*H103</f>
        <v>0</v>
      </c>
      <c r="Q103" s="171">
        <v>0</v>
      </c>
      <c r="R103" s="171">
        <f>Q103*H103</f>
        <v>0</v>
      </c>
      <c r="S103" s="171">
        <v>0</v>
      </c>
      <c r="T103" s="171">
        <f>S103*H103</f>
        <v>0</v>
      </c>
      <c r="U103" s="172" t="s">
        <v>3</v>
      </c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73" t="s">
        <v>118</v>
      </c>
      <c r="AT103" s="173" t="s">
        <v>113</v>
      </c>
      <c r="AU103" s="173" t="s">
        <v>72</v>
      </c>
      <c r="AY103" s="17" t="s">
        <v>111</v>
      </c>
      <c r="BE103" s="174">
        <f>IF(N103="základní",J103,0)</f>
        <v>0</v>
      </c>
      <c r="BF103" s="174">
        <f>IF(N103="snížená",J103,0)</f>
        <v>0</v>
      </c>
      <c r="BG103" s="174">
        <f>IF(N103="zákl. přenesená",J103,0)</f>
        <v>0</v>
      </c>
      <c r="BH103" s="174">
        <f>IF(N103="sníž. přenesená",J103,0)</f>
        <v>0</v>
      </c>
      <c r="BI103" s="174">
        <f>IF(N103="nulová",J103,0)</f>
        <v>0</v>
      </c>
      <c r="BJ103" s="17" t="s">
        <v>80</v>
      </c>
      <c r="BK103" s="174">
        <f>ROUND(I103*H103,2)</f>
        <v>0</v>
      </c>
      <c r="BL103" s="17" t="s">
        <v>118</v>
      </c>
      <c r="BM103" s="173" t="s">
        <v>210</v>
      </c>
    </row>
    <row r="104" s="2" customFormat="1">
      <c r="A104" s="36"/>
      <c r="B104" s="37"/>
      <c r="C104" s="36"/>
      <c r="D104" s="175" t="s">
        <v>120</v>
      </c>
      <c r="E104" s="36"/>
      <c r="F104" s="176" t="s">
        <v>175</v>
      </c>
      <c r="G104" s="36"/>
      <c r="H104" s="36"/>
      <c r="I104" s="177"/>
      <c r="J104" s="36"/>
      <c r="K104" s="36"/>
      <c r="L104" s="37"/>
      <c r="M104" s="178"/>
      <c r="N104" s="179"/>
      <c r="O104" s="70"/>
      <c r="P104" s="70"/>
      <c r="Q104" s="70"/>
      <c r="R104" s="70"/>
      <c r="S104" s="70"/>
      <c r="T104" s="70"/>
      <c r="U104" s="71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7" t="s">
        <v>120</v>
      </c>
      <c r="AU104" s="17" t="s">
        <v>72</v>
      </c>
    </row>
    <row r="105" s="2" customFormat="1">
      <c r="A105" s="36"/>
      <c r="B105" s="37"/>
      <c r="C105" s="36"/>
      <c r="D105" s="180" t="s">
        <v>122</v>
      </c>
      <c r="E105" s="36"/>
      <c r="F105" s="181" t="s">
        <v>176</v>
      </c>
      <c r="G105" s="36"/>
      <c r="H105" s="36"/>
      <c r="I105" s="177"/>
      <c r="J105" s="36"/>
      <c r="K105" s="36"/>
      <c r="L105" s="37"/>
      <c r="M105" s="178"/>
      <c r="N105" s="179"/>
      <c r="O105" s="70"/>
      <c r="P105" s="70"/>
      <c r="Q105" s="70"/>
      <c r="R105" s="70"/>
      <c r="S105" s="70"/>
      <c r="T105" s="70"/>
      <c r="U105" s="71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7" t="s">
        <v>122</v>
      </c>
      <c r="AU105" s="17" t="s">
        <v>72</v>
      </c>
    </row>
    <row r="106" s="2" customFormat="1">
      <c r="A106" s="36"/>
      <c r="B106" s="37"/>
      <c r="C106" s="36"/>
      <c r="D106" s="175" t="s">
        <v>145</v>
      </c>
      <c r="E106" s="36"/>
      <c r="F106" s="190" t="s">
        <v>211</v>
      </c>
      <c r="G106" s="36"/>
      <c r="H106" s="36"/>
      <c r="I106" s="177"/>
      <c r="J106" s="36"/>
      <c r="K106" s="36"/>
      <c r="L106" s="37"/>
      <c r="M106" s="178"/>
      <c r="N106" s="179"/>
      <c r="O106" s="70"/>
      <c r="P106" s="70"/>
      <c r="Q106" s="70"/>
      <c r="R106" s="70"/>
      <c r="S106" s="70"/>
      <c r="T106" s="70"/>
      <c r="U106" s="71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7" t="s">
        <v>145</v>
      </c>
      <c r="AU106" s="17" t="s">
        <v>72</v>
      </c>
    </row>
    <row r="107" s="13" customFormat="1">
      <c r="A107" s="13"/>
      <c r="B107" s="182"/>
      <c r="C107" s="13"/>
      <c r="D107" s="175" t="s">
        <v>124</v>
      </c>
      <c r="E107" s="183" t="s">
        <v>3</v>
      </c>
      <c r="F107" s="184" t="s">
        <v>212</v>
      </c>
      <c r="G107" s="13"/>
      <c r="H107" s="185">
        <v>0.13200000000000001</v>
      </c>
      <c r="I107" s="186"/>
      <c r="J107" s="13"/>
      <c r="K107" s="13"/>
      <c r="L107" s="182"/>
      <c r="M107" s="187"/>
      <c r="N107" s="188"/>
      <c r="O107" s="188"/>
      <c r="P107" s="188"/>
      <c r="Q107" s="188"/>
      <c r="R107" s="188"/>
      <c r="S107" s="188"/>
      <c r="T107" s="188"/>
      <c r="U107" s="189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3" t="s">
        <v>124</v>
      </c>
      <c r="AU107" s="183" t="s">
        <v>72</v>
      </c>
      <c r="AV107" s="13" t="s">
        <v>82</v>
      </c>
      <c r="AW107" s="13" t="s">
        <v>33</v>
      </c>
      <c r="AX107" s="13" t="s">
        <v>80</v>
      </c>
      <c r="AY107" s="183" t="s">
        <v>111</v>
      </c>
    </row>
    <row r="108" s="2" customFormat="1" ht="16.5" customHeight="1">
      <c r="A108" s="36"/>
      <c r="B108" s="161"/>
      <c r="C108" s="162" t="s">
        <v>213</v>
      </c>
      <c r="D108" s="162" t="s">
        <v>113</v>
      </c>
      <c r="E108" s="163" t="s">
        <v>163</v>
      </c>
      <c r="F108" s="164" t="s">
        <v>164</v>
      </c>
      <c r="G108" s="165" t="s">
        <v>151</v>
      </c>
      <c r="H108" s="166">
        <v>1320</v>
      </c>
      <c r="I108" s="167"/>
      <c r="J108" s="168">
        <f>ROUND(I108*H108,2)</f>
        <v>0</v>
      </c>
      <c r="K108" s="164" t="s">
        <v>117</v>
      </c>
      <c r="L108" s="37"/>
      <c r="M108" s="169" t="s">
        <v>3</v>
      </c>
      <c r="N108" s="170" t="s">
        <v>43</v>
      </c>
      <c r="O108" s="70"/>
      <c r="P108" s="171">
        <f>O108*H108</f>
        <v>0</v>
      </c>
      <c r="Q108" s="171">
        <v>0</v>
      </c>
      <c r="R108" s="171">
        <f>Q108*H108</f>
        <v>0</v>
      </c>
      <c r="S108" s="171">
        <v>0</v>
      </c>
      <c r="T108" s="171">
        <f>S108*H108</f>
        <v>0</v>
      </c>
      <c r="U108" s="172" t="s">
        <v>3</v>
      </c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73" t="s">
        <v>118</v>
      </c>
      <c r="AT108" s="173" t="s">
        <v>113</v>
      </c>
      <c r="AU108" s="173" t="s">
        <v>72</v>
      </c>
      <c r="AY108" s="17" t="s">
        <v>111</v>
      </c>
      <c r="BE108" s="174">
        <f>IF(N108="základní",J108,0)</f>
        <v>0</v>
      </c>
      <c r="BF108" s="174">
        <f>IF(N108="snížená",J108,0)</f>
        <v>0</v>
      </c>
      <c r="BG108" s="174">
        <f>IF(N108="zákl. přenesená",J108,0)</f>
        <v>0</v>
      </c>
      <c r="BH108" s="174">
        <f>IF(N108="sníž. přenesená",J108,0)</f>
        <v>0</v>
      </c>
      <c r="BI108" s="174">
        <f>IF(N108="nulová",J108,0)</f>
        <v>0</v>
      </c>
      <c r="BJ108" s="17" t="s">
        <v>80</v>
      </c>
      <c r="BK108" s="174">
        <f>ROUND(I108*H108,2)</f>
        <v>0</v>
      </c>
      <c r="BL108" s="17" t="s">
        <v>118</v>
      </c>
      <c r="BM108" s="173" t="s">
        <v>214</v>
      </c>
    </row>
    <row r="109" s="2" customFormat="1">
      <c r="A109" s="36"/>
      <c r="B109" s="37"/>
      <c r="C109" s="36"/>
      <c r="D109" s="175" t="s">
        <v>120</v>
      </c>
      <c r="E109" s="36"/>
      <c r="F109" s="176" t="s">
        <v>166</v>
      </c>
      <c r="G109" s="36"/>
      <c r="H109" s="36"/>
      <c r="I109" s="177"/>
      <c r="J109" s="36"/>
      <c r="K109" s="36"/>
      <c r="L109" s="37"/>
      <c r="M109" s="178"/>
      <c r="N109" s="179"/>
      <c r="O109" s="70"/>
      <c r="P109" s="70"/>
      <c r="Q109" s="70"/>
      <c r="R109" s="70"/>
      <c r="S109" s="70"/>
      <c r="T109" s="70"/>
      <c r="U109" s="71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7" t="s">
        <v>120</v>
      </c>
      <c r="AU109" s="17" t="s">
        <v>72</v>
      </c>
    </row>
    <row r="110" s="2" customFormat="1">
      <c r="A110" s="36"/>
      <c r="B110" s="37"/>
      <c r="C110" s="36"/>
      <c r="D110" s="180" t="s">
        <v>122</v>
      </c>
      <c r="E110" s="36"/>
      <c r="F110" s="181" t="s">
        <v>167</v>
      </c>
      <c r="G110" s="36"/>
      <c r="H110" s="36"/>
      <c r="I110" s="177"/>
      <c r="J110" s="36"/>
      <c r="K110" s="36"/>
      <c r="L110" s="37"/>
      <c r="M110" s="178"/>
      <c r="N110" s="179"/>
      <c r="O110" s="70"/>
      <c r="P110" s="70"/>
      <c r="Q110" s="70"/>
      <c r="R110" s="70"/>
      <c r="S110" s="70"/>
      <c r="T110" s="70"/>
      <c r="U110" s="71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7" t="s">
        <v>122</v>
      </c>
      <c r="AU110" s="17" t="s">
        <v>72</v>
      </c>
    </row>
    <row r="111" s="2" customFormat="1">
      <c r="A111" s="36"/>
      <c r="B111" s="37"/>
      <c r="C111" s="36"/>
      <c r="D111" s="175" t="s">
        <v>145</v>
      </c>
      <c r="E111" s="36"/>
      <c r="F111" s="190" t="s">
        <v>211</v>
      </c>
      <c r="G111" s="36"/>
      <c r="H111" s="36"/>
      <c r="I111" s="177"/>
      <c r="J111" s="36"/>
      <c r="K111" s="36"/>
      <c r="L111" s="37"/>
      <c r="M111" s="178"/>
      <c r="N111" s="179"/>
      <c r="O111" s="70"/>
      <c r="P111" s="70"/>
      <c r="Q111" s="70"/>
      <c r="R111" s="70"/>
      <c r="S111" s="70"/>
      <c r="T111" s="70"/>
      <c r="U111" s="71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7" t="s">
        <v>145</v>
      </c>
      <c r="AU111" s="17" t="s">
        <v>72</v>
      </c>
    </row>
    <row r="112" s="13" customFormat="1">
      <c r="A112" s="13"/>
      <c r="B112" s="182"/>
      <c r="C112" s="13"/>
      <c r="D112" s="175" t="s">
        <v>124</v>
      </c>
      <c r="E112" s="183" t="s">
        <v>3</v>
      </c>
      <c r="F112" s="184" t="s">
        <v>215</v>
      </c>
      <c r="G112" s="13"/>
      <c r="H112" s="185">
        <v>1320</v>
      </c>
      <c r="I112" s="186"/>
      <c r="J112" s="13"/>
      <c r="K112" s="13"/>
      <c r="L112" s="182"/>
      <c r="M112" s="187"/>
      <c r="N112" s="188"/>
      <c r="O112" s="188"/>
      <c r="P112" s="188"/>
      <c r="Q112" s="188"/>
      <c r="R112" s="188"/>
      <c r="S112" s="188"/>
      <c r="T112" s="188"/>
      <c r="U112" s="189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3" t="s">
        <v>124</v>
      </c>
      <c r="AU112" s="183" t="s">
        <v>72</v>
      </c>
      <c r="AV112" s="13" t="s">
        <v>82</v>
      </c>
      <c r="AW112" s="13" t="s">
        <v>33</v>
      </c>
      <c r="AX112" s="13" t="s">
        <v>80</v>
      </c>
      <c r="AY112" s="183" t="s">
        <v>111</v>
      </c>
    </row>
    <row r="113" s="2" customFormat="1" ht="16.5" customHeight="1">
      <c r="A113" s="36"/>
      <c r="B113" s="161"/>
      <c r="C113" s="162" t="s">
        <v>184</v>
      </c>
      <c r="D113" s="162" t="s">
        <v>113</v>
      </c>
      <c r="E113" s="163" t="s">
        <v>179</v>
      </c>
      <c r="F113" s="164" t="s">
        <v>180</v>
      </c>
      <c r="G113" s="165" t="s">
        <v>151</v>
      </c>
      <c r="H113" s="166">
        <v>1320</v>
      </c>
      <c r="I113" s="167"/>
      <c r="J113" s="168">
        <f>ROUND(I113*H113,2)</f>
        <v>0</v>
      </c>
      <c r="K113" s="164" t="s">
        <v>117</v>
      </c>
      <c r="L113" s="37"/>
      <c r="M113" s="169" t="s">
        <v>3</v>
      </c>
      <c r="N113" s="170" t="s">
        <v>43</v>
      </c>
      <c r="O113" s="70"/>
      <c r="P113" s="171">
        <f>O113*H113</f>
        <v>0</v>
      </c>
      <c r="Q113" s="171">
        <v>0</v>
      </c>
      <c r="R113" s="171">
        <f>Q113*H113</f>
        <v>0</v>
      </c>
      <c r="S113" s="171">
        <v>0</v>
      </c>
      <c r="T113" s="171">
        <f>S113*H113</f>
        <v>0</v>
      </c>
      <c r="U113" s="172" t="s">
        <v>3</v>
      </c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73" t="s">
        <v>118</v>
      </c>
      <c r="AT113" s="173" t="s">
        <v>113</v>
      </c>
      <c r="AU113" s="173" t="s">
        <v>72</v>
      </c>
      <c r="AY113" s="17" t="s">
        <v>111</v>
      </c>
      <c r="BE113" s="174">
        <f>IF(N113="základní",J113,0)</f>
        <v>0</v>
      </c>
      <c r="BF113" s="174">
        <f>IF(N113="snížená",J113,0)</f>
        <v>0</v>
      </c>
      <c r="BG113" s="174">
        <f>IF(N113="zákl. přenesená",J113,0)</f>
        <v>0</v>
      </c>
      <c r="BH113" s="174">
        <f>IF(N113="sníž. přenesená",J113,0)</f>
        <v>0</v>
      </c>
      <c r="BI113" s="174">
        <f>IF(N113="nulová",J113,0)</f>
        <v>0</v>
      </c>
      <c r="BJ113" s="17" t="s">
        <v>80</v>
      </c>
      <c r="BK113" s="174">
        <f>ROUND(I113*H113,2)</f>
        <v>0</v>
      </c>
      <c r="BL113" s="17" t="s">
        <v>118</v>
      </c>
      <c r="BM113" s="173" t="s">
        <v>216</v>
      </c>
    </row>
    <row r="114" s="2" customFormat="1">
      <c r="A114" s="36"/>
      <c r="B114" s="37"/>
      <c r="C114" s="36"/>
      <c r="D114" s="175" t="s">
        <v>120</v>
      </c>
      <c r="E114" s="36"/>
      <c r="F114" s="176" t="s">
        <v>182</v>
      </c>
      <c r="G114" s="36"/>
      <c r="H114" s="36"/>
      <c r="I114" s="177"/>
      <c r="J114" s="36"/>
      <c r="K114" s="36"/>
      <c r="L114" s="37"/>
      <c r="M114" s="178"/>
      <c r="N114" s="179"/>
      <c r="O114" s="70"/>
      <c r="P114" s="70"/>
      <c r="Q114" s="70"/>
      <c r="R114" s="70"/>
      <c r="S114" s="70"/>
      <c r="T114" s="70"/>
      <c r="U114" s="71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7" t="s">
        <v>120</v>
      </c>
      <c r="AU114" s="17" t="s">
        <v>72</v>
      </c>
    </row>
    <row r="115" s="2" customFormat="1">
      <c r="A115" s="36"/>
      <c r="B115" s="37"/>
      <c r="C115" s="36"/>
      <c r="D115" s="180" t="s">
        <v>122</v>
      </c>
      <c r="E115" s="36"/>
      <c r="F115" s="181" t="s">
        <v>183</v>
      </c>
      <c r="G115" s="36"/>
      <c r="H115" s="36"/>
      <c r="I115" s="177"/>
      <c r="J115" s="36"/>
      <c r="K115" s="36"/>
      <c r="L115" s="37"/>
      <c r="M115" s="178"/>
      <c r="N115" s="179"/>
      <c r="O115" s="70"/>
      <c r="P115" s="70"/>
      <c r="Q115" s="70"/>
      <c r="R115" s="70"/>
      <c r="S115" s="70"/>
      <c r="T115" s="70"/>
      <c r="U115" s="71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7" t="s">
        <v>122</v>
      </c>
      <c r="AU115" s="17" t="s">
        <v>72</v>
      </c>
    </row>
    <row r="116" s="2" customFormat="1">
      <c r="A116" s="36"/>
      <c r="B116" s="37"/>
      <c r="C116" s="36"/>
      <c r="D116" s="175" t="s">
        <v>145</v>
      </c>
      <c r="E116" s="36"/>
      <c r="F116" s="190" t="s">
        <v>211</v>
      </c>
      <c r="G116" s="36"/>
      <c r="H116" s="36"/>
      <c r="I116" s="177"/>
      <c r="J116" s="36"/>
      <c r="K116" s="36"/>
      <c r="L116" s="37"/>
      <c r="M116" s="178"/>
      <c r="N116" s="179"/>
      <c r="O116" s="70"/>
      <c r="P116" s="70"/>
      <c r="Q116" s="70"/>
      <c r="R116" s="70"/>
      <c r="S116" s="70"/>
      <c r="T116" s="70"/>
      <c r="U116" s="71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7" t="s">
        <v>145</v>
      </c>
      <c r="AU116" s="17" t="s">
        <v>72</v>
      </c>
    </row>
    <row r="117" s="13" customFormat="1">
      <c r="A117" s="13"/>
      <c r="B117" s="182"/>
      <c r="C117" s="13"/>
      <c r="D117" s="175" t="s">
        <v>124</v>
      </c>
      <c r="E117" s="183" t="s">
        <v>3</v>
      </c>
      <c r="F117" s="184" t="s">
        <v>217</v>
      </c>
      <c r="G117" s="13"/>
      <c r="H117" s="185">
        <v>1320</v>
      </c>
      <c r="I117" s="186"/>
      <c r="J117" s="13"/>
      <c r="K117" s="13"/>
      <c r="L117" s="182"/>
      <c r="M117" s="187"/>
      <c r="N117" s="188"/>
      <c r="O117" s="188"/>
      <c r="P117" s="188"/>
      <c r="Q117" s="188"/>
      <c r="R117" s="188"/>
      <c r="S117" s="188"/>
      <c r="T117" s="188"/>
      <c r="U117" s="189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3" t="s">
        <v>124</v>
      </c>
      <c r="AU117" s="183" t="s">
        <v>72</v>
      </c>
      <c r="AV117" s="13" t="s">
        <v>82</v>
      </c>
      <c r="AW117" s="13" t="s">
        <v>33</v>
      </c>
      <c r="AX117" s="13" t="s">
        <v>80</v>
      </c>
      <c r="AY117" s="183" t="s">
        <v>111</v>
      </c>
    </row>
    <row r="118" s="2" customFormat="1" ht="16.5" customHeight="1">
      <c r="A118" s="36"/>
      <c r="B118" s="161"/>
      <c r="C118" s="162" t="s">
        <v>218</v>
      </c>
      <c r="D118" s="162" t="s">
        <v>113</v>
      </c>
      <c r="E118" s="163" t="s">
        <v>185</v>
      </c>
      <c r="F118" s="164" t="s">
        <v>186</v>
      </c>
      <c r="G118" s="165" t="s">
        <v>151</v>
      </c>
      <c r="H118" s="166">
        <v>1320</v>
      </c>
      <c r="I118" s="167"/>
      <c r="J118" s="168">
        <f>ROUND(I118*H118,2)</f>
        <v>0</v>
      </c>
      <c r="K118" s="164" t="s">
        <v>117</v>
      </c>
      <c r="L118" s="37"/>
      <c r="M118" s="169" t="s">
        <v>3</v>
      </c>
      <c r="N118" s="170" t="s">
        <v>43</v>
      </c>
      <c r="O118" s="70"/>
      <c r="P118" s="171">
        <f>O118*H118</f>
        <v>0</v>
      </c>
      <c r="Q118" s="171">
        <v>0</v>
      </c>
      <c r="R118" s="171">
        <f>Q118*H118</f>
        <v>0</v>
      </c>
      <c r="S118" s="171">
        <v>0</v>
      </c>
      <c r="T118" s="171">
        <f>S118*H118</f>
        <v>0</v>
      </c>
      <c r="U118" s="172" t="s">
        <v>3</v>
      </c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73" t="s">
        <v>118</v>
      </c>
      <c r="AT118" s="173" t="s">
        <v>113</v>
      </c>
      <c r="AU118" s="173" t="s">
        <v>72</v>
      </c>
      <c r="AY118" s="17" t="s">
        <v>111</v>
      </c>
      <c r="BE118" s="174">
        <f>IF(N118="základní",J118,0)</f>
        <v>0</v>
      </c>
      <c r="BF118" s="174">
        <f>IF(N118="snížená",J118,0)</f>
        <v>0</v>
      </c>
      <c r="BG118" s="174">
        <f>IF(N118="zákl. přenesená",J118,0)</f>
        <v>0</v>
      </c>
      <c r="BH118" s="174">
        <f>IF(N118="sníž. přenesená",J118,0)</f>
        <v>0</v>
      </c>
      <c r="BI118" s="174">
        <f>IF(N118="nulová",J118,0)</f>
        <v>0</v>
      </c>
      <c r="BJ118" s="17" t="s">
        <v>80</v>
      </c>
      <c r="BK118" s="174">
        <f>ROUND(I118*H118,2)</f>
        <v>0</v>
      </c>
      <c r="BL118" s="17" t="s">
        <v>118</v>
      </c>
      <c r="BM118" s="173" t="s">
        <v>219</v>
      </c>
    </row>
    <row r="119" s="2" customFormat="1">
      <c r="A119" s="36"/>
      <c r="B119" s="37"/>
      <c r="C119" s="36"/>
      <c r="D119" s="175" t="s">
        <v>120</v>
      </c>
      <c r="E119" s="36"/>
      <c r="F119" s="176" t="s">
        <v>188</v>
      </c>
      <c r="G119" s="36"/>
      <c r="H119" s="36"/>
      <c r="I119" s="177"/>
      <c r="J119" s="36"/>
      <c r="K119" s="36"/>
      <c r="L119" s="37"/>
      <c r="M119" s="178"/>
      <c r="N119" s="179"/>
      <c r="O119" s="70"/>
      <c r="P119" s="70"/>
      <c r="Q119" s="70"/>
      <c r="R119" s="70"/>
      <c r="S119" s="70"/>
      <c r="T119" s="70"/>
      <c r="U119" s="71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7" t="s">
        <v>120</v>
      </c>
      <c r="AU119" s="17" t="s">
        <v>72</v>
      </c>
    </row>
    <row r="120" s="2" customFormat="1">
      <c r="A120" s="36"/>
      <c r="B120" s="37"/>
      <c r="C120" s="36"/>
      <c r="D120" s="180" t="s">
        <v>122</v>
      </c>
      <c r="E120" s="36"/>
      <c r="F120" s="181" t="s">
        <v>189</v>
      </c>
      <c r="G120" s="36"/>
      <c r="H120" s="36"/>
      <c r="I120" s="177"/>
      <c r="J120" s="36"/>
      <c r="K120" s="36"/>
      <c r="L120" s="37"/>
      <c r="M120" s="178"/>
      <c r="N120" s="179"/>
      <c r="O120" s="70"/>
      <c r="P120" s="70"/>
      <c r="Q120" s="70"/>
      <c r="R120" s="70"/>
      <c r="S120" s="70"/>
      <c r="T120" s="70"/>
      <c r="U120" s="71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122</v>
      </c>
      <c r="AU120" s="17" t="s">
        <v>72</v>
      </c>
    </row>
    <row r="121" s="2" customFormat="1">
      <c r="A121" s="36"/>
      <c r="B121" s="37"/>
      <c r="C121" s="36"/>
      <c r="D121" s="175" t="s">
        <v>145</v>
      </c>
      <c r="E121" s="36"/>
      <c r="F121" s="190" t="s">
        <v>211</v>
      </c>
      <c r="G121" s="36"/>
      <c r="H121" s="36"/>
      <c r="I121" s="177"/>
      <c r="J121" s="36"/>
      <c r="K121" s="36"/>
      <c r="L121" s="37"/>
      <c r="M121" s="178"/>
      <c r="N121" s="179"/>
      <c r="O121" s="70"/>
      <c r="P121" s="70"/>
      <c r="Q121" s="70"/>
      <c r="R121" s="70"/>
      <c r="S121" s="70"/>
      <c r="T121" s="70"/>
      <c r="U121" s="71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145</v>
      </c>
      <c r="AU121" s="17" t="s">
        <v>72</v>
      </c>
    </row>
    <row r="122" s="13" customFormat="1">
      <c r="A122" s="13"/>
      <c r="B122" s="182"/>
      <c r="C122" s="13"/>
      <c r="D122" s="175" t="s">
        <v>124</v>
      </c>
      <c r="E122" s="183" t="s">
        <v>3</v>
      </c>
      <c r="F122" s="184" t="s">
        <v>215</v>
      </c>
      <c r="G122" s="13"/>
      <c r="H122" s="185">
        <v>1320</v>
      </c>
      <c r="I122" s="186"/>
      <c r="J122" s="13"/>
      <c r="K122" s="13"/>
      <c r="L122" s="182"/>
      <c r="M122" s="187"/>
      <c r="N122" s="188"/>
      <c r="O122" s="188"/>
      <c r="P122" s="188"/>
      <c r="Q122" s="188"/>
      <c r="R122" s="188"/>
      <c r="S122" s="188"/>
      <c r="T122" s="188"/>
      <c r="U122" s="189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3" t="s">
        <v>124</v>
      </c>
      <c r="AU122" s="183" t="s">
        <v>72</v>
      </c>
      <c r="AV122" s="13" t="s">
        <v>82</v>
      </c>
      <c r="AW122" s="13" t="s">
        <v>33</v>
      </c>
      <c r="AX122" s="13" t="s">
        <v>80</v>
      </c>
      <c r="AY122" s="183" t="s">
        <v>111</v>
      </c>
    </row>
    <row r="123" s="2" customFormat="1" ht="16.5" customHeight="1">
      <c r="A123" s="36"/>
      <c r="B123" s="161"/>
      <c r="C123" s="191" t="s">
        <v>220</v>
      </c>
      <c r="D123" s="191" t="s">
        <v>192</v>
      </c>
      <c r="E123" s="192" t="s">
        <v>193</v>
      </c>
      <c r="F123" s="193" t="s">
        <v>194</v>
      </c>
      <c r="G123" s="194" t="s">
        <v>195</v>
      </c>
      <c r="H123" s="195">
        <v>26.399999999999999</v>
      </c>
      <c r="I123" s="196"/>
      <c r="J123" s="197">
        <f>ROUND(I123*H123,2)</f>
        <v>0</v>
      </c>
      <c r="K123" s="193" t="s">
        <v>117</v>
      </c>
      <c r="L123" s="198"/>
      <c r="M123" s="199" t="s">
        <v>3</v>
      </c>
      <c r="N123" s="200" t="s">
        <v>43</v>
      </c>
      <c r="O123" s="70"/>
      <c r="P123" s="171">
        <f>O123*H123</f>
        <v>0</v>
      </c>
      <c r="Q123" s="171">
        <v>0.001</v>
      </c>
      <c r="R123" s="171">
        <f>Q123*H123</f>
        <v>0.0264</v>
      </c>
      <c r="S123" s="171">
        <v>0</v>
      </c>
      <c r="T123" s="171">
        <f>S123*H123</f>
        <v>0</v>
      </c>
      <c r="U123" s="172" t="s">
        <v>3</v>
      </c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73" t="s">
        <v>184</v>
      </c>
      <c r="AT123" s="173" t="s">
        <v>192</v>
      </c>
      <c r="AU123" s="173" t="s">
        <v>72</v>
      </c>
      <c r="AY123" s="17" t="s">
        <v>111</v>
      </c>
      <c r="BE123" s="174">
        <f>IF(N123="základní",J123,0)</f>
        <v>0</v>
      </c>
      <c r="BF123" s="174">
        <f>IF(N123="snížená",J123,0)</f>
        <v>0</v>
      </c>
      <c r="BG123" s="174">
        <f>IF(N123="zákl. přenesená",J123,0)</f>
        <v>0</v>
      </c>
      <c r="BH123" s="174">
        <f>IF(N123="sníž. přenesená",J123,0)</f>
        <v>0</v>
      </c>
      <c r="BI123" s="174">
        <f>IF(N123="nulová",J123,0)</f>
        <v>0</v>
      </c>
      <c r="BJ123" s="17" t="s">
        <v>80</v>
      </c>
      <c r="BK123" s="174">
        <f>ROUND(I123*H123,2)</f>
        <v>0</v>
      </c>
      <c r="BL123" s="17" t="s">
        <v>118</v>
      </c>
      <c r="BM123" s="173" t="s">
        <v>221</v>
      </c>
    </row>
    <row r="124" s="2" customFormat="1">
      <c r="A124" s="36"/>
      <c r="B124" s="37"/>
      <c r="C124" s="36"/>
      <c r="D124" s="175" t="s">
        <v>120</v>
      </c>
      <c r="E124" s="36"/>
      <c r="F124" s="176" t="s">
        <v>194</v>
      </c>
      <c r="G124" s="36"/>
      <c r="H124" s="36"/>
      <c r="I124" s="177"/>
      <c r="J124" s="36"/>
      <c r="K124" s="36"/>
      <c r="L124" s="37"/>
      <c r="M124" s="178"/>
      <c r="N124" s="179"/>
      <c r="O124" s="70"/>
      <c r="P124" s="70"/>
      <c r="Q124" s="70"/>
      <c r="R124" s="70"/>
      <c r="S124" s="70"/>
      <c r="T124" s="70"/>
      <c r="U124" s="71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120</v>
      </c>
      <c r="AU124" s="17" t="s">
        <v>72</v>
      </c>
    </row>
    <row r="125" s="13" customFormat="1">
      <c r="A125" s="13"/>
      <c r="B125" s="182"/>
      <c r="C125" s="13"/>
      <c r="D125" s="175" t="s">
        <v>124</v>
      </c>
      <c r="E125" s="13"/>
      <c r="F125" s="184" t="s">
        <v>222</v>
      </c>
      <c r="G125" s="13"/>
      <c r="H125" s="185">
        <v>26.399999999999999</v>
      </c>
      <c r="I125" s="186"/>
      <c r="J125" s="13"/>
      <c r="K125" s="13"/>
      <c r="L125" s="182"/>
      <c r="M125" s="187"/>
      <c r="N125" s="188"/>
      <c r="O125" s="188"/>
      <c r="P125" s="188"/>
      <c r="Q125" s="188"/>
      <c r="R125" s="188"/>
      <c r="S125" s="188"/>
      <c r="T125" s="188"/>
      <c r="U125" s="189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3" t="s">
        <v>124</v>
      </c>
      <c r="AU125" s="183" t="s">
        <v>72</v>
      </c>
      <c r="AV125" s="13" t="s">
        <v>82</v>
      </c>
      <c r="AW125" s="13" t="s">
        <v>4</v>
      </c>
      <c r="AX125" s="13" t="s">
        <v>80</v>
      </c>
      <c r="AY125" s="183" t="s">
        <v>111</v>
      </c>
    </row>
    <row r="126" s="12" customFormat="1" ht="25.92" customHeight="1">
      <c r="A126" s="12"/>
      <c r="B126" s="148"/>
      <c r="C126" s="12"/>
      <c r="D126" s="149" t="s">
        <v>71</v>
      </c>
      <c r="E126" s="150" t="s">
        <v>109</v>
      </c>
      <c r="F126" s="150" t="s">
        <v>110</v>
      </c>
      <c r="G126" s="12"/>
      <c r="H126" s="12"/>
      <c r="I126" s="151"/>
      <c r="J126" s="152">
        <f>BK126</f>
        <v>0</v>
      </c>
      <c r="K126" s="12"/>
      <c r="L126" s="148"/>
      <c r="M126" s="153"/>
      <c r="N126" s="154"/>
      <c r="O126" s="154"/>
      <c r="P126" s="155">
        <f>P127</f>
        <v>0</v>
      </c>
      <c r="Q126" s="154"/>
      <c r="R126" s="155">
        <f>R127</f>
        <v>0</v>
      </c>
      <c r="S126" s="154"/>
      <c r="T126" s="155">
        <f>T127</f>
        <v>0</v>
      </c>
      <c r="U126" s="156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49" t="s">
        <v>80</v>
      </c>
      <c r="AT126" s="157" t="s">
        <v>71</v>
      </c>
      <c r="AU126" s="157" t="s">
        <v>72</v>
      </c>
      <c r="AY126" s="149" t="s">
        <v>111</v>
      </c>
      <c r="BK126" s="158">
        <f>BK127</f>
        <v>0</v>
      </c>
    </row>
    <row r="127" s="12" customFormat="1" ht="22.8" customHeight="1">
      <c r="A127" s="12"/>
      <c r="B127" s="148"/>
      <c r="C127" s="12"/>
      <c r="D127" s="149" t="s">
        <v>71</v>
      </c>
      <c r="E127" s="159" t="s">
        <v>80</v>
      </c>
      <c r="F127" s="159" t="s">
        <v>112</v>
      </c>
      <c r="G127" s="12"/>
      <c r="H127" s="12"/>
      <c r="I127" s="151"/>
      <c r="J127" s="160">
        <f>BK127</f>
        <v>0</v>
      </c>
      <c r="K127" s="12"/>
      <c r="L127" s="148"/>
      <c r="M127" s="204"/>
      <c r="N127" s="205"/>
      <c r="O127" s="205"/>
      <c r="P127" s="206">
        <v>0</v>
      </c>
      <c r="Q127" s="205"/>
      <c r="R127" s="206">
        <v>0</v>
      </c>
      <c r="S127" s="205"/>
      <c r="T127" s="206">
        <v>0</v>
      </c>
      <c r="U127" s="207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49" t="s">
        <v>80</v>
      </c>
      <c r="AT127" s="157" t="s">
        <v>71</v>
      </c>
      <c r="AU127" s="157" t="s">
        <v>80</v>
      </c>
      <c r="AY127" s="149" t="s">
        <v>111</v>
      </c>
      <c r="BK127" s="158">
        <v>0</v>
      </c>
    </row>
    <row r="128" s="2" customFormat="1" ht="6.96" customHeight="1">
      <c r="A128" s="36"/>
      <c r="B128" s="53"/>
      <c r="C128" s="54"/>
      <c r="D128" s="54"/>
      <c r="E128" s="54"/>
      <c r="F128" s="54"/>
      <c r="G128" s="54"/>
      <c r="H128" s="54"/>
      <c r="I128" s="54"/>
      <c r="J128" s="54"/>
      <c r="K128" s="54"/>
      <c r="L128" s="37"/>
      <c r="M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</sheetData>
  <autoFilter ref="C80:K12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4" r:id="rId1" display="https://podminky.urs.cz/item/CS_URS_2023_01/125703313"/>
    <hyperlink ref="F88" r:id="rId2" display="https://podminky.urs.cz/item/CS_URS_2023_01/167151111"/>
    <hyperlink ref="F92" r:id="rId3" display="https://podminky.urs.cz/item/CS_URS_2023_01/162251101"/>
    <hyperlink ref="F97" r:id="rId4" display="https://podminky.urs.cz/item/CS_URS_2023_01/181006111"/>
    <hyperlink ref="F105" r:id="rId5" display="https://podminky.urs.cz/item/CS_URS_2023_01/183453112"/>
    <hyperlink ref="F110" r:id="rId6" display="https://podminky.urs.cz/item/CS_URS_2023_01/183403161"/>
    <hyperlink ref="F115" r:id="rId7" display="https://podminky.urs.cz/item/CS_URS_2023_01/181951111"/>
    <hyperlink ref="F120" r:id="rId8" display="https://podminky.urs.cz/item/CS_URS_2023_01/18145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08" customWidth="1"/>
    <col min="2" max="2" width="1.667969" style="208" customWidth="1"/>
    <col min="3" max="4" width="5" style="208" customWidth="1"/>
    <col min="5" max="5" width="11.66016" style="208" customWidth="1"/>
    <col min="6" max="6" width="9.160156" style="208" customWidth="1"/>
    <col min="7" max="7" width="5" style="208" customWidth="1"/>
    <col min="8" max="8" width="77.83203" style="208" customWidth="1"/>
    <col min="9" max="10" width="20" style="208" customWidth="1"/>
    <col min="11" max="11" width="1.667969" style="208" customWidth="1"/>
  </cols>
  <sheetData>
    <row r="1" s="1" customFormat="1" ht="37.5" customHeight="1"/>
    <row r="2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="14" customFormat="1" ht="45" customHeight="1">
      <c r="B3" s="212"/>
      <c r="C3" s="213" t="s">
        <v>223</v>
      </c>
      <c r="D3" s="213"/>
      <c r="E3" s="213"/>
      <c r="F3" s="213"/>
      <c r="G3" s="213"/>
      <c r="H3" s="213"/>
      <c r="I3" s="213"/>
      <c r="J3" s="213"/>
      <c r="K3" s="214"/>
    </row>
    <row r="4" s="1" customFormat="1" ht="25.5" customHeight="1">
      <c r="B4" s="215"/>
      <c r="C4" s="216" t="s">
        <v>224</v>
      </c>
      <c r="D4" s="216"/>
      <c r="E4" s="216"/>
      <c r="F4" s="216"/>
      <c r="G4" s="216"/>
      <c r="H4" s="216"/>
      <c r="I4" s="216"/>
      <c r="J4" s="216"/>
      <c r="K4" s="217"/>
    </row>
    <row r="5" s="1" customFormat="1" ht="5.25" customHeight="1">
      <c r="B5" s="215"/>
      <c r="C5" s="218"/>
      <c r="D5" s="218"/>
      <c r="E5" s="218"/>
      <c r="F5" s="218"/>
      <c r="G5" s="218"/>
      <c r="H5" s="218"/>
      <c r="I5" s="218"/>
      <c r="J5" s="218"/>
      <c r="K5" s="217"/>
    </row>
    <row r="6" s="1" customFormat="1" ht="15" customHeight="1">
      <c r="B6" s="215"/>
      <c r="C6" s="219" t="s">
        <v>225</v>
      </c>
      <c r="D6" s="219"/>
      <c r="E6" s="219"/>
      <c r="F6" s="219"/>
      <c r="G6" s="219"/>
      <c r="H6" s="219"/>
      <c r="I6" s="219"/>
      <c r="J6" s="219"/>
      <c r="K6" s="217"/>
    </row>
    <row r="7" s="1" customFormat="1" ht="15" customHeight="1">
      <c r="B7" s="220"/>
      <c r="C7" s="219" t="s">
        <v>226</v>
      </c>
      <c r="D7" s="219"/>
      <c r="E7" s="219"/>
      <c r="F7" s="219"/>
      <c r="G7" s="219"/>
      <c r="H7" s="219"/>
      <c r="I7" s="219"/>
      <c r="J7" s="219"/>
      <c r="K7" s="217"/>
    </row>
    <row r="8" s="1" customFormat="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="1" customFormat="1" ht="15" customHeight="1">
      <c r="B9" s="220"/>
      <c r="C9" s="219" t="s">
        <v>227</v>
      </c>
      <c r="D9" s="219"/>
      <c r="E9" s="219"/>
      <c r="F9" s="219"/>
      <c r="G9" s="219"/>
      <c r="H9" s="219"/>
      <c r="I9" s="219"/>
      <c r="J9" s="219"/>
      <c r="K9" s="217"/>
    </row>
    <row r="10" s="1" customFormat="1" ht="15" customHeight="1">
      <c r="B10" s="220"/>
      <c r="C10" s="219"/>
      <c r="D10" s="219" t="s">
        <v>228</v>
      </c>
      <c r="E10" s="219"/>
      <c r="F10" s="219"/>
      <c r="G10" s="219"/>
      <c r="H10" s="219"/>
      <c r="I10" s="219"/>
      <c r="J10" s="219"/>
      <c r="K10" s="217"/>
    </row>
    <row r="11" s="1" customFormat="1" ht="15" customHeight="1">
      <c r="B11" s="220"/>
      <c r="C11" s="221"/>
      <c r="D11" s="219" t="s">
        <v>229</v>
      </c>
      <c r="E11" s="219"/>
      <c r="F11" s="219"/>
      <c r="G11" s="219"/>
      <c r="H11" s="219"/>
      <c r="I11" s="219"/>
      <c r="J11" s="219"/>
      <c r="K11" s="217"/>
    </row>
    <row r="12" s="1" customFormat="1" ht="15" customHeight="1">
      <c r="B12" s="220"/>
      <c r="C12" s="221"/>
      <c r="D12" s="219"/>
      <c r="E12" s="219"/>
      <c r="F12" s="219"/>
      <c r="G12" s="219"/>
      <c r="H12" s="219"/>
      <c r="I12" s="219"/>
      <c r="J12" s="219"/>
      <c r="K12" s="217"/>
    </row>
    <row r="13" s="1" customFormat="1" ht="15" customHeight="1">
      <c r="B13" s="220"/>
      <c r="C13" s="221"/>
      <c r="D13" s="222" t="s">
        <v>230</v>
      </c>
      <c r="E13" s="219"/>
      <c r="F13" s="219"/>
      <c r="G13" s="219"/>
      <c r="H13" s="219"/>
      <c r="I13" s="219"/>
      <c r="J13" s="219"/>
      <c r="K13" s="217"/>
    </row>
    <row r="14" s="1" customFormat="1" ht="12.75" customHeight="1">
      <c r="B14" s="220"/>
      <c r="C14" s="221"/>
      <c r="D14" s="221"/>
      <c r="E14" s="221"/>
      <c r="F14" s="221"/>
      <c r="G14" s="221"/>
      <c r="H14" s="221"/>
      <c r="I14" s="221"/>
      <c r="J14" s="221"/>
      <c r="K14" s="217"/>
    </row>
    <row r="15" s="1" customFormat="1" ht="15" customHeight="1">
      <c r="B15" s="220"/>
      <c r="C15" s="221"/>
      <c r="D15" s="219" t="s">
        <v>231</v>
      </c>
      <c r="E15" s="219"/>
      <c r="F15" s="219"/>
      <c r="G15" s="219"/>
      <c r="H15" s="219"/>
      <c r="I15" s="219"/>
      <c r="J15" s="219"/>
      <c r="K15" s="217"/>
    </row>
    <row r="16" s="1" customFormat="1" ht="15" customHeight="1">
      <c r="B16" s="220"/>
      <c r="C16" s="221"/>
      <c r="D16" s="219" t="s">
        <v>232</v>
      </c>
      <c r="E16" s="219"/>
      <c r="F16" s="219"/>
      <c r="G16" s="219"/>
      <c r="H16" s="219"/>
      <c r="I16" s="219"/>
      <c r="J16" s="219"/>
      <c r="K16" s="217"/>
    </row>
    <row r="17" s="1" customFormat="1" ht="15" customHeight="1">
      <c r="B17" s="220"/>
      <c r="C17" s="221"/>
      <c r="D17" s="219" t="s">
        <v>233</v>
      </c>
      <c r="E17" s="219"/>
      <c r="F17" s="219"/>
      <c r="G17" s="219"/>
      <c r="H17" s="219"/>
      <c r="I17" s="219"/>
      <c r="J17" s="219"/>
      <c r="K17" s="217"/>
    </row>
    <row r="18" s="1" customFormat="1" ht="15" customHeight="1">
      <c r="B18" s="220"/>
      <c r="C18" s="221"/>
      <c r="D18" s="221"/>
      <c r="E18" s="223" t="s">
        <v>79</v>
      </c>
      <c r="F18" s="219" t="s">
        <v>234</v>
      </c>
      <c r="G18" s="219"/>
      <c r="H18" s="219"/>
      <c r="I18" s="219"/>
      <c r="J18" s="219"/>
      <c r="K18" s="217"/>
    </row>
    <row r="19" s="1" customFormat="1" ht="15" customHeight="1">
      <c r="B19" s="220"/>
      <c r="C19" s="221"/>
      <c r="D19" s="221"/>
      <c r="E19" s="223" t="s">
        <v>235</v>
      </c>
      <c r="F19" s="219" t="s">
        <v>236</v>
      </c>
      <c r="G19" s="219"/>
      <c r="H19" s="219"/>
      <c r="I19" s="219"/>
      <c r="J19" s="219"/>
      <c r="K19" s="217"/>
    </row>
    <row r="20" s="1" customFormat="1" ht="15" customHeight="1">
      <c r="B20" s="220"/>
      <c r="C20" s="221"/>
      <c r="D20" s="221"/>
      <c r="E20" s="223" t="s">
        <v>237</v>
      </c>
      <c r="F20" s="219" t="s">
        <v>238</v>
      </c>
      <c r="G20" s="219"/>
      <c r="H20" s="219"/>
      <c r="I20" s="219"/>
      <c r="J20" s="219"/>
      <c r="K20" s="217"/>
    </row>
    <row r="21" s="1" customFormat="1" ht="15" customHeight="1">
      <c r="B21" s="220"/>
      <c r="C21" s="221"/>
      <c r="D21" s="221"/>
      <c r="E21" s="223" t="s">
        <v>239</v>
      </c>
      <c r="F21" s="219" t="s">
        <v>240</v>
      </c>
      <c r="G21" s="219"/>
      <c r="H21" s="219"/>
      <c r="I21" s="219"/>
      <c r="J21" s="219"/>
      <c r="K21" s="217"/>
    </row>
    <row r="22" s="1" customFormat="1" ht="15" customHeight="1">
      <c r="B22" s="220"/>
      <c r="C22" s="221"/>
      <c r="D22" s="221"/>
      <c r="E22" s="223" t="s">
        <v>241</v>
      </c>
      <c r="F22" s="219" t="s">
        <v>242</v>
      </c>
      <c r="G22" s="219"/>
      <c r="H22" s="219"/>
      <c r="I22" s="219"/>
      <c r="J22" s="219"/>
      <c r="K22" s="217"/>
    </row>
    <row r="23" s="1" customFormat="1" ht="15" customHeight="1">
      <c r="B23" s="220"/>
      <c r="C23" s="221"/>
      <c r="D23" s="221"/>
      <c r="E23" s="223" t="s">
        <v>243</v>
      </c>
      <c r="F23" s="219" t="s">
        <v>244</v>
      </c>
      <c r="G23" s="219"/>
      <c r="H23" s="219"/>
      <c r="I23" s="219"/>
      <c r="J23" s="219"/>
      <c r="K23" s="217"/>
    </row>
    <row r="24" s="1" customFormat="1" ht="12.75" customHeight="1">
      <c r="B24" s="220"/>
      <c r="C24" s="221"/>
      <c r="D24" s="221"/>
      <c r="E24" s="221"/>
      <c r="F24" s="221"/>
      <c r="G24" s="221"/>
      <c r="H24" s="221"/>
      <c r="I24" s="221"/>
      <c r="J24" s="221"/>
      <c r="K24" s="217"/>
    </row>
    <row r="25" s="1" customFormat="1" ht="15" customHeight="1">
      <c r="B25" s="220"/>
      <c r="C25" s="219" t="s">
        <v>245</v>
      </c>
      <c r="D25" s="219"/>
      <c r="E25" s="219"/>
      <c r="F25" s="219"/>
      <c r="G25" s="219"/>
      <c r="H25" s="219"/>
      <c r="I25" s="219"/>
      <c r="J25" s="219"/>
      <c r="K25" s="217"/>
    </row>
    <row r="26" s="1" customFormat="1" ht="15" customHeight="1">
      <c r="B26" s="220"/>
      <c r="C26" s="219" t="s">
        <v>246</v>
      </c>
      <c r="D26" s="219"/>
      <c r="E26" s="219"/>
      <c r="F26" s="219"/>
      <c r="G26" s="219"/>
      <c r="H26" s="219"/>
      <c r="I26" s="219"/>
      <c r="J26" s="219"/>
      <c r="K26" s="217"/>
    </row>
    <row r="27" s="1" customFormat="1" ht="15" customHeight="1">
      <c r="B27" s="220"/>
      <c r="C27" s="219"/>
      <c r="D27" s="219" t="s">
        <v>247</v>
      </c>
      <c r="E27" s="219"/>
      <c r="F27" s="219"/>
      <c r="G27" s="219"/>
      <c r="H27" s="219"/>
      <c r="I27" s="219"/>
      <c r="J27" s="219"/>
      <c r="K27" s="217"/>
    </row>
    <row r="28" s="1" customFormat="1" ht="15" customHeight="1">
      <c r="B28" s="220"/>
      <c r="C28" s="221"/>
      <c r="D28" s="219" t="s">
        <v>248</v>
      </c>
      <c r="E28" s="219"/>
      <c r="F28" s="219"/>
      <c r="G28" s="219"/>
      <c r="H28" s="219"/>
      <c r="I28" s="219"/>
      <c r="J28" s="219"/>
      <c r="K28" s="217"/>
    </row>
    <row r="29" s="1" customFormat="1" ht="12.75" customHeight="1">
      <c r="B29" s="220"/>
      <c r="C29" s="221"/>
      <c r="D29" s="221"/>
      <c r="E29" s="221"/>
      <c r="F29" s="221"/>
      <c r="G29" s="221"/>
      <c r="H29" s="221"/>
      <c r="I29" s="221"/>
      <c r="J29" s="221"/>
      <c r="K29" s="217"/>
    </row>
    <row r="30" s="1" customFormat="1" ht="15" customHeight="1">
      <c r="B30" s="220"/>
      <c r="C30" s="221"/>
      <c r="D30" s="219" t="s">
        <v>249</v>
      </c>
      <c r="E30" s="219"/>
      <c r="F30" s="219"/>
      <c r="G30" s="219"/>
      <c r="H30" s="219"/>
      <c r="I30" s="219"/>
      <c r="J30" s="219"/>
      <c r="K30" s="217"/>
    </row>
    <row r="31" s="1" customFormat="1" ht="15" customHeight="1">
      <c r="B31" s="220"/>
      <c r="C31" s="221"/>
      <c r="D31" s="219" t="s">
        <v>250</v>
      </c>
      <c r="E31" s="219"/>
      <c r="F31" s="219"/>
      <c r="G31" s="219"/>
      <c r="H31" s="219"/>
      <c r="I31" s="219"/>
      <c r="J31" s="219"/>
      <c r="K31" s="217"/>
    </row>
    <row r="32" s="1" customFormat="1" ht="12.75" customHeight="1">
      <c r="B32" s="220"/>
      <c r="C32" s="221"/>
      <c r="D32" s="221"/>
      <c r="E32" s="221"/>
      <c r="F32" s="221"/>
      <c r="G32" s="221"/>
      <c r="H32" s="221"/>
      <c r="I32" s="221"/>
      <c r="J32" s="221"/>
      <c r="K32" s="217"/>
    </row>
    <row r="33" s="1" customFormat="1" ht="15" customHeight="1">
      <c r="B33" s="220"/>
      <c r="C33" s="221"/>
      <c r="D33" s="219" t="s">
        <v>251</v>
      </c>
      <c r="E33" s="219"/>
      <c r="F33" s="219"/>
      <c r="G33" s="219"/>
      <c r="H33" s="219"/>
      <c r="I33" s="219"/>
      <c r="J33" s="219"/>
      <c r="K33" s="217"/>
    </row>
    <row r="34" s="1" customFormat="1" ht="15" customHeight="1">
      <c r="B34" s="220"/>
      <c r="C34" s="221"/>
      <c r="D34" s="219" t="s">
        <v>252</v>
      </c>
      <c r="E34" s="219"/>
      <c r="F34" s="219"/>
      <c r="G34" s="219"/>
      <c r="H34" s="219"/>
      <c r="I34" s="219"/>
      <c r="J34" s="219"/>
      <c r="K34" s="217"/>
    </row>
    <row r="35" s="1" customFormat="1" ht="15" customHeight="1">
      <c r="B35" s="220"/>
      <c r="C35" s="221"/>
      <c r="D35" s="219" t="s">
        <v>253</v>
      </c>
      <c r="E35" s="219"/>
      <c r="F35" s="219"/>
      <c r="G35" s="219"/>
      <c r="H35" s="219"/>
      <c r="I35" s="219"/>
      <c r="J35" s="219"/>
      <c r="K35" s="217"/>
    </row>
    <row r="36" s="1" customFormat="1" ht="15" customHeight="1">
      <c r="B36" s="220"/>
      <c r="C36" s="221"/>
      <c r="D36" s="219"/>
      <c r="E36" s="222" t="s">
        <v>96</v>
      </c>
      <c r="F36" s="219"/>
      <c r="G36" s="219" t="s">
        <v>254</v>
      </c>
      <c r="H36" s="219"/>
      <c r="I36" s="219"/>
      <c r="J36" s="219"/>
      <c r="K36" s="217"/>
    </row>
    <row r="37" s="1" customFormat="1" ht="30.75" customHeight="1">
      <c r="B37" s="220"/>
      <c r="C37" s="221"/>
      <c r="D37" s="219"/>
      <c r="E37" s="222" t="s">
        <v>255</v>
      </c>
      <c r="F37" s="219"/>
      <c r="G37" s="219" t="s">
        <v>256</v>
      </c>
      <c r="H37" s="219"/>
      <c r="I37" s="219"/>
      <c r="J37" s="219"/>
      <c r="K37" s="217"/>
    </row>
    <row r="38" s="1" customFormat="1" ht="15" customHeight="1">
      <c r="B38" s="220"/>
      <c r="C38" s="221"/>
      <c r="D38" s="219"/>
      <c r="E38" s="222" t="s">
        <v>53</v>
      </c>
      <c r="F38" s="219"/>
      <c r="G38" s="219" t="s">
        <v>257</v>
      </c>
      <c r="H38" s="219"/>
      <c r="I38" s="219"/>
      <c r="J38" s="219"/>
      <c r="K38" s="217"/>
    </row>
    <row r="39" s="1" customFormat="1" ht="15" customHeight="1">
      <c r="B39" s="220"/>
      <c r="C39" s="221"/>
      <c r="D39" s="219"/>
      <c r="E39" s="222" t="s">
        <v>54</v>
      </c>
      <c r="F39" s="219"/>
      <c r="G39" s="219" t="s">
        <v>258</v>
      </c>
      <c r="H39" s="219"/>
      <c r="I39" s="219"/>
      <c r="J39" s="219"/>
      <c r="K39" s="217"/>
    </row>
    <row r="40" s="1" customFormat="1" ht="15" customHeight="1">
      <c r="B40" s="220"/>
      <c r="C40" s="221"/>
      <c r="D40" s="219"/>
      <c r="E40" s="222" t="s">
        <v>97</v>
      </c>
      <c r="F40" s="219"/>
      <c r="G40" s="219" t="s">
        <v>259</v>
      </c>
      <c r="H40" s="219"/>
      <c r="I40" s="219"/>
      <c r="J40" s="219"/>
      <c r="K40" s="217"/>
    </row>
    <row r="41" s="1" customFormat="1" ht="15" customHeight="1">
      <c r="B41" s="220"/>
      <c r="C41" s="221"/>
      <c r="D41" s="219"/>
      <c r="E41" s="222" t="s">
        <v>98</v>
      </c>
      <c r="F41" s="219"/>
      <c r="G41" s="219" t="s">
        <v>260</v>
      </c>
      <c r="H41" s="219"/>
      <c r="I41" s="219"/>
      <c r="J41" s="219"/>
      <c r="K41" s="217"/>
    </row>
    <row r="42" s="1" customFormat="1" ht="15" customHeight="1">
      <c r="B42" s="220"/>
      <c r="C42" s="221"/>
      <c r="D42" s="219"/>
      <c r="E42" s="222" t="s">
        <v>261</v>
      </c>
      <c r="F42" s="219"/>
      <c r="G42" s="219" t="s">
        <v>262</v>
      </c>
      <c r="H42" s="219"/>
      <c r="I42" s="219"/>
      <c r="J42" s="219"/>
      <c r="K42" s="217"/>
    </row>
    <row r="43" s="1" customFormat="1" ht="15" customHeight="1">
      <c r="B43" s="220"/>
      <c r="C43" s="221"/>
      <c r="D43" s="219"/>
      <c r="E43" s="222"/>
      <c r="F43" s="219"/>
      <c r="G43" s="219" t="s">
        <v>263</v>
      </c>
      <c r="H43" s="219"/>
      <c r="I43" s="219"/>
      <c r="J43" s="219"/>
      <c r="K43" s="217"/>
    </row>
    <row r="44" s="1" customFormat="1" ht="15" customHeight="1">
      <c r="B44" s="220"/>
      <c r="C44" s="221"/>
      <c r="D44" s="219"/>
      <c r="E44" s="222" t="s">
        <v>264</v>
      </c>
      <c r="F44" s="219"/>
      <c r="G44" s="219" t="s">
        <v>265</v>
      </c>
      <c r="H44" s="219"/>
      <c r="I44" s="219"/>
      <c r="J44" s="219"/>
      <c r="K44" s="217"/>
    </row>
    <row r="45" s="1" customFormat="1" ht="15" customHeight="1">
      <c r="B45" s="220"/>
      <c r="C45" s="221"/>
      <c r="D45" s="219"/>
      <c r="E45" s="222" t="s">
        <v>100</v>
      </c>
      <c r="F45" s="219"/>
      <c r="G45" s="219" t="s">
        <v>266</v>
      </c>
      <c r="H45" s="219"/>
      <c r="I45" s="219"/>
      <c r="J45" s="219"/>
      <c r="K45" s="217"/>
    </row>
    <row r="46" s="1" customFormat="1" ht="12.75" customHeight="1">
      <c r="B46" s="220"/>
      <c r="C46" s="221"/>
      <c r="D46" s="219"/>
      <c r="E46" s="219"/>
      <c r="F46" s="219"/>
      <c r="G46" s="219"/>
      <c r="H46" s="219"/>
      <c r="I46" s="219"/>
      <c r="J46" s="219"/>
      <c r="K46" s="217"/>
    </row>
    <row r="47" s="1" customFormat="1" ht="15" customHeight="1">
      <c r="B47" s="220"/>
      <c r="C47" s="221"/>
      <c r="D47" s="219" t="s">
        <v>267</v>
      </c>
      <c r="E47" s="219"/>
      <c r="F47" s="219"/>
      <c r="G47" s="219"/>
      <c r="H47" s="219"/>
      <c r="I47" s="219"/>
      <c r="J47" s="219"/>
      <c r="K47" s="217"/>
    </row>
    <row r="48" s="1" customFormat="1" ht="15" customHeight="1">
      <c r="B48" s="220"/>
      <c r="C48" s="221"/>
      <c r="D48" s="221"/>
      <c r="E48" s="219" t="s">
        <v>268</v>
      </c>
      <c r="F48" s="219"/>
      <c r="G48" s="219"/>
      <c r="H48" s="219"/>
      <c r="I48" s="219"/>
      <c r="J48" s="219"/>
      <c r="K48" s="217"/>
    </row>
    <row r="49" s="1" customFormat="1" ht="15" customHeight="1">
      <c r="B49" s="220"/>
      <c r="C49" s="221"/>
      <c r="D49" s="221"/>
      <c r="E49" s="219" t="s">
        <v>269</v>
      </c>
      <c r="F49" s="219"/>
      <c r="G49" s="219"/>
      <c r="H49" s="219"/>
      <c r="I49" s="219"/>
      <c r="J49" s="219"/>
      <c r="K49" s="217"/>
    </row>
    <row r="50" s="1" customFormat="1" ht="15" customHeight="1">
      <c r="B50" s="220"/>
      <c r="C50" s="221"/>
      <c r="D50" s="221"/>
      <c r="E50" s="219" t="s">
        <v>270</v>
      </c>
      <c r="F50" s="219"/>
      <c r="G50" s="219"/>
      <c r="H50" s="219"/>
      <c r="I50" s="219"/>
      <c r="J50" s="219"/>
      <c r="K50" s="217"/>
    </row>
    <row r="51" s="1" customFormat="1" ht="15" customHeight="1">
      <c r="B51" s="220"/>
      <c r="C51" s="221"/>
      <c r="D51" s="219" t="s">
        <v>271</v>
      </c>
      <c r="E51" s="219"/>
      <c r="F51" s="219"/>
      <c r="G51" s="219"/>
      <c r="H51" s="219"/>
      <c r="I51" s="219"/>
      <c r="J51" s="219"/>
      <c r="K51" s="217"/>
    </row>
    <row r="52" s="1" customFormat="1" ht="25.5" customHeight="1">
      <c r="B52" s="215"/>
      <c r="C52" s="216" t="s">
        <v>272</v>
      </c>
      <c r="D52" s="216"/>
      <c r="E52" s="216"/>
      <c r="F52" s="216"/>
      <c r="G52" s="216"/>
      <c r="H52" s="216"/>
      <c r="I52" s="216"/>
      <c r="J52" s="216"/>
      <c r="K52" s="217"/>
    </row>
    <row r="53" s="1" customFormat="1" ht="5.25" customHeight="1">
      <c r="B53" s="215"/>
      <c r="C53" s="218"/>
      <c r="D53" s="218"/>
      <c r="E53" s="218"/>
      <c r="F53" s="218"/>
      <c r="G53" s="218"/>
      <c r="H53" s="218"/>
      <c r="I53" s="218"/>
      <c r="J53" s="218"/>
      <c r="K53" s="217"/>
    </row>
    <row r="54" s="1" customFormat="1" ht="15" customHeight="1">
      <c r="B54" s="215"/>
      <c r="C54" s="219" t="s">
        <v>273</v>
      </c>
      <c r="D54" s="219"/>
      <c r="E54" s="219"/>
      <c r="F54" s="219"/>
      <c r="G54" s="219"/>
      <c r="H54" s="219"/>
      <c r="I54" s="219"/>
      <c r="J54" s="219"/>
      <c r="K54" s="217"/>
    </row>
    <row r="55" s="1" customFormat="1" ht="15" customHeight="1">
      <c r="B55" s="215"/>
      <c r="C55" s="219" t="s">
        <v>274</v>
      </c>
      <c r="D55" s="219"/>
      <c r="E55" s="219"/>
      <c r="F55" s="219"/>
      <c r="G55" s="219"/>
      <c r="H55" s="219"/>
      <c r="I55" s="219"/>
      <c r="J55" s="219"/>
      <c r="K55" s="217"/>
    </row>
    <row r="56" s="1" customFormat="1" ht="12.75" customHeight="1">
      <c r="B56" s="215"/>
      <c r="C56" s="219"/>
      <c r="D56" s="219"/>
      <c r="E56" s="219"/>
      <c r="F56" s="219"/>
      <c r="G56" s="219"/>
      <c r="H56" s="219"/>
      <c r="I56" s="219"/>
      <c r="J56" s="219"/>
      <c r="K56" s="217"/>
    </row>
    <row r="57" s="1" customFormat="1" ht="15" customHeight="1">
      <c r="B57" s="215"/>
      <c r="C57" s="219" t="s">
        <v>275</v>
      </c>
      <c r="D57" s="219"/>
      <c r="E57" s="219"/>
      <c r="F57" s="219"/>
      <c r="G57" s="219"/>
      <c r="H57" s="219"/>
      <c r="I57" s="219"/>
      <c r="J57" s="219"/>
      <c r="K57" s="217"/>
    </row>
    <row r="58" s="1" customFormat="1" ht="15" customHeight="1">
      <c r="B58" s="215"/>
      <c r="C58" s="221"/>
      <c r="D58" s="219" t="s">
        <v>276</v>
      </c>
      <c r="E58" s="219"/>
      <c r="F58" s="219"/>
      <c r="G58" s="219"/>
      <c r="H58" s="219"/>
      <c r="I58" s="219"/>
      <c r="J58" s="219"/>
      <c r="K58" s="217"/>
    </row>
    <row r="59" s="1" customFormat="1" ht="15" customHeight="1">
      <c r="B59" s="215"/>
      <c r="C59" s="221"/>
      <c r="D59" s="219" t="s">
        <v>277</v>
      </c>
      <c r="E59" s="219"/>
      <c r="F59" s="219"/>
      <c r="G59" s="219"/>
      <c r="H59" s="219"/>
      <c r="I59" s="219"/>
      <c r="J59" s="219"/>
      <c r="K59" s="217"/>
    </row>
    <row r="60" s="1" customFormat="1" ht="15" customHeight="1">
      <c r="B60" s="215"/>
      <c r="C60" s="221"/>
      <c r="D60" s="219" t="s">
        <v>278</v>
      </c>
      <c r="E60" s="219"/>
      <c r="F60" s="219"/>
      <c r="G60" s="219"/>
      <c r="H60" s="219"/>
      <c r="I60" s="219"/>
      <c r="J60" s="219"/>
      <c r="K60" s="217"/>
    </row>
    <row r="61" s="1" customFormat="1" ht="15" customHeight="1">
      <c r="B61" s="215"/>
      <c r="C61" s="221"/>
      <c r="D61" s="219" t="s">
        <v>279</v>
      </c>
      <c r="E61" s="219"/>
      <c r="F61" s="219"/>
      <c r="G61" s="219"/>
      <c r="H61" s="219"/>
      <c r="I61" s="219"/>
      <c r="J61" s="219"/>
      <c r="K61" s="217"/>
    </row>
    <row r="62" s="1" customFormat="1" ht="15" customHeight="1">
      <c r="B62" s="215"/>
      <c r="C62" s="221"/>
      <c r="D62" s="224" t="s">
        <v>280</v>
      </c>
      <c r="E62" s="224"/>
      <c r="F62" s="224"/>
      <c r="G62" s="224"/>
      <c r="H62" s="224"/>
      <c r="I62" s="224"/>
      <c r="J62" s="224"/>
      <c r="K62" s="217"/>
    </row>
    <row r="63" s="1" customFormat="1" ht="15" customHeight="1">
      <c r="B63" s="215"/>
      <c r="C63" s="221"/>
      <c r="D63" s="219" t="s">
        <v>281</v>
      </c>
      <c r="E63" s="219"/>
      <c r="F63" s="219"/>
      <c r="G63" s="219"/>
      <c r="H63" s="219"/>
      <c r="I63" s="219"/>
      <c r="J63" s="219"/>
      <c r="K63" s="217"/>
    </row>
    <row r="64" s="1" customFormat="1" ht="12.75" customHeight="1">
      <c r="B64" s="215"/>
      <c r="C64" s="221"/>
      <c r="D64" s="221"/>
      <c r="E64" s="225"/>
      <c r="F64" s="221"/>
      <c r="G64" s="221"/>
      <c r="H64" s="221"/>
      <c r="I64" s="221"/>
      <c r="J64" s="221"/>
      <c r="K64" s="217"/>
    </row>
    <row r="65" s="1" customFormat="1" ht="15" customHeight="1">
      <c r="B65" s="215"/>
      <c r="C65" s="221"/>
      <c r="D65" s="219" t="s">
        <v>282</v>
      </c>
      <c r="E65" s="219"/>
      <c r="F65" s="219"/>
      <c r="G65" s="219"/>
      <c r="H65" s="219"/>
      <c r="I65" s="219"/>
      <c r="J65" s="219"/>
      <c r="K65" s="217"/>
    </row>
    <row r="66" s="1" customFormat="1" ht="15" customHeight="1">
      <c r="B66" s="215"/>
      <c r="C66" s="221"/>
      <c r="D66" s="224" t="s">
        <v>283</v>
      </c>
      <c r="E66" s="224"/>
      <c r="F66" s="224"/>
      <c r="G66" s="224"/>
      <c r="H66" s="224"/>
      <c r="I66" s="224"/>
      <c r="J66" s="224"/>
      <c r="K66" s="217"/>
    </row>
    <row r="67" s="1" customFormat="1" ht="15" customHeight="1">
      <c r="B67" s="215"/>
      <c r="C67" s="221"/>
      <c r="D67" s="219" t="s">
        <v>284</v>
      </c>
      <c r="E67" s="219"/>
      <c r="F67" s="219"/>
      <c r="G67" s="219"/>
      <c r="H67" s="219"/>
      <c r="I67" s="219"/>
      <c r="J67" s="219"/>
      <c r="K67" s="217"/>
    </row>
    <row r="68" s="1" customFormat="1" ht="15" customHeight="1">
      <c r="B68" s="215"/>
      <c r="C68" s="221"/>
      <c r="D68" s="219" t="s">
        <v>285</v>
      </c>
      <c r="E68" s="219"/>
      <c r="F68" s="219"/>
      <c r="G68" s="219"/>
      <c r="H68" s="219"/>
      <c r="I68" s="219"/>
      <c r="J68" s="219"/>
      <c r="K68" s="217"/>
    </row>
    <row r="69" s="1" customFormat="1" ht="15" customHeight="1">
      <c r="B69" s="215"/>
      <c r="C69" s="221"/>
      <c r="D69" s="219" t="s">
        <v>286</v>
      </c>
      <c r="E69" s="219"/>
      <c r="F69" s="219"/>
      <c r="G69" s="219"/>
      <c r="H69" s="219"/>
      <c r="I69" s="219"/>
      <c r="J69" s="219"/>
      <c r="K69" s="217"/>
    </row>
    <row r="70" s="1" customFormat="1" ht="15" customHeight="1">
      <c r="B70" s="215"/>
      <c r="C70" s="221"/>
      <c r="D70" s="219" t="s">
        <v>287</v>
      </c>
      <c r="E70" s="219"/>
      <c r="F70" s="219"/>
      <c r="G70" s="219"/>
      <c r="H70" s="219"/>
      <c r="I70" s="219"/>
      <c r="J70" s="219"/>
      <c r="K70" s="217"/>
    </row>
    <row r="71" s="1" customFormat="1" ht="12.75" customHeight="1">
      <c r="B71" s="226"/>
      <c r="C71" s="227"/>
      <c r="D71" s="227"/>
      <c r="E71" s="227"/>
      <c r="F71" s="227"/>
      <c r="G71" s="227"/>
      <c r="H71" s="227"/>
      <c r="I71" s="227"/>
      <c r="J71" s="227"/>
      <c r="K71" s="228"/>
    </row>
    <row r="72" s="1" customFormat="1" ht="18.75" customHeight="1">
      <c r="B72" s="229"/>
      <c r="C72" s="229"/>
      <c r="D72" s="229"/>
      <c r="E72" s="229"/>
      <c r="F72" s="229"/>
      <c r="G72" s="229"/>
      <c r="H72" s="229"/>
      <c r="I72" s="229"/>
      <c r="J72" s="229"/>
      <c r="K72" s="230"/>
    </row>
    <row r="73" s="1" customFormat="1" ht="18.75" customHeight="1">
      <c r="B73" s="230"/>
      <c r="C73" s="230"/>
      <c r="D73" s="230"/>
      <c r="E73" s="230"/>
      <c r="F73" s="230"/>
      <c r="G73" s="230"/>
      <c r="H73" s="230"/>
      <c r="I73" s="230"/>
      <c r="J73" s="230"/>
      <c r="K73" s="230"/>
    </row>
    <row r="74" s="1" customFormat="1" ht="7.5" customHeight="1">
      <c r="B74" s="231"/>
      <c r="C74" s="232"/>
      <c r="D74" s="232"/>
      <c r="E74" s="232"/>
      <c r="F74" s="232"/>
      <c r="G74" s="232"/>
      <c r="H74" s="232"/>
      <c r="I74" s="232"/>
      <c r="J74" s="232"/>
      <c r="K74" s="233"/>
    </row>
    <row r="75" s="1" customFormat="1" ht="45" customHeight="1">
      <c r="B75" s="234"/>
      <c r="C75" s="235" t="s">
        <v>288</v>
      </c>
      <c r="D75" s="235"/>
      <c r="E75" s="235"/>
      <c r="F75" s="235"/>
      <c r="G75" s="235"/>
      <c r="H75" s="235"/>
      <c r="I75" s="235"/>
      <c r="J75" s="235"/>
      <c r="K75" s="236"/>
    </row>
    <row r="76" s="1" customFormat="1" ht="17.25" customHeight="1">
      <c r="B76" s="234"/>
      <c r="C76" s="237" t="s">
        <v>289</v>
      </c>
      <c r="D76" s="237"/>
      <c r="E76" s="237"/>
      <c r="F76" s="237" t="s">
        <v>290</v>
      </c>
      <c r="G76" s="238"/>
      <c r="H76" s="237" t="s">
        <v>54</v>
      </c>
      <c r="I76" s="237" t="s">
        <v>57</v>
      </c>
      <c r="J76" s="237" t="s">
        <v>291</v>
      </c>
      <c r="K76" s="236"/>
    </row>
    <row r="77" s="1" customFormat="1" ht="17.25" customHeight="1">
      <c r="B77" s="234"/>
      <c r="C77" s="239" t="s">
        <v>292</v>
      </c>
      <c r="D77" s="239"/>
      <c r="E77" s="239"/>
      <c r="F77" s="240" t="s">
        <v>293</v>
      </c>
      <c r="G77" s="241"/>
      <c r="H77" s="239"/>
      <c r="I77" s="239"/>
      <c r="J77" s="239" t="s">
        <v>294</v>
      </c>
      <c r="K77" s="236"/>
    </row>
    <row r="78" s="1" customFormat="1" ht="5.25" customHeight="1">
      <c r="B78" s="234"/>
      <c r="C78" s="242"/>
      <c r="D78" s="242"/>
      <c r="E78" s="242"/>
      <c r="F78" s="242"/>
      <c r="G78" s="243"/>
      <c r="H78" s="242"/>
      <c r="I78" s="242"/>
      <c r="J78" s="242"/>
      <c r="K78" s="236"/>
    </row>
    <row r="79" s="1" customFormat="1" ht="15" customHeight="1">
      <c r="B79" s="234"/>
      <c r="C79" s="222" t="s">
        <v>53</v>
      </c>
      <c r="D79" s="244"/>
      <c r="E79" s="244"/>
      <c r="F79" s="245" t="s">
        <v>295</v>
      </c>
      <c r="G79" s="246"/>
      <c r="H79" s="222" t="s">
        <v>296</v>
      </c>
      <c r="I79" s="222" t="s">
        <v>297</v>
      </c>
      <c r="J79" s="222">
        <v>20</v>
      </c>
      <c r="K79" s="236"/>
    </row>
    <row r="80" s="1" customFormat="1" ht="15" customHeight="1">
      <c r="B80" s="234"/>
      <c r="C80" s="222" t="s">
        <v>298</v>
      </c>
      <c r="D80" s="222"/>
      <c r="E80" s="222"/>
      <c r="F80" s="245" t="s">
        <v>295</v>
      </c>
      <c r="G80" s="246"/>
      <c r="H80" s="222" t="s">
        <v>299</v>
      </c>
      <c r="I80" s="222" t="s">
        <v>297</v>
      </c>
      <c r="J80" s="222">
        <v>120</v>
      </c>
      <c r="K80" s="236"/>
    </row>
    <row r="81" s="1" customFormat="1" ht="15" customHeight="1">
      <c r="B81" s="247"/>
      <c r="C81" s="222" t="s">
        <v>300</v>
      </c>
      <c r="D81" s="222"/>
      <c r="E81" s="222"/>
      <c r="F81" s="245" t="s">
        <v>301</v>
      </c>
      <c r="G81" s="246"/>
      <c r="H81" s="222" t="s">
        <v>302</v>
      </c>
      <c r="I81" s="222" t="s">
        <v>297</v>
      </c>
      <c r="J81" s="222">
        <v>50</v>
      </c>
      <c r="K81" s="236"/>
    </row>
    <row r="82" s="1" customFormat="1" ht="15" customHeight="1">
      <c r="B82" s="247"/>
      <c r="C82" s="222" t="s">
        <v>303</v>
      </c>
      <c r="D82" s="222"/>
      <c r="E82" s="222"/>
      <c r="F82" s="245" t="s">
        <v>295</v>
      </c>
      <c r="G82" s="246"/>
      <c r="H82" s="222" t="s">
        <v>304</v>
      </c>
      <c r="I82" s="222" t="s">
        <v>305</v>
      </c>
      <c r="J82" s="222"/>
      <c r="K82" s="236"/>
    </row>
    <row r="83" s="1" customFormat="1" ht="15" customHeight="1">
      <c r="B83" s="247"/>
      <c r="C83" s="248" t="s">
        <v>306</v>
      </c>
      <c r="D83" s="248"/>
      <c r="E83" s="248"/>
      <c r="F83" s="249" t="s">
        <v>301</v>
      </c>
      <c r="G83" s="248"/>
      <c r="H83" s="248" t="s">
        <v>307</v>
      </c>
      <c r="I83" s="248" t="s">
        <v>297</v>
      </c>
      <c r="J83" s="248">
        <v>15</v>
      </c>
      <c r="K83" s="236"/>
    </row>
    <row r="84" s="1" customFormat="1" ht="15" customHeight="1">
      <c r="B84" s="247"/>
      <c r="C84" s="248" t="s">
        <v>308</v>
      </c>
      <c r="D84" s="248"/>
      <c r="E84" s="248"/>
      <c r="F84" s="249" t="s">
        <v>301</v>
      </c>
      <c r="G84" s="248"/>
      <c r="H84" s="248" t="s">
        <v>309</v>
      </c>
      <c r="I84" s="248" t="s">
        <v>297</v>
      </c>
      <c r="J84" s="248">
        <v>15</v>
      </c>
      <c r="K84" s="236"/>
    </row>
    <row r="85" s="1" customFormat="1" ht="15" customHeight="1">
      <c r="B85" s="247"/>
      <c r="C85" s="248" t="s">
        <v>310</v>
      </c>
      <c r="D85" s="248"/>
      <c r="E85" s="248"/>
      <c r="F85" s="249" t="s">
        <v>301</v>
      </c>
      <c r="G85" s="248"/>
      <c r="H85" s="248" t="s">
        <v>311</v>
      </c>
      <c r="I85" s="248" t="s">
        <v>297</v>
      </c>
      <c r="J85" s="248">
        <v>20</v>
      </c>
      <c r="K85" s="236"/>
    </row>
    <row r="86" s="1" customFormat="1" ht="15" customHeight="1">
      <c r="B86" s="247"/>
      <c r="C86" s="248" t="s">
        <v>312</v>
      </c>
      <c r="D86" s="248"/>
      <c r="E86" s="248"/>
      <c r="F86" s="249" t="s">
        <v>301</v>
      </c>
      <c r="G86" s="248"/>
      <c r="H86" s="248" t="s">
        <v>313</v>
      </c>
      <c r="I86" s="248" t="s">
        <v>297</v>
      </c>
      <c r="J86" s="248">
        <v>20</v>
      </c>
      <c r="K86" s="236"/>
    </row>
    <row r="87" s="1" customFormat="1" ht="15" customHeight="1">
      <c r="B87" s="247"/>
      <c r="C87" s="222" t="s">
        <v>314</v>
      </c>
      <c r="D87" s="222"/>
      <c r="E87" s="222"/>
      <c r="F87" s="245" t="s">
        <v>301</v>
      </c>
      <c r="G87" s="246"/>
      <c r="H87" s="222" t="s">
        <v>315</v>
      </c>
      <c r="I87" s="222" t="s">
        <v>297</v>
      </c>
      <c r="J87" s="222">
        <v>50</v>
      </c>
      <c r="K87" s="236"/>
    </row>
    <row r="88" s="1" customFormat="1" ht="15" customHeight="1">
      <c r="B88" s="247"/>
      <c r="C88" s="222" t="s">
        <v>316</v>
      </c>
      <c r="D88" s="222"/>
      <c r="E88" s="222"/>
      <c r="F88" s="245" t="s">
        <v>301</v>
      </c>
      <c r="G88" s="246"/>
      <c r="H88" s="222" t="s">
        <v>317</v>
      </c>
      <c r="I88" s="222" t="s">
        <v>297</v>
      </c>
      <c r="J88" s="222">
        <v>20</v>
      </c>
      <c r="K88" s="236"/>
    </row>
    <row r="89" s="1" customFormat="1" ht="15" customHeight="1">
      <c r="B89" s="247"/>
      <c r="C89" s="222" t="s">
        <v>318</v>
      </c>
      <c r="D89" s="222"/>
      <c r="E89" s="222"/>
      <c r="F89" s="245" t="s">
        <v>301</v>
      </c>
      <c r="G89" s="246"/>
      <c r="H89" s="222" t="s">
        <v>319</v>
      </c>
      <c r="I89" s="222" t="s">
        <v>297</v>
      </c>
      <c r="J89" s="222">
        <v>20</v>
      </c>
      <c r="K89" s="236"/>
    </row>
    <row r="90" s="1" customFormat="1" ht="15" customHeight="1">
      <c r="B90" s="247"/>
      <c r="C90" s="222" t="s">
        <v>320</v>
      </c>
      <c r="D90" s="222"/>
      <c r="E90" s="222"/>
      <c r="F90" s="245" t="s">
        <v>301</v>
      </c>
      <c r="G90" s="246"/>
      <c r="H90" s="222" t="s">
        <v>321</v>
      </c>
      <c r="I90" s="222" t="s">
        <v>297</v>
      </c>
      <c r="J90" s="222">
        <v>50</v>
      </c>
      <c r="K90" s="236"/>
    </row>
    <row r="91" s="1" customFormat="1" ht="15" customHeight="1">
      <c r="B91" s="247"/>
      <c r="C91" s="222" t="s">
        <v>322</v>
      </c>
      <c r="D91" s="222"/>
      <c r="E91" s="222"/>
      <c r="F91" s="245" t="s">
        <v>301</v>
      </c>
      <c r="G91" s="246"/>
      <c r="H91" s="222" t="s">
        <v>322</v>
      </c>
      <c r="I91" s="222" t="s">
        <v>297</v>
      </c>
      <c r="J91" s="222">
        <v>50</v>
      </c>
      <c r="K91" s="236"/>
    </row>
    <row r="92" s="1" customFormat="1" ht="15" customHeight="1">
      <c r="B92" s="247"/>
      <c r="C92" s="222" t="s">
        <v>323</v>
      </c>
      <c r="D92" s="222"/>
      <c r="E92" s="222"/>
      <c r="F92" s="245" t="s">
        <v>301</v>
      </c>
      <c r="G92" s="246"/>
      <c r="H92" s="222" t="s">
        <v>324</v>
      </c>
      <c r="I92" s="222" t="s">
        <v>297</v>
      </c>
      <c r="J92" s="222">
        <v>255</v>
      </c>
      <c r="K92" s="236"/>
    </row>
    <row r="93" s="1" customFormat="1" ht="15" customHeight="1">
      <c r="B93" s="247"/>
      <c r="C93" s="222" t="s">
        <v>325</v>
      </c>
      <c r="D93" s="222"/>
      <c r="E93" s="222"/>
      <c r="F93" s="245" t="s">
        <v>295</v>
      </c>
      <c r="G93" s="246"/>
      <c r="H93" s="222" t="s">
        <v>326</v>
      </c>
      <c r="I93" s="222" t="s">
        <v>327</v>
      </c>
      <c r="J93" s="222"/>
      <c r="K93" s="236"/>
    </row>
    <row r="94" s="1" customFormat="1" ht="15" customHeight="1">
      <c r="B94" s="247"/>
      <c r="C94" s="222" t="s">
        <v>328</v>
      </c>
      <c r="D94" s="222"/>
      <c r="E94" s="222"/>
      <c r="F94" s="245" t="s">
        <v>295</v>
      </c>
      <c r="G94" s="246"/>
      <c r="H94" s="222" t="s">
        <v>329</v>
      </c>
      <c r="I94" s="222" t="s">
        <v>330</v>
      </c>
      <c r="J94" s="222"/>
      <c r="K94" s="236"/>
    </row>
    <row r="95" s="1" customFormat="1" ht="15" customHeight="1">
      <c r="B95" s="247"/>
      <c r="C95" s="222" t="s">
        <v>331</v>
      </c>
      <c r="D95" s="222"/>
      <c r="E95" s="222"/>
      <c r="F95" s="245" t="s">
        <v>295</v>
      </c>
      <c r="G95" s="246"/>
      <c r="H95" s="222" t="s">
        <v>331</v>
      </c>
      <c r="I95" s="222" t="s">
        <v>330</v>
      </c>
      <c r="J95" s="222"/>
      <c r="K95" s="236"/>
    </row>
    <row r="96" s="1" customFormat="1" ht="15" customHeight="1">
      <c r="B96" s="247"/>
      <c r="C96" s="222" t="s">
        <v>38</v>
      </c>
      <c r="D96" s="222"/>
      <c r="E96" s="222"/>
      <c r="F96" s="245" t="s">
        <v>295</v>
      </c>
      <c r="G96" s="246"/>
      <c r="H96" s="222" t="s">
        <v>332</v>
      </c>
      <c r="I96" s="222" t="s">
        <v>330</v>
      </c>
      <c r="J96" s="222"/>
      <c r="K96" s="236"/>
    </row>
    <row r="97" s="1" customFormat="1" ht="15" customHeight="1">
      <c r="B97" s="247"/>
      <c r="C97" s="222" t="s">
        <v>48</v>
      </c>
      <c r="D97" s="222"/>
      <c r="E97" s="222"/>
      <c r="F97" s="245" t="s">
        <v>295</v>
      </c>
      <c r="G97" s="246"/>
      <c r="H97" s="222" t="s">
        <v>333</v>
      </c>
      <c r="I97" s="222" t="s">
        <v>330</v>
      </c>
      <c r="J97" s="222"/>
      <c r="K97" s="236"/>
    </row>
    <row r="98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="1" customFormat="1" ht="18.75" customHeight="1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</row>
    <row r="101" s="1" customFormat="1" ht="7.5" customHeight="1">
      <c r="B101" s="231"/>
      <c r="C101" s="232"/>
      <c r="D101" s="232"/>
      <c r="E101" s="232"/>
      <c r="F101" s="232"/>
      <c r="G101" s="232"/>
      <c r="H101" s="232"/>
      <c r="I101" s="232"/>
      <c r="J101" s="232"/>
      <c r="K101" s="233"/>
    </row>
    <row r="102" s="1" customFormat="1" ht="45" customHeight="1">
      <c r="B102" s="234"/>
      <c r="C102" s="235" t="s">
        <v>334</v>
      </c>
      <c r="D102" s="235"/>
      <c r="E102" s="235"/>
      <c r="F102" s="235"/>
      <c r="G102" s="235"/>
      <c r="H102" s="235"/>
      <c r="I102" s="235"/>
      <c r="J102" s="235"/>
      <c r="K102" s="236"/>
    </row>
    <row r="103" s="1" customFormat="1" ht="17.25" customHeight="1">
      <c r="B103" s="234"/>
      <c r="C103" s="237" t="s">
        <v>289</v>
      </c>
      <c r="D103" s="237"/>
      <c r="E103" s="237"/>
      <c r="F103" s="237" t="s">
        <v>290</v>
      </c>
      <c r="G103" s="238"/>
      <c r="H103" s="237" t="s">
        <v>54</v>
      </c>
      <c r="I103" s="237" t="s">
        <v>57</v>
      </c>
      <c r="J103" s="237" t="s">
        <v>291</v>
      </c>
      <c r="K103" s="236"/>
    </row>
    <row r="104" s="1" customFormat="1" ht="17.25" customHeight="1">
      <c r="B104" s="234"/>
      <c r="C104" s="239" t="s">
        <v>292</v>
      </c>
      <c r="D104" s="239"/>
      <c r="E104" s="239"/>
      <c r="F104" s="240" t="s">
        <v>293</v>
      </c>
      <c r="G104" s="241"/>
      <c r="H104" s="239"/>
      <c r="I104" s="239"/>
      <c r="J104" s="239" t="s">
        <v>294</v>
      </c>
      <c r="K104" s="236"/>
    </row>
    <row r="105" s="1" customFormat="1" ht="5.25" customHeight="1">
      <c r="B105" s="234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="1" customFormat="1" ht="15" customHeight="1">
      <c r="B106" s="234"/>
      <c r="C106" s="222" t="s">
        <v>53</v>
      </c>
      <c r="D106" s="244"/>
      <c r="E106" s="244"/>
      <c r="F106" s="245" t="s">
        <v>295</v>
      </c>
      <c r="G106" s="222"/>
      <c r="H106" s="222" t="s">
        <v>335</v>
      </c>
      <c r="I106" s="222" t="s">
        <v>297</v>
      </c>
      <c r="J106" s="222">
        <v>20</v>
      </c>
      <c r="K106" s="236"/>
    </row>
    <row r="107" s="1" customFormat="1" ht="15" customHeight="1">
      <c r="B107" s="234"/>
      <c r="C107" s="222" t="s">
        <v>298</v>
      </c>
      <c r="D107" s="222"/>
      <c r="E107" s="222"/>
      <c r="F107" s="245" t="s">
        <v>295</v>
      </c>
      <c r="G107" s="222"/>
      <c r="H107" s="222" t="s">
        <v>335</v>
      </c>
      <c r="I107" s="222" t="s">
        <v>297</v>
      </c>
      <c r="J107" s="222">
        <v>120</v>
      </c>
      <c r="K107" s="236"/>
    </row>
    <row r="108" s="1" customFormat="1" ht="15" customHeight="1">
      <c r="B108" s="247"/>
      <c r="C108" s="222" t="s">
        <v>300</v>
      </c>
      <c r="D108" s="222"/>
      <c r="E108" s="222"/>
      <c r="F108" s="245" t="s">
        <v>301</v>
      </c>
      <c r="G108" s="222"/>
      <c r="H108" s="222" t="s">
        <v>335</v>
      </c>
      <c r="I108" s="222" t="s">
        <v>297</v>
      </c>
      <c r="J108" s="222">
        <v>50</v>
      </c>
      <c r="K108" s="236"/>
    </row>
    <row r="109" s="1" customFormat="1" ht="15" customHeight="1">
      <c r="B109" s="247"/>
      <c r="C109" s="222" t="s">
        <v>303</v>
      </c>
      <c r="D109" s="222"/>
      <c r="E109" s="222"/>
      <c r="F109" s="245" t="s">
        <v>295</v>
      </c>
      <c r="G109" s="222"/>
      <c r="H109" s="222" t="s">
        <v>335</v>
      </c>
      <c r="I109" s="222" t="s">
        <v>305</v>
      </c>
      <c r="J109" s="222"/>
      <c r="K109" s="236"/>
    </row>
    <row r="110" s="1" customFormat="1" ht="15" customHeight="1">
      <c r="B110" s="247"/>
      <c r="C110" s="222" t="s">
        <v>314</v>
      </c>
      <c r="D110" s="222"/>
      <c r="E110" s="222"/>
      <c r="F110" s="245" t="s">
        <v>301</v>
      </c>
      <c r="G110" s="222"/>
      <c r="H110" s="222" t="s">
        <v>335</v>
      </c>
      <c r="I110" s="222" t="s">
        <v>297</v>
      </c>
      <c r="J110" s="222">
        <v>50</v>
      </c>
      <c r="K110" s="236"/>
    </row>
    <row r="111" s="1" customFormat="1" ht="15" customHeight="1">
      <c r="B111" s="247"/>
      <c r="C111" s="222" t="s">
        <v>322</v>
      </c>
      <c r="D111" s="222"/>
      <c r="E111" s="222"/>
      <c r="F111" s="245" t="s">
        <v>301</v>
      </c>
      <c r="G111" s="222"/>
      <c r="H111" s="222" t="s">
        <v>335</v>
      </c>
      <c r="I111" s="222" t="s">
        <v>297</v>
      </c>
      <c r="J111" s="222">
        <v>50</v>
      </c>
      <c r="K111" s="236"/>
    </row>
    <row r="112" s="1" customFormat="1" ht="15" customHeight="1">
      <c r="B112" s="247"/>
      <c r="C112" s="222" t="s">
        <v>320</v>
      </c>
      <c r="D112" s="222"/>
      <c r="E112" s="222"/>
      <c r="F112" s="245" t="s">
        <v>301</v>
      </c>
      <c r="G112" s="222"/>
      <c r="H112" s="222" t="s">
        <v>335</v>
      </c>
      <c r="I112" s="222" t="s">
        <v>297</v>
      </c>
      <c r="J112" s="222">
        <v>50</v>
      </c>
      <c r="K112" s="236"/>
    </row>
    <row r="113" s="1" customFormat="1" ht="15" customHeight="1">
      <c r="B113" s="247"/>
      <c r="C113" s="222" t="s">
        <v>53</v>
      </c>
      <c r="D113" s="222"/>
      <c r="E113" s="222"/>
      <c r="F113" s="245" t="s">
        <v>295</v>
      </c>
      <c r="G113" s="222"/>
      <c r="H113" s="222" t="s">
        <v>336</v>
      </c>
      <c r="I113" s="222" t="s">
        <v>297</v>
      </c>
      <c r="J113" s="222">
        <v>20</v>
      </c>
      <c r="K113" s="236"/>
    </row>
    <row r="114" s="1" customFormat="1" ht="15" customHeight="1">
      <c r="B114" s="247"/>
      <c r="C114" s="222" t="s">
        <v>337</v>
      </c>
      <c r="D114" s="222"/>
      <c r="E114" s="222"/>
      <c r="F114" s="245" t="s">
        <v>295</v>
      </c>
      <c r="G114" s="222"/>
      <c r="H114" s="222" t="s">
        <v>338</v>
      </c>
      <c r="I114" s="222" t="s">
        <v>297</v>
      </c>
      <c r="J114" s="222">
        <v>120</v>
      </c>
      <c r="K114" s="236"/>
    </row>
    <row r="115" s="1" customFormat="1" ht="15" customHeight="1">
      <c r="B115" s="247"/>
      <c r="C115" s="222" t="s">
        <v>38</v>
      </c>
      <c r="D115" s="222"/>
      <c r="E115" s="222"/>
      <c r="F115" s="245" t="s">
        <v>295</v>
      </c>
      <c r="G115" s="222"/>
      <c r="H115" s="222" t="s">
        <v>339</v>
      </c>
      <c r="I115" s="222" t="s">
        <v>330</v>
      </c>
      <c r="J115" s="222"/>
      <c r="K115" s="236"/>
    </row>
    <row r="116" s="1" customFormat="1" ht="15" customHeight="1">
      <c r="B116" s="247"/>
      <c r="C116" s="222" t="s">
        <v>48</v>
      </c>
      <c r="D116" s="222"/>
      <c r="E116" s="222"/>
      <c r="F116" s="245" t="s">
        <v>295</v>
      </c>
      <c r="G116" s="222"/>
      <c r="H116" s="222" t="s">
        <v>340</v>
      </c>
      <c r="I116" s="222" t="s">
        <v>330</v>
      </c>
      <c r="J116" s="222"/>
      <c r="K116" s="236"/>
    </row>
    <row r="117" s="1" customFormat="1" ht="15" customHeight="1">
      <c r="B117" s="247"/>
      <c r="C117" s="222" t="s">
        <v>57</v>
      </c>
      <c r="D117" s="222"/>
      <c r="E117" s="222"/>
      <c r="F117" s="245" t="s">
        <v>295</v>
      </c>
      <c r="G117" s="222"/>
      <c r="H117" s="222" t="s">
        <v>341</v>
      </c>
      <c r="I117" s="222" t="s">
        <v>342</v>
      </c>
      <c r="J117" s="222"/>
      <c r="K117" s="236"/>
    </row>
    <row r="118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="1" customFormat="1" ht="18.75" customHeight="1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</row>
    <row r="12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="1" customFormat="1" ht="45" customHeight="1">
      <c r="B122" s="263"/>
      <c r="C122" s="213" t="s">
        <v>343</v>
      </c>
      <c r="D122" s="213"/>
      <c r="E122" s="213"/>
      <c r="F122" s="213"/>
      <c r="G122" s="213"/>
      <c r="H122" s="213"/>
      <c r="I122" s="213"/>
      <c r="J122" s="213"/>
      <c r="K122" s="264"/>
    </row>
    <row r="123" s="1" customFormat="1" ht="17.25" customHeight="1">
      <c r="B123" s="265"/>
      <c r="C123" s="237" t="s">
        <v>289</v>
      </c>
      <c r="D123" s="237"/>
      <c r="E123" s="237"/>
      <c r="F123" s="237" t="s">
        <v>290</v>
      </c>
      <c r="G123" s="238"/>
      <c r="H123" s="237" t="s">
        <v>54</v>
      </c>
      <c r="I123" s="237" t="s">
        <v>57</v>
      </c>
      <c r="J123" s="237" t="s">
        <v>291</v>
      </c>
      <c r="K123" s="266"/>
    </row>
    <row r="124" s="1" customFormat="1" ht="17.25" customHeight="1">
      <c r="B124" s="265"/>
      <c r="C124" s="239" t="s">
        <v>292</v>
      </c>
      <c r="D124" s="239"/>
      <c r="E124" s="239"/>
      <c r="F124" s="240" t="s">
        <v>293</v>
      </c>
      <c r="G124" s="241"/>
      <c r="H124" s="239"/>
      <c r="I124" s="239"/>
      <c r="J124" s="239" t="s">
        <v>294</v>
      </c>
      <c r="K124" s="266"/>
    </row>
    <row r="125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="1" customFormat="1" ht="15" customHeight="1">
      <c r="B126" s="267"/>
      <c r="C126" s="222" t="s">
        <v>298</v>
      </c>
      <c r="D126" s="244"/>
      <c r="E126" s="244"/>
      <c r="F126" s="245" t="s">
        <v>295</v>
      </c>
      <c r="G126" s="222"/>
      <c r="H126" s="222" t="s">
        <v>335</v>
      </c>
      <c r="I126" s="222" t="s">
        <v>297</v>
      </c>
      <c r="J126" s="222">
        <v>120</v>
      </c>
      <c r="K126" s="270"/>
    </row>
    <row r="127" s="1" customFormat="1" ht="15" customHeight="1">
      <c r="B127" s="267"/>
      <c r="C127" s="222" t="s">
        <v>344</v>
      </c>
      <c r="D127" s="222"/>
      <c r="E127" s="222"/>
      <c r="F127" s="245" t="s">
        <v>295</v>
      </c>
      <c r="G127" s="222"/>
      <c r="H127" s="222" t="s">
        <v>345</v>
      </c>
      <c r="I127" s="222" t="s">
        <v>297</v>
      </c>
      <c r="J127" s="222" t="s">
        <v>346</v>
      </c>
      <c r="K127" s="270"/>
    </row>
    <row r="128" s="1" customFormat="1" ht="15" customHeight="1">
      <c r="B128" s="267"/>
      <c r="C128" s="222" t="s">
        <v>243</v>
      </c>
      <c r="D128" s="222"/>
      <c r="E128" s="222"/>
      <c r="F128" s="245" t="s">
        <v>295</v>
      </c>
      <c r="G128" s="222"/>
      <c r="H128" s="222" t="s">
        <v>347</v>
      </c>
      <c r="I128" s="222" t="s">
        <v>297</v>
      </c>
      <c r="J128" s="222" t="s">
        <v>346</v>
      </c>
      <c r="K128" s="270"/>
    </row>
    <row r="129" s="1" customFormat="1" ht="15" customHeight="1">
      <c r="B129" s="267"/>
      <c r="C129" s="222" t="s">
        <v>306</v>
      </c>
      <c r="D129" s="222"/>
      <c r="E129" s="222"/>
      <c r="F129" s="245" t="s">
        <v>301</v>
      </c>
      <c r="G129" s="222"/>
      <c r="H129" s="222" t="s">
        <v>307</v>
      </c>
      <c r="I129" s="222" t="s">
        <v>297</v>
      </c>
      <c r="J129" s="222">
        <v>15</v>
      </c>
      <c r="K129" s="270"/>
    </row>
    <row r="130" s="1" customFormat="1" ht="15" customHeight="1">
      <c r="B130" s="267"/>
      <c r="C130" s="248" t="s">
        <v>308</v>
      </c>
      <c r="D130" s="248"/>
      <c r="E130" s="248"/>
      <c r="F130" s="249" t="s">
        <v>301</v>
      </c>
      <c r="G130" s="248"/>
      <c r="H130" s="248" t="s">
        <v>309</v>
      </c>
      <c r="I130" s="248" t="s">
        <v>297</v>
      </c>
      <c r="J130" s="248">
        <v>15</v>
      </c>
      <c r="K130" s="270"/>
    </row>
    <row r="131" s="1" customFormat="1" ht="15" customHeight="1">
      <c r="B131" s="267"/>
      <c r="C131" s="248" t="s">
        <v>310</v>
      </c>
      <c r="D131" s="248"/>
      <c r="E131" s="248"/>
      <c r="F131" s="249" t="s">
        <v>301</v>
      </c>
      <c r="G131" s="248"/>
      <c r="H131" s="248" t="s">
        <v>311</v>
      </c>
      <c r="I131" s="248" t="s">
        <v>297</v>
      </c>
      <c r="J131" s="248">
        <v>20</v>
      </c>
      <c r="K131" s="270"/>
    </row>
    <row r="132" s="1" customFormat="1" ht="15" customHeight="1">
      <c r="B132" s="267"/>
      <c r="C132" s="248" t="s">
        <v>312</v>
      </c>
      <c r="D132" s="248"/>
      <c r="E132" s="248"/>
      <c r="F132" s="249" t="s">
        <v>301</v>
      </c>
      <c r="G132" s="248"/>
      <c r="H132" s="248" t="s">
        <v>313</v>
      </c>
      <c r="I132" s="248" t="s">
        <v>297</v>
      </c>
      <c r="J132" s="248">
        <v>20</v>
      </c>
      <c r="K132" s="270"/>
    </row>
    <row r="133" s="1" customFormat="1" ht="15" customHeight="1">
      <c r="B133" s="267"/>
      <c r="C133" s="222" t="s">
        <v>300</v>
      </c>
      <c r="D133" s="222"/>
      <c r="E133" s="222"/>
      <c r="F133" s="245" t="s">
        <v>301</v>
      </c>
      <c r="G133" s="222"/>
      <c r="H133" s="222" t="s">
        <v>335</v>
      </c>
      <c r="I133" s="222" t="s">
        <v>297</v>
      </c>
      <c r="J133" s="222">
        <v>50</v>
      </c>
      <c r="K133" s="270"/>
    </row>
    <row r="134" s="1" customFormat="1" ht="15" customHeight="1">
      <c r="B134" s="267"/>
      <c r="C134" s="222" t="s">
        <v>314</v>
      </c>
      <c r="D134" s="222"/>
      <c r="E134" s="222"/>
      <c r="F134" s="245" t="s">
        <v>301</v>
      </c>
      <c r="G134" s="222"/>
      <c r="H134" s="222" t="s">
        <v>335</v>
      </c>
      <c r="I134" s="222" t="s">
        <v>297</v>
      </c>
      <c r="J134" s="222">
        <v>50</v>
      </c>
      <c r="K134" s="270"/>
    </row>
    <row r="135" s="1" customFormat="1" ht="15" customHeight="1">
      <c r="B135" s="267"/>
      <c r="C135" s="222" t="s">
        <v>320</v>
      </c>
      <c r="D135" s="222"/>
      <c r="E135" s="222"/>
      <c r="F135" s="245" t="s">
        <v>301</v>
      </c>
      <c r="G135" s="222"/>
      <c r="H135" s="222" t="s">
        <v>335</v>
      </c>
      <c r="I135" s="222" t="s">
        <v>297</v>
      </c>
      <c r="J135" s="222">
        <v>50</v>
      </c>
      <c r="K135" s="270"/>
    </row>
    <row r="136" s="1" customFormat="1" ht="15" customHeight="1">
      <c r="B136" s="267"/>
      <c r="C136" s="222" t="s">
        <v>322</v>
      </c>
      <c r="D136" s="222"/>
      <c r="E136" s="222"/>
      <c r="F136" s="245" t="s">
        <v>301</v>
      </c>
      <c r="G136" s="222"/>
      <c r="H136" s="222" t="s">
        <v>335</v>
      </c>
      <c r="I136" s="222" t="s">
        <v>297</v>
      </c>
      <c r="J136" s="222">
        <v>50</v>
      </c>
      <c r="K136" s="270"/>
    </row>
    <row r="137" s="1" customFormat="1" ht="15" customHeight="1">
      <c r="B137" s="267"/>
      <c r="C137" s="222" t="s">
        <v>323</v>
      </c>
      <c r="D137" s="222"/>
      <c r="E137" s="222"/>
      <c r="F137" s="245" t="s">
        <v>301</v>
      </c>
      <c r="G137" s="222"/>
      <c r="H137" s="222" t="s">
        <v>348</v>
      </c>
      <c r="I137" s="222" t="s">
        <v>297</v>
      </c>
      <c r="J137" s="222">
        <v>255</v>
      </c>
      <c r="K137" s="270"/>
    </row>
    <row r="138" s="1" customFormat="1" ht="15" customHeight="1">
      <c r="B138" s="267"/>
      <c r="C138" s="222" t="s">
        <v>325</v>
      </c>
      <c r="D138" s="222"/>
      <c r="E138" s="222"/>
      <c r="F138" s="245" t="s">
        <v>295</v>
      </c>
      <c r="G138" s="222"/>
      <c r="H138" s="222" t="s">
        <v>349</v>
      </c>
      <c r="I138" s="222" t="s">
        <v>327</v>
      </c>
      <c r="J138" s="222"/>
      <c r="K138" s="270"/>
    </row>
    <row r="139" s="1" customFormat="1" ht="15" customHeight="1">
      <c r="B139" s="267"/>
      <c r="C139" s="222" t="s">
        <v>328</v>
      </c>
      <c r="D139" s="222"/>
      <c r="E139" s="222"/>
      <c r="F139" s="245" t="s">
        <v>295</v>
      </c>
      <c r="G139" s="222"/>
      <c r="H139" s="222" t="s">
        <v>350</v>
      </c>
      <c r="I139" s="222" t="s">
        <v>330</v>
      </c>
      <c r="J139" s="222"/>
      <c r="K139" s="270"/>
    </row>
    <row r="140" s="1" customFormat="1" ht="15" customHeight="1">
      <c r="B140" s="267"/>
      <c r="C140" s="222" t="s">
        <v>331</v>
      </c>
      <c r="D140" s="222"/>
      <c r="E140" s="222"/>
      <c r="F140" s="245" t="s">
        <v>295</v>
      </c>
      <c r="G140" s="222"/>
      <c r="H140" s="222" t="s">
        <v>331</v>
      </c>
      <c r="I140" s="222" t="s">
        <v>330</v>
      </c>
      <c r="J140" s="222"/>
      <c r="K140" s="270"/>
    </row>
    <row r="141" s="1" customFormat="1" ht="15" customHeight="1">
      <c r="B141" s="267"/>
      <c r="C141" s="222" t="s">
        <v>38</v>
      </c>
      <c r="D141" s="222"/>
      <c r="E141" s="222"/>
      <c r="F141" s="245" t="s">
        <v>295</v>
      </c>
      <c r="G141" s="222"/>
      <c r="H141" s="222" t="s">
        <v>351</v>
      </c>
      <c r="I141" s="222" t="s">
        <v>330</v>
      </c>
      <c r="J141" s="222"/>
      <c r="K141" s="270"/>
    </row>
    <row r="142" s="1" customFormat="1" ht="15" customHeight="1">
      <c r="B142" s="267"/>
      <c r="C142" s="222" t="s">
        <v>352</v>
      </c>
      <c r="D142" s="222"/>
      <c r="E142" s="222"/>
      <c r="F142" s="245" t="s">
        <v>295</v>
      </c>
      <c r="G142" s="222"/>
      <c r="H142" s="222" t="s">
        <v>353</v>
      </c>
      <c r="I142" s="222" t="s">
        <v>330</v>
      </c>
      <c r="J142" s="222"/>
      <c r="K142" s="270"/>
    </row>
    <row r="143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="1" customFormat="1" ht="18.75" customHeight="1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</row>
    <row r="146" s="1" customFormat="1" ht="7.5" customHeight="1">
      <c r="B146" s="231"/>
      <c r="C146" s="232"/>
      <c r="D146" s="232"/>
      <c r="E146" s="232"/>
      <c r="F146" s="232"/>
      <c r="G146" s="232"/>
      <c r="H146" s="232"/>
      <c r="I146" s="232"/>
      <c r="J146" s="232"/>
      <c r="K146" s="233"/>
    </row>
    <row r="147" s="1" customFormat="1" ht="45" customHeight="1">
      <c r="B147" s="234"/>
      <c r="C147" s="235" t="s">
        <v>354</v>
      </c>
      <c r="D147" s="235"/>
      <c r="E147" s="235"/>
      <c r="F147" s="235"/>
      <c r="G147" s="235"/>
      <c r="H147" s="235"/>
      <c r="I147" s="235"/>
      <c r="J147" s="235"/>
      <c r="K147" s="236"/>
    </row>
    <row r="148" s="1" customFormat="1" ht="17.25" customHeight="1">
      <c r="B148" s="234"/>
      <c r="C148" s="237" t="s">
        <v>289</v>
      </c>
      <c r="D148" s="237"/>
      <c r="E148" s="237"/>
      <c r="F148" s="237" t="s">
        <v>290</v>
      </c>
      <c r="G148" s="238"/>
      <c r="H148" s="237" t="s">
        <v>54</v>
      </c>
      <c r="I148" s="237" t="s">
        <v>57</v>
      </c>
      <c r="J148" s="237" t="s">
        <v>291</v>
      </c>
      <c r="K148" s="236"/>
    </row>
    <row r="149" s="1" customFormat="1" ht="17.25" customHeight="1">
      <c r="B149" s="234"/>
      <c r="C149" s="239" t="s">
        <v>292</v>
      </c>
      <c r="D149" s="239"/>
      <c r="E149" s="239"/>
      <c r="F149" s="240" t="s">
        <v>293</v>
      </c>
      <c r="G149" s="241"/>
      <c r="H149" s="239"/>
      <c r="I149" s="239"/>
      <c r="J149" s="239" t="s">
        <v>294</v>
      </c>
      <c r="K149" s="236"/>
    </row>
    <row r="150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="1" customFormat="1" ht="15" customHeight="1">
      <c r="B151" s="247"/>
      <c r="C151" s="274" t="s">
        <v>298</v>
      </c>
      <c r="D151" s="222"/>
      <c r="E151" s="222"/>
      <c r="F151" s="275" t="s">
        <v>295</v>
      </c>
      <c r="G151" s="222"/>
      <c r="H151" s="274" t="s">
        <v>335</v>
      </c>
      <c r="I151" s="274" t="s">
        <v>297</v>
      </c>
      <c r="J151" s="274">
        <v>120</v>
      </c>
      <c r="K151" s="270"/>
    </row>
    <row r="152" s="1" customFormat="1" ht="15" customHeight="1">
      <c r="B152" s="247"/>
      <c r="C152" s="274" t="s">
        <v>344</v>
      </c>
      <c r="D152" s="222"/>
      <c r="E152" s="222"/>
      <c r="F152" s="275" t="s">
        <v>295</v>
      </c>
      <c r="G152" s="222"/>
      <c r="H152" s="274" t="s">
        <v>355</v>
      </c>
      <c r="I152" s="274" t="s">
        <v>297</v>
      </c>
      <c r="J152" s="274" t="s">
        <v>346</v>
      </c>
      <c r="K152" s="270"/>
    </row>
    <row r="153" s="1" customFormat="1" ht="15" customHeight="1">
      <c r="B153" s="247"/>
      <c r="C153" s="274" t="s">
        <v>243</v>
      </c>
      <c r="D153" s="222"/>
      <c r="E153" s="222"/>
      <c r="F153" s="275" t="s">
        <v>295</v>
      </c>
      <c r="G153" s="222"/>
      <c r="H153" s="274" t="s">
        <v>356</v>
      </c>
      <c r="I153" s="274" t="s">
        <v>297</v>
      </c>
      <c r="J153" s="274" t="s">
        <v>346</v>
      </c>
      <c r="K153" s="270"/>
    </row>
    <row r="154" s="1" customFormat="1" ht="15" customHeight="1">
      <c r="B154" s="247"/>
      <c r="C154" s="274" t="s">
        <v>300</v>
      </c>
      <c r="D154" s="222"/>
      <c r="E154" s="222"/>
      <c r="F154" s="275" t="s">
        <v>301</v>
      </c>
      <c r="G154" s="222"/>
      <c r="H154" s="274" t="s">
        <v>335</v>
      </c>
      <c r="I154" s="274" t="s">
        <v>297</v>
      </c>
      <c r="J154" s="274">
        <v>50</v>
      </c>
      <c r="K154" s="270"/>
    </row>
    <row r="155" s="1" customFormat="1" ht="15" customHeight="1">
      <c r="B155" s="247"/>
      <c r="C155" s="274" t="s">
        <v>303</v>
      </c>
      <c r="D155" s="222"/>
      <c r="E155" s="222"/>
      <c r="F155" s="275" t="s">
        <v>295</v>
      </c>
      <c r="G155" s="222"/>
      <c r="H155" s="274" t="s">
        <v>335</v>
      </c>
      <c r="I155" s="274" t="s">
        <v>305</v>
      </c>
      <c r="J155" s="274"/>
      <c r="K155" s="270"/>
    </row>
    <row r="156" s="1" customFormat="1" ht="15" customHeight="1">
      <c r="B156" s="247"/>
      <c r="C156" s="274" t="s">
        <v>314</v>
      </c>
      <c r="D156" s="222"/>
      <c r="E156" s="222"/>
      <c r="F156" s="275" t="s">
        <v>301</v>
      </c>
      <c r="G156" s="222"/>
      <c r="H156" s="274" t="s">
        <v>335</v>
      </c>
      <c r="I156" s="274" t="s">
        <v>297</v>
      </c>
      <c r="J156" s="274">
        <v>50</v>
      </c>
      <c r="K156" s="270"/>
    </row>
    <row r="157" s="1" customFormat="1" ht="15" customHeight="1">
      <c r="B157" s="247"/>
      <c r="C157" s="274" t="s">
        <v>322</v>
      </c>
      <c r="D157" s="222"/>
      <c r="E157" s="222"/>
      <c r="F157" s="275" t="s">
        <v>301</v>
      </c>
      <c r="G157" s="222"/>
      <c r="H157" s="274" t="s">
        <v>335</v>
      </c>
      <c r="I157" s="274" t="s">
        <v>297</v>
      </c>
      <c r="J157" s="274">
        <v>50</v>
      </c>
      <c r="K157" s="270"/>
    </row>
    <row r="158" s="1" customFormat="1" ht="15" customHeight="1">
      <c r="B158" s="247"/>
      <c r="C158" s="274" t="s">
        <v>320</v>
      </c>
      <c r="D158" s="222"/>
      <c r="E158" s="222"/>
      <c r="F158" s="275" t="s">
        <v>301</v>
      </c>
      <c r="G158" s="222"/>
      <c r="H158" s="274" t="s">
        <v>335</v>
      </c>
      <c r="I158" s="274" t="s">
        <v>297</v>
      </c>
      <c r="J158" s="274">
        <v>50</v>
      </c>
      <c r="K158" s="270"/>
    </row>
    <row r="159" s="1" customFormat="1" ht="15" customHeight="1">
      <c r="B159" s="247"/>
      <c r="C159" s="274" t="s">
        <v>90</v>
      </c>
      <c r="D159" s="222"/>
      <c r="E159" s="222"/>
      <c r="F159" s="275" t="s">
        <v>295</v>
      </c>
      <c r="G159" s="222"/>
      <c r="H159" s="274" t="s">
        <v>357</v>
      </c>
      <c r="I159" s="274" t="s">
        <v>297</v>
      </c>
      <c r="J159" s="274" t="s">
        <v>358</v>
      </c>
      <c r="K159" s="270"/>
    </row>
    <row r="160" s="1" customFormat="1" ht="15" customHeight="1">
      <c r="B160" s="247"/>
      <c r="C160" s="274" t="s">
        <v>359</v>
      </c>
      <c r="D160" s="222"/>
      <c r="E160" s="222"/>
      <c r="F160" s="275" t="s">
        <v>295</v>
      </c>
      <c r="G160" s="222"/>
      <c r="H160" s="274" t="s">
        <v>360</v>
      </c>
      <c r="I160" s="274" t="s">
        <v>330</v>
      </c>
      <c r="J160" s="274"/>
      <c r="K160" s="270"/>
    </row>
    <row r="161" s="1" customFormat="1" ht="15" customHeight="1">
      <c r="B161" s="276"/>
      <c r="C161" s="256"/>
      <c r="D161" s="256"/>
      <c r="E161" s="256"/>
      <c r="F161" s="256"/>
      <c r="G161" s="256"/>
      <c r="H161" s="256"/>
      <c r="I161" s="256"/>
      <c r="J161" s="256"/>
      <c r="K161" s="277"/>
    </row>
    <row r="162" s="1" customFormat="1" ht="18.75" customHeight="1">
      <c r="B162" s="258"/>
      <c r="C162" s="268"/>
      <c r="D162" s="268"/>
      <c r="E162" s="268"/>
      <c r="F162" s="278"/>
      <c r="G162" s="268"/>
      <c r="H162" s="268"/>
      <c r="I162" s="268"/>
      <c r="J162" s="268"/>
      <c r="K162" s="258"/>
    </row>
    <row r="163" s="1" customFormat="1" ht="18.75" customHeight="1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</row>
    <row r="164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="1" customFormat="1" ht="45" customHeight="1">
      <c r="B165" s="212"/>
      <c r="C165" s="213" t="s">
        <v>361</v>
      </c>
      <c r="D165" s="213"/>
      <c r="E165" s="213"/>
      <c r="F165" s="213"/>
      <c r="G165" s="213"/>
      <c r="H165" s="213"/>
      <c r="I165" s="213"/>
      <c r="J165" s="213"/>
      <c r="K165" s="214"/>
    </row>
    <row r="166" s="1" customFormat="1" ht="17.25" customHeight="1">
      <c r="B166" s="212"/>
      <c r="C166" s="237" t="s">
        <v>289</v>
      </c>
      <c r="D166" s="237"/>
      <c r="E166" s="237"/>
      <c r="F166" s="237" t="s">
        <v>290</v>
      </c>
      <c r="G166" s="279"/>
      <c r="H166" s="280" t="s">
        <v>54</v>
      </c>
      <c r="I166" s="280" t="s">
        <v>57</v>
      </c>
      <c r="J166" s="237" t="s">
        <v>291</v>
      </c>
      <c r="K166" s="214"/>
    </row>
    <row r="167" s="1" customFormat="1" ht="17.25" customHeight="1">
      <c r="B167" s="215"/>
      <c r="C167" s="239" t="s">
        <v>292</v>
      </c>
      <c r="D167" s="239"/>
      <c r="E167" s="239"/>
      <c r="F167" s="240" t="s">
        <v>293</v>
      </c>
      <c r="G167" s="281"/>
      <c r="H167" s="282"/>
      <c r="I167" s="282"/>
      <c r="J167" s="239" t="s">
        <v>294</v>
      </c>
      <c r="K167" s="217"/>
    </row>
    <row r="168" s="1" customFormat="1" ht="5.25" customHeight="1">
      <c r="B168" s="247"/>
      <c r="C168" s="242"/>
      <c r="D168" s="242"/>
      <c r="E168" s="242"/>
      <c r="F168" s="242"/>
      <c r="G168" s="243"/>
      <c r="H168" s="242"/>
      <c r="I168" s="242"/>
      <c r="J168" s="242"/>
      <c r="K168" s="270"/>
    </row>
    <row r="169" s="1" customFormat="1" ht="15" customHeight="1">
      <c r="B169" s="247"/>
      <c r="C169" s="222" t="s">
        <v>298</v>
      </c>
      <c r="D169" s="222"/>
      <c r="E169" s="222"/>
      <c r="F169" s="245" t="s">
        <v>295</v>
      </c>
      <c r="G169" s="222"/>
      <c r="H169" s="222" t="s">
        <v>335</v>
      </c>
      <c r="I169" s="222" t="s">
        <v>297</v>
      </c>
      <c r="J169" s="222">
        <v>120</v>
      </c>
      <c r="K169" s="270"/>
    </row>
    <row r="170" s="1" customFormat="1" ht="15" customHeight="1">
      <c r="B170" s="247"/>
      <c r="C170" s="222" t="s">
        <v>344</v>
      </c>
      <c r="D170" s="222"/>
      <c r="E170" s="222"/>
      <c r="F170" s="245" t="s">
        <v>295</v>
      </c>
      <c r="G170" s="222"/>
      <c r="H170" s="222" t="s">
        <v>345</v>
      </c>
      <c r="I170" s="222" t="s">
        <v>297</v>
      </c>
      <c r="J170" s="222" t="s">
        <v>346</v>
      </c>
      <c r="K170" s="270"/>
    </row>
    <row r="171" s="1" customFormat="1" ht="15" customHeight="1">
      <c r="B171" s="247"/>
      <c r="C171" s="222" t="s">
        <v>243</v>
      </c>
      <c r="D171" s="222"/>
      <c r="E171" s="222"/>
      <c r="F171" s="245" t="s">
        <v>295</v>
      </c>
      <c r="G171" s="222"/>
      <c r="H171" s="222" t="s">
        <v>362</v>
      </c>
      <c r="I171" s="222" t="s">
        <v>297</v>
      </c>
      <c r="J171" s="222" t="s">
        <v>346</v>
      </c>
      <c r="K171" s="270"/>
    </row>
    <row r="172" s="1" customFormat="1" ht="15" customHeight="1">
      <c r="B172" s="247"/>
      <c r="C172" s="222" t="s">
        <v>300</v>
      </c>
      <c r="D172" s="222"/>
      <c r="E172" s="222"/>
      <c r="F172" s="245" t="s">
        <v>301</v>
      </c>
      <c r="G172" s="222"/>
      <c r="H172" s="222" t="s">
        <v>362</v>
      </c>
      <c r="I172" s="222" t="s">
        <v>297</v>
      </c>
      <c r="J172" s="222">
        <v>50</v>
      </c>
      <c r="K172" s="270"/>
    </row>
    <row r="173" s="1" customFormat="1" ht="15" customHeight="1">
      <c r="B173" s="247"/>
      <c r="C173" s="222" t="s">
        <v>303</v>
      </c>
      <c r="D173" s="222"/>
      <c r="E173" s="222"/>
      <c r="F173" s="245" t="s">
        <v>295</v>
      </c>
      <c r="G173" s="222"/>
      <c r="H173" s="222" t="s">
        <v>362</v>
      </c>
      <c r="I173" s="222" t="s">
        <v>305</v>
      </c>
      <c r="J173" s="222"/>
      <c r="K173" s="270"/>
    </row>
    <row r="174" s="1" customFormat="1" ht="15" customHeight="1">
      <c r="B174" s="247"/>
      <c r="C174" s="222" t="s">
        <v>314</v>
      </c>
      <c r="D174" s="222"/>
      <c r="E174" s="222"/>
      <c r="F174" s="245" t="s">
        <v>301</v>
      </c>
      <c r="G174" s="222"/>
      <c r="H174" s="222" t="s">
        <v>362</v>
      </c>
      <c r="I174" s="222" t="s">
        <v>297</v>
      </c>
      <c r="J174" s="222">
        <v>50</v>
      </c>
      <c r="K174" s="270"/>
    </row>
    <row r="175" s="1" customFormat="1" ht="15" customHeight="1">
      <c r="B175" s="247"/>
      <c r="C175" s="222" t="s">
        <v>322</v>
      </c>
      <c r="D175" s="222"/>
      <c r="E175" s="222"/>
      <c r="F175" s="245" t="s">
        <v>301</v>
      </c>
      <c r="G175" s="222"/>
      <c r="H175" s="222" t="s">
        <v>362</v>
      </c>
      <c r="I175" s="222" t="s">
        <v>297</v>
      </c>
      <c r="J175" s="222">
        <v>50</v>
      </c>
      <c r="K175" s="270"/>
    </row>
    <row r="176" s="1" customFormat="1" ht="15" customHeight="1">
      <c r="B176" s="247"/>
      <c r="C176" s="222" t="s">
        <v>320</v>
      </c>
      <c r="D176" s="222"/>
      <c r="E176" s="222"/>
      <c r="F176" s="245" t="s">
        <v>301</v>
      </c>
      <c r="G176" s="222"/>
      <c r="H176" s="222" t="s">
        <v>362</v>
      </c>
      <c r="I176" s="222" t="s">
        <v>297</v>
      </c>
      <c r="J176" s="222">
        <v>50</v>
      </c>
      <c r="K176" s="270"/>
    </row>
    <row r="177" s="1" customFormat="1" ht="15" customHeight="1">
      <c r="B177" s="247"/>
      <c r="C177" s="222" t="s">
        <v>96</v>
      </c>
      <c r="D177" s="222"/>
      <c r="E177" s="222"/>
      <c r="F177" s="245" t="s">
        <v>295</v>
      </c>
      <c r="G177" s="222"/>
      <c r="H177" s="222" t="s">
        <v>363</v>
      </c>
      <c r="I177" s="222" t="s">
        <v>364</v>
      </c>
      <c r="J177" s="222"/>
      <c r="K177" s="270"/>
    </row>
    <row r="178" s="1" customFormat="1" ht="15" customHeight="1">
      <c r="B178" s="247"/>
      <c r="C178" s="222" t="s">
        <v>57</v>
      </c>
      <c r="D178" s="222"/>
      <c r="E178" s="222"/>
      <c r="F178" s="245" t="s">
        <v>295</v>
      </c>
      <c r="G178" s="222"/>
      <c r="H178" s="222" t="s">
        <v>365</v>
      </c>
      <c r="I178" s="222" t="s">
        <v>366</v>
      </c>
      <c r="J178" s="222">
        <v>1</v>
      </c>
      <c r="K178" s="270"/>
    </row>
    <row r="179" s="1" customFormat="1" ht="15" customHeight="1">
      <c r="B179" s="247"/>
      <c r="C179" s="222" t="s">
        <v>53</v>
      </c>
      <c r="D179" s="222"/>
      <c r="E179" s="222"/>
      <c r="F179" s="245" t="s">
        <v>295</v>
      </c>
      <c r="G179" s="222"/>
      <c r="H179" s="222" t="s">
        <v>367</v>
      </c>
      <c r="I179" s="222" t="s">
        <v>297</v>
      </c>
      <c r="J179" s="222">
        <v>20</v>
      </c>
      <c r="K179" s="270"/>
    </row>
    <row r="180" s="1" customFormat="1" ht="15" customHeight="1">
      <c r="B180" s="247"/>
      <c r="C180" s="222" t="s">
        <v>54</v>
      </c>
      <c r="D180" s="222"/>
      <c r="E180" s="222"/>
      <c r="F180" s="245" t="s">
        <v>295</v>
      </c>
      <c r="G180" s="222"/>
      <c r="H180" s="222" t="s">
        <v>368</v>
      </c>
      <c r="I180" s="222" t="s">
        <v>297</v>
      </c>
      <c r="J180" s="222">
        <v>255</v>
      </c>
      <c r="K180" s="270"/>
    </row>
    <row r="181" s="1" customFormat="1" ht="15" customHeight="1">
      <c r="B181" s="247"/>
      <c r="C181" s="222" t="s">
        <v>97</v>
      </c>
      <c r="D181" s="222"/>
      <c r="E181" s="222"/>
      <c r="F181" s="245" t="s">
        <v>295</v>
      </c>
      <c r="G181" s="222"/>
      <c r="H181" s="222" t="s">
        <v>259</v>
      </c>
      <c r="I181" s="222" t="s">
        <v>297</v>
      </c>
      <c r="J181" s="222">
        <v>10</v>
      </c>
      <c r="K181" s="270"/>
    </row>
    <row r="182" s="1" customFormat="1" ht="15" customHeight="1">
      <c r="B182" s="247"/>
      <c r="C182" s="222" t="s">
        <v>98</v>
      </c>
      <c r="D182" s="222"/>
      <c r="E182" s="222"/>
      <c r="F182" s="245" t="s">
        <v>295</v>
      </c>
      <c r="G182" s="222"/>
      <c r="H182" s="222" t="s">
        <v>369</v>
      </c>
      <c r="I182" s="222" t="s">
        <v>330</v>
      </c>
      <c r="J182" s="222"/>
      <c r="K182" s="270"/>
    </row>
    <row r="183" s="1" customFormat="1" ht="15" customHeight="1">
      <c r="B183" s="247"/>
      <c r="C183" s="222" t="s">
        <v>370</v>
      </c>
      <c r="D183" s="222"/>
      <c r="E183" s="222"/>
      <c r="F183" s="245" t="s">
        <v>295</v>
      </c>
      <c r="G183" s="222"/>
      <c r="H183" s="222" t="s">
        <v>371</v>
      </c>
      <c r="I183" s="222" t="s">
        <v>330</v>
      </c>
      <c r="J183" s="222"/>
      <c r="K183" s="270"/>
    </row>
    <row r="184" s="1" customFormat="1" ht="15" customHeight="1">
      <c r="B184" s="247"/>
      <c r="C184" s="222" t="s">
        <v>359</v>
      </c>
      <c r="D184" s="222"/>
      <c r="E184" s="222"/>
      <c r="F184" s="245" t="s">
        <v>295</v>
      </c>
      <c r="G184" s="222"/>
      <c r="H184" s="222" t="s">
        <v>372</v>
      </c>
      <c r="I184" s="222" t="s">
        <v>330</v>
      </c>
      <c r="J184" s="222"/>
      <c r="K184" s="270"/>
    </row>
    <row r="185" s="1" customFormat="1" ht="15" customHeight="1">
      <c r="B185" s="247"/>
      <c r="C185" s="222" t="s">
        <v>100</v>
      </c>
      <c r="D185" s="222"/>
      <c r="E185" s="222"/>
      <c r="F185" s="245" t="s">
        <v>301</v>
      </c>
      <c r="G185" s="222"/>
      <c r="H185" s="222" t="s">
        <v>373</v>
      </c>
      <c r="I185" s="222" t="s">
        <v>297</v>
      </c>
      <c r="J185" s="222">
        <v>50</v>
      </c>
      <c r="K185" s="270"/>
    </row>
    <row r="186" s="1" customFormat="1" ht="15" customHeight="1">
      <c r="B186" s="247"/>
      <c r="C186" s="222" t="s">
        <v>374</v>
      </c>
      <c r="D186" s="222"/>
      <c r="E186" s="222"/>
      <c r="F186" s="245" t="s">
        <v>301</v>
      </c>
      <c r="G186" s="222"/>
      <c r="H186" s="222" t="s">
        <v>375</v>
      </c>
      <c r="I186" s="222" t="s">
        <v>376</v>
      </c>
      <c r="J186" s="222"/>
      <c r="K186" s="270"/>
    </row>
    <row r="187" s="1" customFormat="1" ht="15" customHeight="1">
      <c r="B187" s="247"/>
      <c r="C187" s="222" t="s">
        <v>377</v>
      </c>
      <c r="D187" s="222"/>
      <c r="E187" s="222"/>
      <c r="F187" s="245" t="s">
        <v>301</v>
      </c>
      <c r="G187" s="222"/>
      <c r="H187" s="222" t="s">
        <v>378</v>
      </c>
      <c r="I187" s="222" t="s">
        <v>376</v>
      </c>
      <c r="J187" s="222"/>
      <c r="K187" s="270"/>
    </row>
    <row r="188" s="1" customFormat="1" ht="15" customHeight="1">
      <c r="B188" s="247"/>
      <c r="C188" s="222" t="s">
        <v>379</v>
      </c>
      <c r="D188" s="222"/>
      <c r="E188" s="222"/>
      <c r="F188" s="245" t="s">
        <v>301</v>
      </c>
      <c r="G188" s="222"/>
      <c r="H188" s="222" t="s">
        <v>380</v>
      </c>
      <c r="I188" s="222" t="s">
        <v>376</v>
      </c>
      <c r="J188" s="222"/>
      <c r="K188" s="270"/>
    </row>
    <row r="189" s="1" customFormat="1" ht="15" customHeight="1">
      <c r="B189" s="247"/>
      <c r="C189" s="283" t="s">
        <v>381</v>
      </c>
      <c r="D189" s="222"/>
      <c r="E189" s="222"/>
      <c r="F189" s="245" t="s">
        <v>301</v>
      </c>
      <c r="G189" s="222"/>
      <c r="H189" s="222" t="s">
        <v>382</v>
      </c>
      <c r="I189" s="222" t="s">
        <v>383</v>
      </c>
      <c r="J189" s="284" t="s">
        <v>384</v>
      </c>
      <c r="K189" s="270"/>
    </row>
    <row r="190" s="1" customFormat="1" ht="15" customHeight="1">
      <c r="B190" s="247"/>
      <c r="C190" s="283" t="s">
        <v>42</v>
      </c>
      <c r="D190" s="222"/>
      <c r="E190" s="222"/>
      <c r="F190" s="245" t="s">
        <v>295</v>
      </c>
      <c r="G190" s="222"/>
      <c r="H190" s="219" t="s">
        <v>385</v>
      </c>
      <c r="I190" s="222" t="s">
        <v>386</v>
      </c>
      <c r="J190" s="222"/>
      <c r="K190" s="270"/>
    </row>
    <row r="191" s="1" customFormat="1" ht="15" customHeight="1">
      <c r="B191" s="247"/>
      <c r="C191" s="283" t="s">
        <v>387</v>
      </c>
      <c r="D191" s="222"/>
      <c r="E191" s="222"/>
      <c r="F191" s="245" t="s">
        <v>295</v>
      </c>
      <c r="G191" s="222"/>
      <c r="H191" s="222" t="s">
        <v>388</v>
      </c>
      <c r="I191" s="222" t="s">
        <v>330</v>
      </c>
      <c r="J191" s="222"/>
      <c r="K191" s="270"/>
    </row>
    <row r="192" s="1" customFormat="1" ht="15" customHeight="1">
      <c r="B192" s="247"/>
      <c r="C192" s="283" t="s">
        <v>389</v>
      </c>
      <c r="D192" s="222"/>
      <c r="E192" s="222"/>
      <c r="F192" s="245" t="s">
        <v>295</v>
      </c>
      <c r="G192" s="222"/>
      <c r="H192" s="222" t="s">
        <v>390</v>
      </c>
      <c r="I192" s="222" t="s">
        <v>330</v>
      </c>
      <c r="J192" s="222"/>
      <c r="K192" s="270"/>
    </row>
    <row r="193" s="1" customFormat="1" ht="15" customHeight="1">
      <c r="B193" s="247"/>
      <c r="C193" s="283" t="s">
        <v>391</v>
      </c>
      <c r="D193" s="222"/>
      <c r="E193" s="222"/>
      <c r="F193" s="245" t="s">
        <v>301</v>
      </c>
      <c r="G193" s="222"/>
      <c r="H193" s="222" t="s">
        <v>392</v>
      </c>
      <c r="I193" s="222" t="s">
        <v>330</v>
      </c>
      <c r="J193" s="222"/>
      <c r="K193" s="270"/>
    </row>
    <row r="194" s="1" customFormat="1" ht="15" customHeight="1">
      <c r="B194" s="276"/>
      <c r="C194" s="285"/>
      <c r="D194" s="256"/>
      <c r="E194" s="256"/>
      <c r="F194" s="256"/>
      <c r="G194" s="256"/>
      <c r="H194" s="256"/>
      <c r="I194" s="256"/>
      <c r="J194" s="256"/>
      <c r="K194" s="277"/>
    </row>
    <row r="195" s="1" customFormat="1" ht="18.75" customHeight="1">
      <c r="B195" s="258"/>
      <c r="C195" s="268"/>
      <c r="D195" s="268"/>
      <c r="E195" s="268"/>
      <c r="F195" s="278"/>
      <c r="G195" s="268"/>
      <c r="H195" s="268"/>
      <c r="I195" s="268"/>
      <c r="J195" s="268"/>
      <c r="K195" s="258"/>
    </row>
    <row r="196" s="1" customFormat="1" ht="18.75" customHeight="1">
      <c r="B196" s="258"/>
      <c r="C196" s="268"/>
      <c r="D196" s="268"/>
      <c r="E196" s="268"/>
      <c r="F196" s="278"/>
      <c r="G196" s="268"/>
      <c r="H196" s="268"/>
      <c r="I196" s="268"/>
      <c r="J196" s="268"/>
      <c r="K196" s="258"/>
    </row>
    <row r="197" s="1" customFormat="1" ht="18.75" customHeight="1"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</row>
    <row r="198" s="1" customFormat="1" ht="13.5">
      <c r="B198" s="209"/>
      <c r="C198" s="210"/>
      <c r="D198" s="210"/>
      <c r="E198" s="210"/>
      <c r="F198" s="210"/>
      <c r="G198" s="210"/>
      <c r="H198" s="210"/>
      <c r="I198" s="210"/>
      <c r="J198" s="210"/>
      <c r="K198" s="211"/>
    </row>
    <row r="199" s="1" customFormat="1" ht="21">
      <c r="B199" s="212"/>
      <c r="C199" s="213" t="s">
        <v>393</v>
      </c>
      <c r="D199" s="213"/>
      <c r="E199" s="213"/>
      <c r="F199" s="213"/>
      <c r="G199" s="213"/>
      <c r="H199" s="213"/>
      <c r="I199" s="213"/>
      <c r="J199" s="213"/>
      <c r="K199" s="214"/>
    </row>
    <row r="200" s="1" customFormat="1" ht="25.5" customHeight="1">
      <c r="B200" s="212"/>
      <c r="C200" s="286" t="s">
        <v>394</v>
      </c>
      <c r="D200" s="286"/>
      <c r="E200" s="286"/>
      <c r="F200" s="286" t="s">
        <v>395</v>
      </c>
      <c r="G200" s="287"/>
      <c r="H200" s="286" t="s">
        <v>396</v>
      </c>
      <c r="I200" s="286"/>
      <c r="J200" s="286"/>
      <c r="K200" s="214"/>
    </row>
    <row r="201" s="1" customFormat="1" ht="5.25" customHeight="1">
      <c r="B201" s="247"/>
      <c r="C201" s="242"/>
      <c r="D201" s="242"/>
      <c r="E201" s="242"/>
      <c r="F201" s="242"/>
      <c r="G201" s="268"/>
      <c r="H201" s="242"/>
      <c r="I201" s="242"/>
      <c r="J201" s="242"/>
      <c r="K201" s="270"/>
    </row>
    <row r="202" s="1" customFormat="1" ht="15" customHeight="1">
      <c r="B202" s="247"/>
      <c r="C202" s="222" t="s">
        <v>386</v>
      </c>
      <c r="D202" s="222"/>
      <c r="E202" s="222"/>
      <c r="F202" s="245" t="s">
        <v>43</v>
      </c>
      <c r="G202" s="222"/>
      <c r="H202" s="222" t="s">
        <v>397</v>
      </c>
      <c r="I202" s="222"/>
      <c r="J202" s="222"/>
      <c r="K202" s="270"/>
    </row>
    <row r="203" s="1" customFormat="1" ht="15" customHeight="1">
      <c r="B203" s="247"/>
      <c r="C203" s="222"/>
      <c r="D203" s="222"/>
      <c r="E203" s="222"/>
      <c r="F203" s="245" t="s">
        <v>44</v>
      </c>
      <c r="G203" s="222"/>
      <c r="H203" s="222" t="s">
        <v>398</v>
      </c>
      <c r="I203" s="222"/>
      <c r="J203" s="222"/>
      <c r="K203" s="270"/>
    </row>
    <row r="204" s="1" customFormat="1" ht="15" customHeight="1">
      <c r="B204" s="247"/>
      <c r="C204" s="222"/>
      <c r="D204" s="222"/>
      <c r="E204" s="222"/>
      <c r="F204" s="245" t="s">
        <v>47</v>
      </c>
      <c r="G204" s="222"/>
      <c r="H204" s="222" t="s">
        <v>399</v>
      </c>
      <c r="I204" s="222"/>
      <c r="J204" s="222"/>
      <c r="K204" s="270"/>
    </row>
    <row r="205" s="1" customFormat="1" ht="15" customHeight="1">
      <c r="B205" s="247"/>
      <c r="C205" s="222"/>
      <c r="D205" s="222"/>
      <c r="E205" s="222"/>
      <c r="F205" s="245" t="s">
        <v>45</v>
      </c>
      <c r="G205" s="222"/>
      <c r="H205" s="222" t="s">
        <v>400</v>
      </c>
      <c r="I205" s="222"/>
      <c r="J205" s="222"/>
      <c r="K205" s="270"/>
    </row>
    <row r="206" s="1" customFormat="1" ht="15" customHeight="1">
      <c r="B206" s="247"/>
      <c r="C206" s="222"/>
      <c r="D206" s="222"/>
      <c r="E206" s="222"/>
      <c r="F206" s="245" t="s">
        <v>46</v>
      </c>
      <c r="G206" s="222"/>
      <c r="H206" s="222" t="s">
        <v>401</v>
      </c>
      <c r="I206" s="222"/>
      <c r="J206" s="222"/>
      <c r="K206" s="270"/>
    </row>
    <row r="207" s="1" customFormat="1" ht="15" customHeight="1">
      <c r="B207" s="247"/>
      <c r="C207" s="222"/>
      <c r="D207" s="222"/>
      <c r="E207" s="222"/>
      <c r="F207" s="245"/>
      <c r="G207" s="222"/>
      <c r="H207" s="222"/>
      <c r="I207" s="222"/>
      <c r="J207" s="222"/>
      <c r="K207" s="270"/>
    </row>
    <row r="208" s="1" customFormat="1" ht="15" customHeight="1">
      <c r="B208" s="247"/>
      <c r="C208" s="222" t="s">
        <v>342</v>
      </c>
      <c r="D208" s="222"/>
      <c r="E208" s="222"/>
      <c r="F208" s="245" t="s">
        <v>79</v>
      </c>
      <c r="G208" s="222"/>
      <c r="H208" s="222" t="s">
        <v>402</v>
      </c>
      <c r="I208" s="222"/>
      <c r="J208" s="222"/>
      <c r="K208" s="270"/>
    </row>
    <row r="209" s="1" customFormat="1" ht="15" customHeight="1">
      <c r="B209" s="247"/>
      <c r="C209" s="222"/>
      <c r="D209" s="222"/>
      <c r="E209" s="222"/>
      <c r="F209" s="245" t="s">
        <v>237</v>
      </c>
      <c r="G209" s="222"/>
      <c r="H209" s="222" t="s">
        <v>238</v>
      </c>
      <c r="I209" s="222"/>
      <c r="J209" s="222"/>
      <c r="K209" s="270"/>
    </row>
    <row r="210" s="1" customFormat="1" ht="15" customHeight="1">
      <c r="B210" s="247"/>
      <c r="C210" s="222"/>
      <c r="D210" s="222"/>
      <c r="E210" s="222"/>
      <c r="F210" s="245" t="s">
        <v>235</v>
      </c>
      <c r="G210" s="222"/>
      <c r="H210" s="222" t="s">
        <v>403</v>
      </c>
      <c r="I210" s="222"/>
      <c r="J210" s="222"/>
      <c r="K210" s="270"/>
    </row>
    <row r="211" s="1" customFormat="1" ht="15" customHeight="1">
      <c r="B211" s="288"/>
      <c r="C211" s="222"/>
      <c r="D211" s="222"/>
      <c r="E211" s="222"/>
      <c r="F211" s="245" t="s">
        <v>239</v>
      </c>
      <c r="G211" s="283"/>
      <c r="H211" s="274" t="s">
        <v>240</v>
      </c>
      <c r="I211" s="274"/>
      <c r="J211" s="274"/>
      <c r="K211" s="289"/>
    </row>
    <row r="212" s="1" customFormat="1" ht="15" customHeight="1">
      <c r="B212" s="288"/>
      <c r="C212" s="222"/>
      <c r="D212" s="222"/>
      <c r="E212" s="222"/>
      <c r="F212" s="245" t="s">
        <v>241</v>
      </c>
      <c r="G212" s="283"/>
      <c r="H212" s="274" t="s">
        <v>404</v>
      </c>
      <c r="I212" s="274"/>
      <c r="J212" s="274"/>
      <c r="K212" s="289"/>
    </row>
    <row r="213" s="1" customFormat="1" ht="15" customHeight="1">
      <c r="B213" s="288"/>
      <c r="C213" s="222"/>
      <c r="D213" s="222"/>
      <c r="E213" s="222"/>
      <c r="F213" s="245"/>
      <c r="G213" s="283"/>
      <c r="H213" s="274"/>
      <c r="I213" s="274"/>
      <c r="J213" s="274"/>
      <c r="K213" s="289"/>
    </row>
    <row r="214" s="1" customFormat="1" ht="15" customHeight="1">
      <c r="B214" s="288"/>
      <c r="C214" s="222" t="s">
        <v>366</v>
      </c>
      <c r="D214" s="222"/>
      <c r="E214" s="222"/>
      <c r="F214" s="245">
        <v>1</v>
      </c>
      <c r="G214" s="283"/>
      <c r="H214" s="274" t="s">
        <v>405</v>
      </c>
      <c r="I214" s="274"/>
      <c r="J214" s="274"/>
      <c r="K214" s="289"/>
    </row>
    <row r="215" s="1" customFormat="1" ht="15" customHeight="1">
      <c r="B215" s="288"/>
      <c r="C215" s="222"/>
      <c r="D215" s="222"/>
      <c r="E215" s="222"/>
      <c r="F215" s="245">
        <v>2</v>
      </c>
      <c r="G215" s="283"/>
      <c r="H215" s="274" t="s">
        <v>406</v>
      </c>
      <c r="I215" s="274"/>
      <c r="J215" s="274"/>
      <c r="K215" s="289"/>
    </row>
    <row r="216" s="1" customFormat="1" ht="15" customHeight="1">
      <c r="B216" s="288"/>
      <c r="C216" s="222"/>
      <c r="D216" s="222"/>
      <c r="E216" s="222"/>
      <c r="F216" s="245">
        <v>3</v>
      </c>
      <c r="G216" s="283"/>
      <c r="H216" s="274" t="s">
        <v>407</v>
      </c>
      <c r="I216" s="274"/>
      <c r="J216" s="274"/>
      <c r="K216" s="289"/>
    </row>
    <row r="217" s="1" customFormat="1" ht="15" customHeight="1">
      <c r="B217" s="288"/>
      <c r="C217" s="222"/>
      <c r="D217" s="222"/>
      <c r="E217" s="222"/>
      <c r="F217" s="245">
        <v>4</v>
      </c>
      <c r="G217" s="283"/>
      <c r="H217" s="274" t="s">
        <v>408</v>
      </c>
      <c r="I217" s="274"/>
      <c r="J217" s="274"/>
      <c r="K217" s="289"/>
    </row>
    <row r="218" s="1" customFormat="1" ht="12.75" customHeight="1">
      <c r="B218" s="290"/>
      <c r="C218" s="291"/>
      <c r="D218" s="291"/>
      <c r="E218" s="291"/>
      <c r="F218" s="291"/>
      <c r="G218" s="291"/>
      <c r="H218" s="291"/>
      <c r="I218" s="291"/>
      <c r="J218" s="291"/>
      <c r="K218" s="29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Pejzlová Markéta Ing.</dc:creator>
  <cp:lastModifiedBy>Pejzlová Markéta Ing.</cp:lastModifiedBy>
  <dcterms:created xsi:type="dcterms:W3CDTF">2023-06-15T12:05:52Z</dcterms:created>
  <dcterms:modified xsi:type="dcterms:W3CDTF">2023-06-15T12:05:54Z</dcterms:modified>
</cp:coreProperties>
</file>