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emánková\Documents\"/>
    </mc:Choice>
  </mc:AlternateContent>
  <bookViews>
    <workbookView xWindow="0" yWindow="0" windowWidth="0" windowHeight="0"/>
  </bookViews>
  <sheets>
    <sheet name="Rekapitulace stavby" sheetId="1" r:id="rId1"/>
    <sheet name="SO 001.1 - Vedlejší a ost..." sheetId="2" r:id="rId2"/>
    <sheet name="SO 001.2 - Vedlejší a ost..." sheetId="3" r:id="rId3"/>
    <sheet name="SO 101.1 - Komunikace" sheetId="4" r:id="rId4"/>
    <sheet name="SO 101.2 - Komunikace - S..." sheetId="5" r:id="rId5"/>
    <sheet name="SO 102.1 - Rámový propust..." sheetId="6" r:id="rId6"/>
    <sheet name="SO 102.2 - Rámový propust..." sheetId="7" r:id="rId7"/>
    <sheet name="SO 103 - Propust km 0,228" sheetId="8" r:id="rId8"/>
    <sheet name="SO 104 - Propust km 1,757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001.1 - Vedlejší a ost...'!$C$118:$K$144</definedName>
    <definedName name="_xlnm.Print_Area" localSheetId="1">'SO 001.1 - Vedlejší a ost...'!$C$106:$J$144</definedName>
    <definedName name="_xlnm.Print_Titles" localSheetId="1">'SO 001.1 - Vedlejší a ost...'!$118:$118</definedName>
    <definedName name="_xlnm._FilterDatabase" localSheetId="2" hidden="1">'SO 001.2 - Vedlejší a ost...'!$C$117:$K$122</definedName>
    <definedName name="_xlnm.Print_Area" localSheetId="2">'SO 001.2 - Vedlejší a ost...'!$C$105:$J$122</definedName>
    <definedName name="_xlnm.Print_Titles" localSheetId="2">'SO 001.2 - Vedlejší a ost...'!$117:$117</definedName>
    <definedName name="_xlnm._FilterDatabase" localSheetId="3" hidden="1">'SO 101.1 - Komunikace'!$C$124:$K$322</definedName>
    <definedName name="_xlnm.Print_Area" localSheetId="3">'SO 101.1 - Komunikace'!$C$112:$J$322</definedName>
    <definedName name="_xlnm.Print_Titles" localSheetId="3">'SO 101.1 - Komunikace'!$124:$124</definedName>
    <definedName name="_xlnm._FilterDatabase" localSheetId="4" hidden="1">'SO 101.2 - Komunikace - S...'!$C$123:$K$218</definedName>
    <definedName name="_xlnm.Print_Area" localSheetId="4">'SO 101.2 - Komunikace - S...'!$C$111:$J$218</definedName>
    <definedName name="_xlnm.Print_Titles" localSheetId="4">'SO 101.2 - Komunikace - S...'!$123:$123</definedName>
    <definedName name="_xlnm._FilterDatabase" localSheetId="5" hidden="1">'SO 102.1 - Rámový propust...'!$C$127:$K$269</definedName>
    <definedName name="_xlnm.Print_Area" localSheetId="5">'SO 102.1 - Rámový propust...'!$C$115:$J$269</definedName>
    <definedName name="_xlnm.Print_Titles" localSheetId="5">'SO 102.1 - Rámový propust...'!$127:$127</definedName>
    <definedName name="_xlnm._FilterDatabase" localSheetId="6" hidden="1">'SO 102.2 - Rámový propust...'!$C$120:$K$161</definedName>
    <definedName name="_xlnm.Print_Area" localSheetId="6">'SO 102.2 - Rámový propust...'!$C$108:$J$161</definedName>
    <definedName name="_xlnm.Print_Titles" localSheetId="6">'SO 102.2 - Rámový propust...'!$120:$120</definedName>
    <definedName name="_xlnm._FilterDatabase" localSheetId="7" hidden="1">'SO 103 - Propust km 0,228'!$C$122:$K$176</definedName>
    <definedName name="_xlnm.Print_Area" localSheetId="7">'SO 103 - Propust km 0,228'!$C$110:$J$176</definedName>
    <definedName name="_xlnm.Print_Titles" localSheetId="7">'SO 103 - Propust km 0,228'!$122:$122</definedName>
    <definedName name="_xlnm._FilterDatabase" localSheetId="8" hidden="1">'SO 104 - Propust km 1,757'!$C$123:$K$190</definedName>
    <definedName name="_xlnm.Print_Area" localSheetId="8">'SO 104 - Propust km 1,757'!$C$111:$J$190</definedName>
    <definedName name="_xlnm.Print_Titles" localSheetId="8">'SO 104 - Propust km 1,757'!$123:$123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F118"/>
  <c r="E116"/>
  <c r="J91"/>
  <c r="F89"/>
  <c r="E87"/>
  <c r="J24"/>
  <c r="E24"/>
  <c r="J121"/>
  <c r="J23"/>
  <c r="J18"/>
  <c r="E18"/>
  <c r="F92"/>
  <c r="J17"/>
  <c r="J15"/>
  <c r="E15"/>
  <c r="F120"/>
  <c r="J14"/>
  <c r="J12"/>
  <c r="J118"/>
  <c r="E7"/>
  <c r="E114"/>
  <c i="8" r="J37"/>
  <c r="J36"/>
  <c i="1" r="AY101"/>
  <c i="8" r="J35"/>
  <c i="1" r="AX101"/>
  <c i="8"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19"/>
  <c r="F117"/>
  <c r="E115"/>
  <c r="J91"/>
  <c r="F89"/>
  <c r="E87"/>
  <c r="J24"/>
  <c r="E24"/>
  <c r="J92"/>
  <c r="J23"/>
  <c r="J18"/>
  <c r="E18"/>
  <c r="F120"/>
  <c r="J17"/>
  <c r="J15"/>
  <c r="E15"/>
  <c r="F119"/>
  <c r="J14"/>
  <c r="J12"/>
  <c r="J89"/>
  <c r="E7"/>
  <c r="E85"/>
  <c i="7" r="J37"/>
  <c r="J36"/>
  <c i="1" r="AY100"/>
  <c i="7" r="J35"/>
  <c i="1" r="AX100"/>
  <c i="7"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7"/>
  <c r="F115"/>
  <c r="E113"/>
  <c r="J91"/>
  <c r="F89"/>
  <c r="E87"/>
  <c r="J24"/>
  <c r="E24"/>
  <c r="J118"/>
  <c r="J23"/>
  <c r="J18"/>
  <c r="E18"/>
  <c r="F118"/>
  <c r="J17"/>
  <c r="J15"/>
  <c r="E15"/>
  <c r="F91"/>
  <c r="J14"/>
  <c r="J12"/>
  <c r="J115"/>
  <c r="E7"/>
  <c r="E85"/>
  <c i="6" r="J37"/>
  <c r="J36"/>
  <c i="1" r="AY99"/>
  <c i="6" r="J35"/>
  <c i="1" r="AX99"/>
  <c i="6"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T252"/>
  <c r="R253"/>
  <c r="R252"/>
  <c r="P253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4"/>
  <c r="F122"/>
  <c r="E120"/>
  <c r="J91"/>
  <c r="F89"/>
  <c r="E87"/>
  <c r="J24"/>
  <c r="E24"/>
  <c r="J125"/>
  <c r="J23"/>
  <c r="J18"/>
  <c r="E18"/>
  <c r="F125"/>
  <c r="J17"/>
  <c r="J15"/>
  <c r="E15"/>
  <c r="F91"/>
  <c r="J14"/>
  <c r="J12"/>
  <c r="J122"/>
  <c r="E7"/>
  <c r="E118"/>
  <c i="5" r="J37"/>
  <c r="J36"/>
  <c i="1" r="AY98"/>
  <c i="5" r="J35"/>
  <c i="1" r="AX98"/>
  <c i="5"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0"/>
  <c r="F118"/>
  <c r="E116"/>
  <c r="J91"/>
  <c r="F89"/>
  <c r="E87"/>
  <c r="J24"/>
  <c r="E24"/>
  <c r="J92"/>
  <c r="J23"/>
  <c r="J18"/>
  <c r="E18"/>
  <c r="F92"/>
  <c r="J17"/>
  <c r="J15"/>
  <c r="E15"/>
  <c r="F120"/>
  <c r="J14"/>
  <c r="J12"/>
  <c r="J118"/>
  <c r="E7"/>
  <c r="E114"/>
  <c i="4" r="J37"/>
  <c r="J36"/>
  <c i="1" r="AY97"/>
  <c i="4" r="J35"/>
  <c i="1" r="AX97"/>
  <c i="4" r="BI322"/>
  <c r="BH322"/>
  <c r="BG322"/>
  <c r="BF322"/>
  <c r="T322"/>
  <c r="T321"/>
  <c r="R322"/>
  <c r="R321"/>
  <c r="P322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1"/>
  <c r="F119"/>
  <c r="E117"/>
  <c r="J91"/>
  <c r="F89"/>
  <c r="E87"/>
  <c r="J24"/>
  <c r="E24"/>
  <c r="J92"/>
  <c r="J23"/>
  <c r="J18"/>
  <c r="E18"/>
  <c r="F92"/>
  <c r="J17"/>
  <c r="J15"/>
  <c r="E15"/>
  <c r="F121"/>
  <c r="J14"/>
  <c r="J12"/>
  <c r="J119"/>
  <c r="E7"/>
  <c r="E11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4"/>
  <c r="F112"/>
  <c r="E110"/>
  <c r="J91"/>
  <c r="F89"/>
  <c r="E87"/>
  <c r="J24"/>
  <c r="E24"/>
  <c r="J115"/>
  <c r="J23"/>
  <c r="J18"/>
  <c r="E18"/>
  <c r="F92"/>
  <c r="J17"/>
  <c r="J15"/>
  <c r="E15"/>
  <c r="F114"/>
  <c r="J14"/>
  <c r="J12"/>
  <c r="J89"/>
  <c r="E7"/>
  <c r="E85"/>
  <c i="2" r="J37"/>
  <c r="J36"/>
  <c i="1" r="AY95"/>
  <c i="2" r="J35"/>
  <c i="1" r="AX95"/>
  <c i="2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3"/>
  <c r="E111"/>
  <c r="J91"/>
  <c r="F89"/>
  <c r="E87"/>
  <c r="J24"/>
  <c r="E24"/>
  <c r="J92"/>
  <c r="J23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BK141"/>
  <c r="J130"/>
  <c r="BK136"/>
  <c r="J128"/>
  <c r="J138"/>
  <c r="BK124"/>
  <c r="J124"/>
  <c i="3" r="F35"/>
  <c i="1" r="BB96"/>
  <c i="4" r="J316"/>
  <c r="BK298"/>
  <c r="J280"/>
  <c r="J275"/>
  <c r="J250"/>
  <c r="J242"/>
  <c r="BK209"/>
  <c r="BK199"/>
  <c r="BK189"/>
  <c r="BK173"/>
  <c r="BK148"/>
  <c r="J134"/>
  <c r="J322"/>
  <c r="BK301"/>
  <c r="J276"/>
  <c r="J268"/>
  <c r="J256"/>
  <c r="BK250"/>
  <c r="J228"/>
  <c r="J210"/>
  <c r="J186"/>
  <c r="J152"/>
  <c r="BK144"/>
  <c r="J313"/>
  <c r="BK292"/>
  <c r="BK273"/>
  <c r="BK261"/>
  <c r="BK230"/>
  <c r="J197"/>
  <c r="J173"/>
  <c r="BK154"/>
  <c r="J130"/>
  <c r="BK286"/>
  <c r="BK278"/>
  <c r="BK267"/>
  <c r="BK239"/>
  <c r="BK220"/>
  <c r="J209"/>
  <c r="J202"/>
  <c r="BK195"/>
  <c r="J163"/>
  <c r="BK151"/>
  <c i="5" r="J211"/>
  <c r="BK185"/>
  <c r="J163"/>
  <c r="BK154"/>
  <c r="BK141"/>
  <c r="J127"/>
  <c r="J207"/>
  <c r="J193"/>
  <c r="J183"/>
  <c r="J179"/>
  <c r="J172"/>
  <c r="BK152"/>
  <c r="J141"/>
  <c r="BK127"/>
  <c r="BK212"/>
  <c r="BK207"/>
  <c r="BK193"/>
  <c r="BK181"/>
  <c r="BK172"/>
  <c r="BK162"/>
  <c r="J149"/>
  <c r="BK136"/>
  <c i="6" r="BK241"/>
  <c r="J227"/>
  <c r="BK207"/>
  <c r="J197"/>
  <c r="J171"/>
  <c r="BK157"/>
  <c r="BK139"/>
  <c r="BK269"/>
  <c r="BK265"/>
  <c r="BK239"/>
  <c r="BK230"/>
  <c r="BK185"/>
  <c r="BK173"/>
  <c r="J139"/>
  <c r="BK261"/>
  <c r="BK247"/>
  <c r="BK227"/>
  <c r="BK197"/>
  <c r="BK182"/>
  <c r="J153"/>
  <c r="J265"/>
  <c r="J247"/>
  <c r="J221"/>
  <c r="BK211"/>
  <c r="J185"/>
  <c r="J173"/>
  <c r="J161"/>
  <c r="BK153"/>
  <c i="7" r="BK158"/>
  <c r="J137"/>
  <c r="J148"/>
  <c r="J133"/>
  <c r="BK150"/>
  <c r="J135"/>
  <c r="J161"/>
  <c r="J152"/>
  <c r="BK131"/>
  <c r="BK124"/>
  <c i="8" r="J163"/>
  <c r="J142"/>
  <c r="BK131"/>
  <c r="BK160"/>
  <c r="BK126"/>
  <c i="9" r="J190"/>
  <c r="J169"/>
  <c r="BK156"/>
  <c r="BK140"/>
  <c r="BK132"/>
  <c r="BK190"/>
  <c r="J176"/>
  <c r="J166"/>
  <c r="J153"/>
  <c r="J135"/>
  <c r="J178"/>
  <c r="BK137"/>
  <c r="BK164"/>
  <c r="J141"/>
  <c i="2" r="BK138"/>
  <c i="1" r="AS94"/>
  <c i="2" r="BK132"/>
  <c r="BK122"/>
  <c i="3" r="J121"/>
  <c r="F36"/>
  <c i="1" r="BC96"/>
  <c i="4" r="J319"/>
  <c r="J304"/>
  <c r="BK288"/>
  <c r="J261"/>
  <c r="J248"/>
  <c r="J236"/>
  <c r="J218"/>
  <c r="BK202"/>
  <c r="J195"/>
  <c r="BK186"/>
  <c r="BK152"/>
  <c r="J141"/>
  <c r="BK128"/>
  <c r="BK313"/>
  <c r="J286"/>
  <c r="J267"/>
  <c r="BK254"/>
  <c r="BK242"/>
  <c r="J225"/>
  <c r="J207"/>
  <c r="BK197"/>
  <c r="BK156"/>
  <c r="J148"/>
  <c r="BK141"/>
  <c r="BK304"/>
  <c r="BK294"/>
  <c r="BK275"/>
  <c r="BK263"/>
  <c r="BK232"/>
  <c r="BK198"/>
  <c r="J182"/>
  <c r="J171"/>
  <c r="J161"/>
  <c r="BK146"/>
  <c r="BK316"/>
  <c r="BK280"/>
  <c r="J258"/>
  <c r="J246"/>
  <c r="BK225"/>
  <c r="J212"/>
  <c r="BK203"/>
  <c r="BK192"/>
  <c r="J168"/>
  <c r="J158"/>
  <c r="BK134"/>
  <c i="5" r="BK216"/>
  <c r="J189"/>
  <c r="J170"/>
  <c r="J155"/>
  <c r="J143"/>
  <c r="BK218"/>
  <c r="BK210"/>
  <c r="J206"/>
  <c r="J191"/>
  <c r="J176"/>
  <c r="J154"/>
  <c r="BK145"/>
  <c r="J134"/>
  <c r="J218"/>
  <c r="BK206"/>
  <c r="J187"/>
  <c r="J175"/>
  <c r="BK165"/>
  <c r="BK157"/>
  <c r="J150"/>
  <c r="J138"/>
  <c i="6" r="BK245"/>
  <c r="J214"/>
  <c r="BK205"/>
  <c r="BK195"/>
  <c r="BK168"/>
  <c r="J163"/>
  <c r="J148"/>
  <c r="BK134"/>
  <c r="J261"/>
  <c r="BK235"/>
  <c r="J195"/>
  <c r="J174"/>
  <c r="BK142"/>
  <c r="J263"/>
  <c r="BK249"/>
  <c r="J239"/>
  <c r="BK221"/>
  <c r="J209"/>
  <c r="J193"/>
  <c r="J164"/>
  <c r="J144"/>
  <c r="J131"/>
  <c r="J249"/>
  <c r="J232"/>
  <c r="J217"/>
  <c r="BK187"/>
  <c r="BK174"/>
  <c r="BK163"/>
  <c r="J155"/>
  <c r="BK144"/>
  <c i="7" r="J141"/>
  <c r="J129"/>
  <c r="BK146"/>
  <c r="BK156"/>
  <c r="J143"/>
  <c r="J124"/>
  <c r="J146"/>
  <c i="8" r="BK176"/>
  <c r="BK165"/>
  <c r="BK145"/>
  <c r="J126"/>
  <c r="J139"/>
  <c r="J171"/>
  <c r="J157"/>
  <c r="BK152"/>
  <c r="J149"/>
  <c r="BK140"/>
  <c r="BK139"/>
  <c r="BK134"/>
  <c r="BK133"/>
  <c r="J131"/>
  <c r="J129"/>
  <c r="J176"/>
  <c r="J168"/>
  <c r="J165"/>
  <c r="J160"/>
  <c r="BK155"/>
  <c r="J152"/>
  <c r="BK149"/>
  <c r="J145"/>
  <c r="BK129"/>
  <c i="9" r="BK172"/>
  <c r="J161"/>
  <c r="BK153"/>
  <c r="J137"/>
  <c r="BK127"/>
  <c r="BK182"/>
  <c r="BK169"/>
  <c r="J146"/>
  <c r="J132"/>
  <c r="BK176"/>
  <c r="J156"/>
  <c r="BK184"/>
  <c r="BK143"/>
  <c i="2" r="J136"/>
  <c r="J122"/>
  <c r="J134"/>
  <c r="J143"/>
  <c r="J141"/>
  <c r="BK128"/>
  <c i="3" r="BK121"/>
  <c r="J34"/>
  <c i="1" r="AW96"/>
  <c i="4" r="BK300"/>
  <c r="BK279"/>
  <c r="J252"/>
  <c r="BK244"/>
  <c r="BK227"/>
  <c r="J200"/>
  <c r="BK194"/>
  <c r="J179"/>
  <c r="BK171"/>
  <c r="J144"/>
  <c r="J132"/>
  <c r="BK319"/>
  <c r="J300"/>
  <c r="J298"/>
  <c r="J294"/>
  <c r="J292"/>
  <c r="J290"/>
  <c r="J277"/>
  <c r="BK270"/>
  <c r="J263"/>
  <c r="BK252"/>
  <c r="J239"/>
  <c r="BK217"/>
  <c r="J205"/>
  <c r="J165"/>
  <c r="J151"/>
  <c r="BK131"/>
  <c r="BK296"/>
  <c r="BK276"/>
  <c r="BK265"/>
  <c r="BK236"/>
  <c r="BK210"/>
  <c r="J184"/>
  <c r="BK176"/>
  <c r="BK163"/>
  <c r="J156"/>
  <c r="J131"/>
  <c r="J296"/>
  <c r="J279"/>
  <c r="BK268"/>
  <c r="J254"/>
  <c r="J227"/>
  <c r="BK218"/>
  <c r="BK207"/>
  <c r="BK200"/>
  <c r="BK184"/>
  <c r="BK161"/>
  <c r="BK136"/>
  <c i="5" r="J214"/>
  <c r="BK183"/>
  <c r="J162"/>
  <c r="BK149"/>
  <c r="J132"/>
  <c r="J216"/>
  <c r="J204"/>
  <c r="J185"/>
  <c r="J165"/>
  <c r="BK150"/>
  <c r="BK138"/>
  <c r="BK132"/>
  <c r="BK214"/>
  <c r="BK202"/>
  <c r="BK189"/>
  <c r="BK176"/>
  <c r="BK163"/>
  <c r="J152"/>
  <c r="J145"/>
  <c r="BK134"/>
  <c i="6" r="BK240"/>
  <c r="J211"/>
  <c r="BK204"/>
  <c r="BK193"/>
  <c r="J166"/>
  <c r="J159"/>
  <c r="BK136"/>
  <c r="J269"/>
  <c r="BK258"/>
  <c r="BK217"/>
  <c r="J188"/>
  <c r="BK150"/>
  <c r="BK267"/>
  <c r="J256"/>
  <c r="J230"/>
  <c r="BK214"/>
  <c r="J204"/>
  <c r="BK188"/>
  <c r="BK166"/>
  <c r="BK146"/>
  <c r="J134"/>
  <c r="J253"/>
  <c r="J240"/>
  <c r="J205"/>
  <c r="J182"/>
  <c r="BK171"/>
  <c r="BK159"/>
  <c r="J150"/>
  <c i="7" r="BK144"/>
  <c r="BK161"/>
  <c r="BK143"/>
  <c r="J131"/>
  <c r="J144"/>
  <c r="BK133"/>
  <c r="J158"/>
  <c r="J140"/>
  <c r="BK129"/>
  <c i="8" r="J173"/>
  <c r="BK157"/>
  <c r="J140"/>
  <c r="BK171"/>
  <c r="BK136"/>
  <c r="BK173"/>
  <c r="J136"/>
  <c i="9" r="J182"/>
  <c r="BK166"/>
  <c r="BK141"/>
  <c r="J134"/>
  <c r="BK178"/>
  <c r="J172"/>
  <c r="BK161"/>
  <c r="J143"/>
  <c r="BK130"/>
  <c r="BK174"/>
  <c r="BK186"/>
  <c r="BK146"/>
  <c r="BK134"/>
  <c i="2" r="BK134"/>
  <c r="J132"/>
  <c r="BK143"/>
  <c r="J126"/>
  <c r="BK130"/>
  <c r="BK126"/>
  <c i="3" r="F37"/>
  <c i="1" r="BD96"/>
  <c i="4" r="J309"/>
  <c r="BK290"/>
  <c r="J278"/>
  <c r="BK258"/>
  <c r="BK246"/>
  <c r="J230"/>
  <c r="J203"/>
  <c r="J198"/>
  <c r="J192"/>
  <c r="J176"/>
  <c r="BK168"/>
  <c r="J136"/>
  <c r="BK322"/>
  <c r="BK309"/>
  <c r="J282"/>
  <c r="J273"/>
  <c r="J265"/>
  <c r="BK248"/>
  <c r="J232"/>
  <c r="BK212"/>
  <c r="J199"/>
  <c r="J154"/>
  <c r="J146"/>
  <c r="BK132"/>
  <c r="J301"/>
  <c r="J288"/>
  <c r="J270"/>
  <c r="J244"/>
  <c r="J220"/>
  <c r="J189"/>
  <c r="BK179"/>
  <c r="BK165"/>
  <c r="BK158"/>
  <c r="J138"/>
  <c r="J128"/>
  <c r="BK282"/>
  <c r="BK277"/>
  <c r="BK256"/>
  <c r="BK228"/>
  <c r="J217"/>
  <c r="BK205"/>
  <c r="J194"/>
  <c r="BK182"/>
  <c r="BK138"/>
  <c r="BK130"/>
  <c i="5" r="J210"/>
  <c r="J181"/>
  <c r="J157"/>
  <c r="BK147"/>
  <c r="J129"/>
  <c r="J212"/>
  <c r="J202"/>
  <c r="BK187"/>
  <c r="BK175"/>
  <c r="J147"/>
  <c r="J136"/>
  <c r="BK129"/>
  <c r="BK211"/>
  <c r="BK204"/>
  <c r="BK191"/>
  <c r="BK179"/>
  <c r="BK170"/>
  <c r="BK155"/>
  <c r="BK143"/>
  <c i="6" r="J258"/>
  <c r="J235"/>
  <c r="BK209"/>
  <c r="BK198"/>
  <c r="BK192"/>
  <c r="BK164"/>
  <c r="J146"/>
  <c r="BK131"/>
  <c r="J267"/>
  <c r="BK256"/>
  <c r="BK232"/>
  <c r="J192"/>
  <c r="J178"/>
  <c r="BK161"/>
  <c r="J136"/>
  <c r="BK253"/>
  <c r="J241"/>
  <c r="J219"/>
  <c r="J207"/>
  <c r="J187"/>
  <c r="BK155"/>
  <c r="J142"/>
  <c r="BK263"/>
  <c r="J245"/>
  <c r="BK219"/>
  <c r="J198"/>
  <c r="BK178"/>
  <c r="J168"/>
  <c r="J157"/>
  <c r="BK148"/>
  <c i="7" r="BK148"/>
  <c r="BK140"/>
  <c r="J150"/>
  <c r="BK135"/>
  <c r="BK152"/>
  <c r="BK141"/>
  <c r="J126"/>
  <c r="J156"/>
  <c r="BK137"/>
  <c r="BK126"/>
  <c i="8" r="BK168"/>
  <c r="J155"/>
  <c r="J134"/>
  <c r="BK163"/>
  <c r="J133"/>
  <c r="BK142"/>
  <c i="9" r="J186"/>
  <c r="BK158"/>
  <c r="J150"/>
  <c r="BK135"/>
  <c r="J130"/>
  <c r="J184"/>
  <c r="J174"/>
  <c r="J164"/>
  <c r="J140"/>
  <c r="J127"/>
  <c r="J158"/>
  <c r="BK150"/>
  <c i="2" l="1" r="R121"/>
  <c r="R120"/>
  <c r="R119"/>
  <c r="R140"/>
  <c i="4" r="R127"/>
  <c r="T208"/>
  <c r="T226"/>
  <c r="R235"/>
  <c r="R260"/>
  <c r="T272"/>
  <c r="BK303"/>
  <c r="J303"/>
  <c r="J104"/>
  <c i="5" r="T126"/>
  <c r="P153"/>
  <c r="P171"/>
  <c r="T178"/>
  <c r="P203"/>
  <c r="P209"/>
  <c i="6" r="T130"/>
  <c r="T167"/>
  <c r="P184"/>
  <c r="T210"/>
  <c r="T238"/>
  <c r="P244"/>
  <c r="P255"/>
  <c r="P254"/>
  <c i="7" r="T123"/>
  <c r="P147"/>
  <c r="BK155"/>
  <c r="J155"/>
  <c r="J100"/>
  <c i="8" r="T125"/>
  <c r="R148"/>
  <c r="R162"/>
  <c r="R170"/>
  <c i="9" r="P126"/>
  <c r="T149"/>
  <c r="R163"/>
  <c r="BK181"/>
  <c r="J181"/>
  <c r="J103"/>
  <c i="2" r="T121"/>
  <c r="P140"/>
  <c i="4" r="P127"/>
  <c r="BK208"/>
  <c r="J208"/>
  <c r="J99"/>
  <c r="BK226"/>
  <c r="J226"/>
  <c r="J100"/>
  <c r="BK235"/>
  <c r="J235"/>
  <c r="J101"/>
  <c r="BK260"/>
  <c r="J260"/>
  <c r="J102"/>
  <c r="BK272"/>
  <c r="J272"/>
  <c r="J103"/>
  <c r="T303"/>
  <c i="5" r="R126"/>
  <c r="T153"/>
  <c r="R171"/>
  <c r="BK178"/>
  <c r="J178"/>
  <c r="J101"/>
  <c r="BK203"/>
  <c r="J203"/>
  <c r="J102"/>
  <c r="T209"/>
  <c i="6" r="R130"/>
  <c r="BK167"/>
  <c r="J167"/>
  <c r="J99"/>
  <c r="BK184"/>
  <c r="J184"/>
  <c r="J100"/>
  <c r="BK210"/>
  <c r="J210"/>
  <c r="J101"/>
  <c r="BK229"/>
  <c r="J229"/>
  <c r="J102"/>
  <c r="T229"/>
  <c r="R238"/>
  <c r="BK255"/>
  <c r="J255"/>
  <c r="J108"/>
  <c r="T255"/>
  <c r="T254"/>
  <c i="7" r="P123"/>
  <c r="R147"/>
  <c r="R155"/>
  <c i="8" r="BK125"/>
  <c r="J125"/>
  <c r="J98"/>
  <c r="BK148"/>
  <c r="J148"/>
  <c r="J99"/>
  <c r="BK162"/>
  <c r="J162"/>
  <c r="J100"/>
  <c r="BK170"/>
  <c r="J170"/>
  <c r="J102"/>
  <c i="9" r="T126"/>
  <c r="P149"/>
  <c r="R171"/>
  <c r="R181"/>
  <c i="2" r="BK121"/>
  <c r="J121"/>
  <c r="J98"/>
  <c r="BK140"/>
  <c r="J140"/>
  <c r="J99"/>
  <c i="4" r="T127"/>
  <c r="T126"/>
  <c r="T125"/>
  <c r="P208"/>
  <c r="P226"/>
  <c r="T235"/>
  <c r="T260"/>
  <c r="R272"/>
  <c r="R303"/>
  <c i="5" r="BK126"/>
  <c r="J126"/>
  <c r="J98"/>
  <c r="R153"/>
  <c r="T171"/>
  <c r="R178"/>
  <c r="T203"/>
  <c r="BK209"/>
  <c r="J209"/>
  <c r="J103"/>
  <c i="6" r="P130"/>
  <c r="P167"/>
  <c r="R184"/>
  <c r="P210"/>
  <c r="P229"/>
  <c r="P238"/>
  <c r="T244"/>
  <c r="R255"/>
  <c r="R254"/>
  <c i="7" r="BK123"/>
  <c r="J123"/>
  <c r="J98"/>
  <c r="BK147"/>
  <c r="J147"/>
  <c r="J99"/>
  <c r="P155"/>
  <c i="8" r="R125"/>
  <c r="R124"/>
  <c r="R123"/>
  <c r="P148"/>
  <c r="P162"/>
  <c r="P170"/>
  <c i="9" r="BK126"/>
  <c r="J126"/>
  <c r="J98"/>
  <c r="BK149"/>
  <c r="J149"/>
  <c r="J99"/>
  <c r="BK163"/>
  <c r="J163"/>
  <c r="J100"/>
  <c r="T163"/>
  <c r="P171"/>
  <c r="P181"/>
  <c i="2" r="P121"/>
  <c r="P120"/>
  <c r="P119"/>
  <c i="1" r="AU95"/>
  <c i="2" r="T140"/>
  <c i="4" r="BK127"/>
  <c r="J127"/>
  <c r="J98"/>
  <c r="R208"/>
  <c r="R226"/>
  <c r="P235"/>
  <c r="P260"/>
  <c r="P272"/>
  <c r="P303"/>
  <c i="5" r="P126"/>
  <c r="BK153"/>
  <c r="J153"/>
  <c r="J99"/>
  <c r="BK171"/>
  <c r="J171"/>
  <c r="J100"/>
  <c r="P178"/>
  <c r="R203"/>
  <c r="R209"/>
  <c i="6" r="BK130"/>
  <c r="J130"/>
  <c r="J98"/>
  <c r="R167"/>
  <c r="T184"/>
  <c r="R210"/>
  <c r="R229"/>
  <c r="BK238"/>
  <c r="J238"/>
  <c r="J104"/>
  <c r="BK244"/>
  <c r="J244"/>
  <c r="J105"/>
  <c r="R244"/>
  <c i="7" r="R123"/>
  <c r="R122"/>
  <c r="R121"/>
  <c r="T147"/>
  <c r="T155"/>
  <c i="8" r="P125"/>
  <c r="P124"/>
  <c r="P123"/>
  <c i="1" r="AU101"/>
  <c i="8" r="T148"/>
  <c r="T162"/>
  <c r="T170"/>
  <c i="9" r="R126"/>
  <c r="R125"/>
  <c r="R124"/>
  <c r="R149"/>
  <c r="P163"/>
  <c r="BK171"/>
  <c r="J171"/>
  <c r="J102"/>
  <c r="T171"/>
  <c r="T181"/>
  <c i="4" r="BK321"/>
  <c r="J321"/>
  <c r="J105"/>
  <c i="5" r="BK217"/>
  <c r="J217"/>
  <c r="J104"/>
  <c i="6" r="BK234"/>
  <c r="J234"/>
  <c r="J103"/>
  <c i="9" r="BK168"/>
  <c r="J168"/>
  <c r="J101"/>
  <c i="7" r="BK160"/>
  <c r="J160"/>
  <c r="J101"/>
  <c i="8" r="BK167"/>
  <c r="J167"/>
  <c r="J101"/>
  <c r="BK175"/>
  <c r="J175"/>
  <c r="J103"/>
  <c i="3" r="BK120"/>
  <c r="J120"/>
  <c r="J98"/>
  <c i="6" r="BK252"/>
  <c r="J252"/>
  <c r="J106"/>
  <c i="9" r="BK189"/>
  <c r="J189"/>
  <c r="J104"/>
  <c r="J92"/>
  <c r="F121"/>
  <c r="BE137"/>
  <c r="BE153"/>
  <c r="BE156"/>
  <c r="BE158"/>
  <c r="E85"/>
  <c r="F91"/>
  <c r="BE134"/>
  <c r="BE140"/>
  <c r="BE141"/>
  <c r="BE143"/>
  <c r="BE161"/>
  <c r="BE164"/>
  <c r="BE166"/>
  <c r="BE169"/>
  <c r="BE172"/>
  <c r="BE178"/>
  <c r="BE182"/>
  <c r="BE130"/>
  <c r="BE132"/>
  <c r="BE146"/>
  <c r="BE150"/>
  <c r="BE176"/>
  <c r="BE186"/>
  <c r="BE190"/>
  <c r="J89"/>
  <c r="BE127"/>
  <c r="BE135"/>
  <c r="BE174"/>
  <c r="BE184"/>
  <c i="8" r="F91"/>
  <c r="BE131"/>
  <c r="BE160"/>
  <c r="BE168"/>
  <c r="BE171"/>
  <c r="J120"/>
  <c r="BE129"/>
  <c r="BE140"/>
  <c r="BE157"/>
  <c r="BE163"/>
  <c r="BE176"/>
  <c r="F92"/>
  <c r="E113"/>
  <c r="J117"/>
  <c r="BE133"/>
  <c r="BE139"/>
  <c r="BE142"/>
  <c r="BE145"/>
  <c r="BE152"/>
  <c r="BE155"/>
  <c r="BE165"/>
  <c r="BE173"/>
  <c r="BE126"/>
  <c r="BE134"/>
  <c r="BE136"/>
  <c r="BE149"/>
  <c i="6" r="BK129"/>
  <c i="7" r="E111"/>
  <c r="F117"/>
  <c r="BE133"/>
  <c r="BE141"/>
  <c r="BE146"/>
  <c r="BE148"/>
  <c r="BE129"/>
  <c r="BE135"/>
  <c r="BE137"/>
  <c r="BE144"/>
  <c r="BE158"/>
  <c r="BE161"/>
  <c r="J89"/>
  <c r="J92"/>
  <c r="BE126"/>
  <c r="BE131"/>
  <c r="BE140"/>
  <c r="BE143"/>
  <c r="BE150"/>
  <c r="BE156"/>
  <c r="F92"/>
  <c r="BE124"/>
  <c r="BE152"/>
  <c i="6" r="J92"/>
  <c r="F124"/>
  <c r="BE131"/>
  <c r="BE134"/>
  <c r="BE136"/>
  <c r="BE139"/>
  <c r="BE144"/>
  <c r="BE146"/>
  <c r="BE164"/>
  <c r="BE188"/>
  <c r="BE192"/>
  <c r="BE193"/>
  <c r="BE207"/>
  <c r="BE235"/>
  <c r="BE239"/>
  <c r="BE258"/>
  <c r="E85"/>
  <c r="BE150"/>
  <c r="BE161"/>
  <c r="BE168"/>
  <c r="BE171"/>
  <c r="BE174"/>
  <c r="BE232"/>
  <c r="BE240"/>
  <c r="BE241"/>
  <c r="BE245"/>
  <c r="BE263"/>
  <c r="J89"/>
  <c r="F92"/>
  <c r="BE153"/>
  <c r="BE157"/>
  <c r="BE163"/>
  <c r="BE166"/>
  <c r="BE195"/>
  <c r="BE197"/>
  <c r="BE198"/>
  <c r="BE204"/>
  <c r="BE209"/>
  <c r="BE211"/>
  <c r="BE219"/>
  <c r="BE227"/>
  <c r="BE249"/>
  <c r="BE253"/>
  <c r="BE261"/>
  <c r="BE265"/>
  <c r="BE267"/>
  <c r="BE269"/>
  <c r="BE142"/>
  <c r="BE148"/>
  <c r="BE155"/>
  <c r="BE159"/>
  <c r="BE173"/>
  <c r="BE178"/>
  <c r="BE182"/>
  <c r="BE185"/>
  <c r="BE187"/>
  <c r="BE205"/>
  <c r="BE214"/>
  <c r="BE217"/>
  <c r="BE221"/>
  <c r="BE230"/>
  <c r="BE247"/>
  <c r="BE256"/>
  <c i="4" r="BK126"/>
  <c r="J126"/>
  <c r="J97"/>
  <c i="5" r="E85"/>
  <c r="F121"/>
  <c r="BE141"/>
  <c r="BE143"/>
  <c r="BE147"/>
  <c r="BE149"/>
  <c r="BE154"/>
  <c r="BE155"/>
  <c r="BE157"/>
  <c r="BE162"/>
  <c r="BE163"/>
  <c r="BE165"/>
  <c r="BE172"/>
  <c r="BE179"/>
  <c r="BE187"/>
  <c r="BE202"/>
  <c r="BE207"/>
  <c r="BE210"/>
  <c r="BE212"/>
  <c r="BE214"/>
  <c r="BE216"/>
  <c r="F91"/>
  <c r="J121"/>
  <c r="BE127"/>
  <c r="BE129"/>
  <c r="BE132"/>
  <c r="BE134"/>
  <c r="BE136"/>
  <c r="BE138"/>
  <c r="BE150"/>
  <c r="BE152"/>
  <c r="BE170"/>
  <c r="BE181"/>
  <c r="BE183"/>
  <c r="BE185"/>
  <c r="BE189"/>
  <c r="BE193"/>
  <c r="BE204"/>
  <c r="BE206"/>
  <c r="BE211"/>
  <c r="BE218"/>
  <c r="J89"/>
  <c r="BE145"/>
  <c r="BE175"/>
  <c r="BE176"/>
  <c r="BE191"/>
  <c i="4" r="J89"/>
  <c r="J122"/>
  <c r="BE131"/>
  <c r="BE146"/>
  <c r="BE152"/>
  <c r="BE156"/>
  <c r="BE173"/>
  <c r="BE186"/>
  <c r="BE197"/>
  <c r="BE209"/>
  <c r="BE232"/>
  <c r="BE242"/>
  <c r="BE252"/>
  <c r="BE261"/>
  <c r="BE263"/>
  <c r="BE270"/>
  <c r="BE275"/>
  <c r="BE276"/>
  <c r="BE288"/>
  <c r="BE290"/>
  <c r="BE292"/>
  <c r="BE294"/>
  <c r="BE296"/>
  <c r="BE300"/>
  <c r="F91"/>
  <c r="BE132"/>
  <c r="BE134"/>
  <c r="BE138"/>
  <c r="BE141"/>
  <c r="BE148"/>
  <c r="BE151"/>
  <c r="BE184"/>
  <c r="BE192"/>
  <c r="BE194"/>
  <c r="BE198"/>
  <c r="BE199"/>
  <c r="BE202"/>
  <c r="BE203"/>
  <c r="BE207"/>
  <c r="BE210"/>
  <c r="BE217"/>
  <c r="BE225"/>
  <c r="BE227"/>
  <c r="BE239"/>
  <c r="BE246"/>
  <c r="BE248"/>
  <c r="BE250"/>
  <c r="BE254"/>
  <c r="BE256"/>
  <c r="BE267"/>
  <c r="BE277"/>
  <c r="BE278"/>
  <c r="BE279"/>
  <c r="BE280"/>
  <c r="BE282"/>
  <c r="BE298"/>
  <c r="BE304"/>
  <c r="BE309"/>
  <c r="E85"/>
  <c r="F122"/>
  <c r="BE128"/>
  <c r="BE158"/>
  <c r="BE161"/>
  <c r="BE165"/>
  <c r="BE168"/>
  <c r="BE171"/>
  <c r="BE176"/>
  <c r="BE179"/>
  <c r="BE182"/>
  <c r="BE189"/>
  <c r="BE195"/>
  <c r="BE200"/>
  <c r="BE230"/>
  <c r="BE236"/>
  <c r="BE244"/>
  <c r="BE258"/>
  <c r="BE286"/>
  <c r="BE313"/>
  <c r="BE316"/>
  <c r="BE319"/>
  <c r="BE322"/>
  <c r="BE130"/>
  <c r="BE136"/>
  <c r="BE144"/>
  <c r="BE154"/>
  <c r="BE163"/>
  <c r="BE205"/>
  <c r="BE212"/>
  <c r="BE218"/>
  <c r="BE220"/>
  <c r="BE228"/>
  <c r="BE265"/>
  <c r="BE268"/>
  <c r="BE273"/>
  <c r="BE301"/>
  <c i="3" r="E108"/>
  <c r="F115"/>
  <c r="J92"/>
  <c r="J112"/>
  <c r="F91"/>
  <c r="BE121"/>
  <c i="2" r="J89"/>
  <c r="BE132"/>
  <c r="E85"/>
  <c r="F92"/>
  <c r="J116"/>
  <c r="BE138"/>
  <c r="BE141"/>
  <c r="BE128"/>
  <c r="BE130"/>
  <c r="BE134"/>
  <c r="F91"/>
  <c r="BE122"/>
  <c r="BE124"/>
  <c r="BE126"/>
  <c r="BE136"/>
  <c r="BE143"/>
  <c r="F36"/>
  <c i="1" r="BC95"/>
  <c i="3" r="F33"/>
  <c i="1" r="AZ96"/>
  <c i="4" r="F35"/>
  <c i="1" r="BB97"/>
  <c i="4" r="F37"/>
  <c i="1" r="BD97"/>
  <c i="6" r="F36"/>
  <c i="1" r="BC99"/>
  <c i="7" r="F36"/>
  <c i="1" r="BC100"/>
  <c i="7" r="F37"/>
  <c i="1" r="BD100"/>
  <c i="8" r="F34"/>
  <c i="1" r="BA101"/>
  <c i="9" r="F35"/>
  <c i="1" r="BB102"/>
  <c i="9" r="F34"/>
  <c i="1" r="BA102"/>
  <c i="2" r="F35"/>
  <c i="1" r="BB95"/>
  <c i="2" r="F34"/>
  <c i="1" r="BA95"/>
  <c i="4" r="J34"/>
  <c i="1" r="AW97"/>
  <c i="5" r="F36"/>
  <c i="1" r="BC98"/>
  <c i="5" r="J34"/>
  <c i="1" r="AW98"/>
  <c i="6" r="F34"/>
  <c i="1" r="BA99"/>
  <c i="6" r="F35"/>
  <c i="1" r="BB99"/>
  <c i="8" r="F37"/>
  <c i="1" r="BD101"/>
  <c i="9" r="F37"/>
  <c i="1" r="BD102"/>
  <c i="2" r="J34"/>
  <c i="1" r="AW95"/>
  <c i="3" r="F34"/>
  <c i="1" r="BA96"/>
  <c i="4" r="F36"/>
  <c i="1" r="BC97"/>
  <c i="5" r="F35"/>
  <c i="1" r="BB98"/>
  <c i="6" r="J34"/>
  <c i="1" r="AW99"/>
  <c i="7" r="J34"/>
  <c i="1" r="AW100"/>
  <c i="7" r="F34"/>
  <c i="1" r="BA100"/>
  <c i="7" r="F35"/>
  <c i="1" r="BB100"/>
  <c i="8" r="J34"/>
  <c i="1" r="AW101"/>
  <c i="9" r="F36"/>
  <c i="1" r="BC102"/>
  <c i="2" r="F37"/>
  <c i="1" r="BD95"/>
  <c i="4" r="F34"/>
  <c i="1" r="BA97"/>
  <c i="5" r="F34"/>
  <c i="1" r="BA98"/>
  <c i="5" r="F37"/>
  <c i="1" r="BD98"/>
  <c i="6" r="F37"/>
  <c i="1" r="BD99"/>
  <c i="8" r="F35"/>
  <c i="1" r="BB101"/>
  <c i="8" r="F36"/>
  <c i="1" r="BC101"/>
  <c i="9" r="J34"/>
  <c i="1" r="AW102"/>
  <c i="6" l="1" r="P129"/>
  <c r="P128"/>
  <c i="1" r="AU99"/>
  <c i="7" r="P122"/>
  <c r="P121"/>
  <c i="1" r="AU100"/>
  <c i="6" r="R129"/>
  <c r="R128"/>
  <c i="5" r="R125"/>
  <c r="R124"/>
  <c i="2" r="T120"/>
  <c r="T119"/>
  <c i="4" r="P126"/>
  <c r="P125"/>
  <c i="1" r="AU97"/>
  <c i="8" r="T124"/>
  <c r="T123"/>
  <c i="6" r="T129"/>
  <c r="T128"/>
  <c i="4" r="R126"/>
  <c r="R125"/>
  <c i="5" r="P125"/>
  <c r="P124"/>
  <c i="1" r="AU98"/>
  <c i="9" r="T125"/>
  <c r="T124"/>
  <c r="P125"/>
  <c r="P124"/>
  <c i="1" r="AU102"/>
  <c i="7" r="T122"/>
  <c r="T121"/>
  <c i="5" r="T125"/>
  <c r="T124"/>
  <c i="3" r="BK119"/>
  <c r="J119"/>
  <c r="J97"/>
  <c i="5" r="BK125"/>
  <c r="J125"/>
  <c r="J97"/>
  <c i="7" r="BK122"/>
  <c r="BK121"/>
  <c r="J121"/>
  <c r="J96"/>
  <c i="9" r="BK125"/>
  <c r="J125"/>
  <c r="J97"/>
  <c i="2" r="BK120"/>
  <c r="J120"/>
  <c r="J97"/>
  <c i="6" r="BK254"/>
  <c r="J254"/>
  <c r="J107"/>
  <c i="8" r="BK124"/>
  <c r="BK123"/>
  <c r="J123"/>
  <c i="6" r="J129"/>
  <c r="J97"/>
  <c i="4" r="BK125"/>
  <c r="J125"/>
  <c r="J96"/>
  <c i="3" r="J33"/>
  <c i="1" r="AV96"/>
  <c r="AT96"/>
  <c i="4" r="F33"/>
  <c i="1" r="AZ97"/>
  <c i="7" r="F33"/>
  <c i="1" r="AZ100"/>
  <c i="8" r="F33"/>
  <c i="1" r="AZ101"/>
  <c i="9" r="J33"/>
  <c i="1" r="AV102"/>
  <c r="AT102"/>
  <c i="8" r="J30"/>
  <c i="1" r="AG101"/>
  <c i="2" r="J33"/>
  <c i="1" r="AV95"/>
  <c r="AT95"/>
  <c i="5" r="J33"/>
  <c i="1" r="AV98"/>
  <c r="AT98"/>
  <c i="6" r="F33"/>
  <c i="1" r="AZ99"/>
  <c i="9" r="F33"/>
  <c i="1" r="AZ102"/>
  <c i="4" r="J33"/>
  <c i="1" r="AV97"/>
  <c r="AT97"/>
  <c i="7" r="J33"/>
  <c i="1" r="AV100"/>
  <c r="AT100"/>
  <c i="8" r="J33"/>
  <c i="1" r="AV101"/>
  <c r="AT101"/>
  <c r="AN101"/>
  <c r="BA94"/>
  <c r="AW94"/>
  <c r="AK30"/>
  <c r="BB94"/>
  <c r="W31"/>
  <c i="2" r="F33"/>
  <c i="1" r="AZ95"/>
  <c i="5" r="F33"/>
  <c i="1" r="AZ98"/>
  <c i="6" r="J33"/>
  <c i="1" r="AV99"/>
  <c r="AT99"/>
  <c r="BC94"/>
  <c r="W32"/>
  <c r="BD94"/>
  <c r="W33"/>
  <c i="8" l="1" r="J96"/>
  <c i="6" r="BK128"/>
  <c r="J128"/>
  <c i="8" r="J124"/>
  <c r="J97"/>
  <c i="7" r="J122"/>
  <c r="J97"/>
  <c i="2" r="BK119"/>
  <c r="J119"/>
  <c r="J96"/>
  <c i="9" r="BK124"/>
  <c r="J124"/>
  <c r="J96"/>
  <c i="3" r="BK118"/>
  <c r="J118"/>
  <c r="J96"/>
  <c i="5" r="BK124"/>
  <c r="J124"/>
  <c i="8" r="J39"/>
  <c i="1" r="AU94"/>
  <c i="4" r="J30"/>
  <c i="1" r="AG97"/>
  <c r="AY94"/>
  <c i="6" r="J30"/>
  <c i="1" r="AG99"/>
  <c r="AZ94"/>
  <c r="W29"/>
  <c i="7" r="J30"/>
  <c i="1" r="AG100"/>
  <c i="5" r="J30"/>
  <c i="1" r="AG98"/>
  <c r="W30"/>
  <c r="AX94"/>
  <c i="5" l="1" r="J39"/>
  <c i="7" r="J39"/>
  <c i="6" r="J39"/>
  <c r="J96"/>
  <c i="5" r="J96"/>
  <c i="4" r="J39"/>
  <c i="1" r="AN97"/>
  <c r="AN98"/>
  <c r="AN100"/>
  <c r="AN99"/>
  <c i="2" r="J30"/>
  <c i="1" r="AG95"/>
  <c i="9" r="J30"/>
  <c i="1" r="AG102"/>
  <c i="3" r="J30"/>
  <c i="1" r="AG96"/>
  <c r="AV94"/>
  <c r="AK29"/>
  <c i="3" l="1" r="J39"/>
  <c i="2" r="J39"/>
  <c i="9" r="J39"/>
  <c i="1" r="AN96"/>
  <c r="AN102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<sst xmlns="http://schemas.openxmlformats.org/spreadsheetml/2006/main">
  <si>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</si>
  <si>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</si>
  <si>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</si>
  <si>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</si>
  <si>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</si>
  <si>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{47f4671c-bcf2-4b26-b7e5-12343abc7cb2}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</si>
  <si>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</si>
  <si>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</si>
  <si>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</si>
  <si>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</si>
  <si>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</si>
  <si>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</si>
  <si>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</si>
  <si>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</si>
  <si>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2017-029-0169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</si>
  <si>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</si>
  <si>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</si>
  <si>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Záchlumí - cesta od Valachu do České Rybné</t>
  </si>
  <si>
    <t>KSO:</t>
  </si>
  <si>
    <t>CC-CZ:</t>
  </si>
  <si>
    <t>Místo:</t>
  </si>
  <si>
    <t xml:space="preserve"> </t>
  </si>
  <si>
    <t>Datum:</t>
  </si>
  <si>
    <t>23. 3. 2023</t>
  </si>
  <si>
    <t>Zadavatel:</t>
  </si>
  <si>
    <t>IČ:</t>
  </si>
  <si>
    <t>DIČ:</t>
  </si>
  <si>
    <t>Uchazeč:</t>
  </si>
  <si>
    <t>Vyplň údaj</t>
  </si>
  <si>
    <t>Projektant:</t>
  </si>
  <si>
    <t>02497247</t>
  </si>
  <si>
    <t xml:space="preserve">IDProjekt s.r.o., Sokolovská 94, 570 01  Litomyšl</t>
  </si>
  <si>
    <t>CZ02497247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</si>
  <si>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</si>
  <si>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</si>
  <si>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</si>
  <si>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</si>
  <si>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</si>
  <si>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</si>
  <si>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</si>
  <si>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</si>
  <si>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</si>
  <si>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</si>
  <si>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</si>
  <si>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</si>
  <si>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</si>
  <si>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</si>
  <si>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</si>
  <si>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</si>
  <si>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</si>
  <si>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</si>
  <si>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</si>
  <si>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</si>
  <si>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</si>
  <si>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</si>
  <si>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</si>
  <si>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</si>
  <si>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</si>
  <si>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</si>
  <si>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</si>
  <si>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</si>
  <si>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</si>
  <si>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</si>
  <si>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</si>
  <si>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</si>
  <si>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</si>
  <si>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</si>
  <si>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</si>
  <si>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</si>
  <si>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</si>
  <si>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</si>
  <si>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</si>
  <si>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</si>
  <si>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</si>
  <si>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</si>
  <si>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</si>
  <si>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</si>
  <si>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</si>
  <si>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</si>
  <si>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</si>
  <si>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</si>
  <si>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</si>
  <si>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Vedlejší a ostatní náklady</t>
  </si>
  <si>
    <t>STA</t>
  </si>
  <si>
    <t>1</t>
  </si>
  <si>
    <t>{9b2f528b-f22e-49fe-a5e6-fb2ed2277246}</t>
  </si>
  <si>
    <t>2</t>
  </si>
  <si>
    <t>SO 001.2</t>
  </si>
  <si>
    <t>Vedlejší a ostatní náklady - Stavební úpravy mimo obvod pozemkových úprav (investor obec Záchlumí)</t>
  </si>
  <si>
    <t>{22014078-ca60-47c5-ab27-2723aebf30ac}</t>
  </si>
  <si>
    <t>SO 101.1</t>
  </si>
  <si>
    <t>Komunikace</t>
  </si>
  <si>
    <t>{fc241553-e5d1-41e8-a597-b909c6ebb87e}</t>
  </si>
  <si>
    <t>SO 101.2</t>
  </si>
  <si>
    <t>Komunikace - Stavební úpravy mimo obvod pozemkových úprav (investor obec Záchlumí)</t>
  </si>
  <si>
    <t>{afd02bd0-cf40-4edd-a4a5-284e89f01aad}</t>
  </si>
  <si>
    <t>SO 102.1</t>
  </si>
  <si>
    <t>Rámový propust v km0,120</t>
  </si>
  <si>
    <t>{92809773-4f67-4efe-9af2-6125ba5f6aba}</t>
  </si>
  <si>
    <t>SO 102.2</t>
  </si>
  <si>
    <t>Rámový propust v km 0,120 - Stavební úpravy mimo obvod pozemkových úprav (investor obec Záchlumí)</t>
  </si>
  <si>
    <t>{1f38631e-d607-42e6-be35-1832b800c811}</t>
  </si>
  <si>
    <t>SO 103</t>
  </si>
  <si>
    <t>Propust km 0,228</t>
  </si>
  <si>
    <t>{0239f5cf-6020-4998-885a-1b0fe5a9f013}</t>
  </si>
  <si>
    <t>SO 104</t>
  </si>
  <si>
    <t>Propust km 1,757</t>
  </si>
  <si>
    <t>{94120764-5598-42df-97fa-6121222bd6af}</t>
  </si>
  <si>
    <t>KRYCÍ LIST SOUPISU PRACÍ</t>
  </si>
  <si>
    <t>Objekt:</t>
  </si>
  <si>
    <t>SO 001.1 - Vedlejší a ostatní náklady</t>
  </si>
  <si>
    <t>IDProjekt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</si>
  <si>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</si>
  <si>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</si>
  <si>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</si>
  <si>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</si>
  <si>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</si>
  <si>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</si>
  <si>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</si>
  <si>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</si>
  <si>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</si>
  <si>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</si>
  <si>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</si>
  <si>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</si>
  <si>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</si>
  <si>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</si>
  <si>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</si>
  <si>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</si>
  <si>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</si>
  <si>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</si>
  <si>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</si>
  <si>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</si>
  <si>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</si>
  <si>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</si>
  <si>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</si>
  <si>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</si>
  <si>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</si>
  <si>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</si>
  <si>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</si>
  <si>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</si>
  <si>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</si>
  <si>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</si>
  <si>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kpl</t>
  </si>
  <si>
    <t>1024</t>
  </si>
  <si>
    <t>1664138401</t>
  </si>
  <si>
    <t>P</t>
  </si>
  <si>
    <t>Poznámka k položce:_x000d_
průkazní zkouška - určení množství pojiva pro stabilizaci zeminy</t>
  </si>
  <si>
    <t>011324000</t>
  </si>
  <si>
    <t>Archeologický průzkum</t>
  </si>
  <si>
    <t>-1331151352</t>
  </si>
  <si>
    <t xml:space="preserve">Poznámka k položce:_x000d_
- předběžný záchranný archeologický výzkum </t>
  </si>
  <si>
    <t>3</t>
  </si>
  <si>
    <t>012103000</t>
  </si>
  <si>
    <t>Geodetické práce před výstavbou</t>
  </si>
  <si>
    <t>1652135729</t>
  </si>
  <si>
    <t>Poznámka k položce:_x000d_
zaměření stavby před výstavbou,
vytčení stavby, obvodu staveniště</t>
  </si>
  <si>
    <t>4</t>
  </si>
  <si>
    <t>012203000</t>
  </si>
  <si>
    <t>Geodetické práce při provádění stavby</t>
  </si>
  <si>
    <t>-197094750</t>
  </si>
  <si>
    <t>Poznámka k položce:_x000d_
vč. zaměření vrstev pro určení kubatur sanací a pro určení kubatur
konstrukčeních vrstev a celkových plošných a délkových výměr.</t>
  </si>
  <si>
    <t>012303000</t>
  </si>
  <si>
    <t>Geodetické práce po výstavbě</t>
  </si>
  <si>
    <t>-1249527215</t>
  </si>
  <si>
    <t xml:space="preserve">Poznámka k položce:_x000d_
Zaměření nutná k uvedení stavby do úžívání a předání
dokončeného díla._x000d_
Zaměření skutečného provedení díla ke kolaudaci stavby.
3x tištěné paré + 1x CD_x000d_
</t>
  </si>
  <si>
    <t>6</t>
  </si>
  <si>
    <t>013244000</t>
  </si>
  <si>
    <t>Dokumentace pro provádění stavby</t>
  </si>
  <si>
    <t>480317930</t>
  </si>
  <si>
    <t>Poznámka k položce:_x000d_
Realizační dokumentace stavby</t>
  </si>
  <si>
    <t>7</t>
  </si>
  <si>
    <t>013254000</t>
  </si>
  <si>
    <t>Dokumentace skutečného provedení stavby</t>
  </si>
  <si>
    <t>-1311630368</t>
  </si>
  <si>
    <t>Poznámka k položce:_x000d_
Dokumentace skutečného provedení stavby. Výkresy a související písemnosti
zhotovené stavby potřebné pro evidenci pozemní komunikace. Výkresy odchylek a
změn stavby oproti DSP. Ověření podpisem odpovědného zástupce zhotovitele a
správce stavby.</t>
  </si>
  <si>
    <t>8</t>
  </si>
  <si>
    <t>013274000</t>
  </si>
  <si>
    <t>Pasportizace objektu před započetím prací</t>
  </si>
  <si>
    <t>-792646725</t>
  </si>
  <si>
    <t>Poznámka k položce:_x000d_
Zajištění a zdokumentování stávajícího stavu zástavby a objektů, které mohou být_x000d_
dotčeny stavbou před započetím</t>
  </si>
  <si>
    <t>9</t>
  </si>
  <si>
    <t>013284000</t>
  </si>
  <si>
    <t>Pasportizace objektu po provedení prací</t>
  </si>
  <si>
    <t>-1735997747</t>
  </si>
  <si>
    <t>Poznámka k položce:_x000d_
Zajištění a zdokumentování stávajícího stavu zástavby a objektů, které mohou být_x000d_
dotčeny stavbou v průběhu a na konci stavebních prací.</t>
  </si>
  <si>
    <t>VRN7</t>
  </si>
  <si>
    <t>Provozní vlivy</t>
  </si>
  <si>
    <t>10</t>
  </si>
  <si>
    <t>072103001</t>
  </si>
  <si>
    <t>Projednání DIO a zajištění DIR komunikace II.a III. třídy</t>
  </si>
  <si>
    <t>947611487</t>
  </si>
  <si>
    <t>Poznámka k položce:_x000d_
"Úhrnná částka musí obsahovat veškeré náklady na dočasné úpravy a regulaci dopravy
(i pěší) na staveništi a nezbytné značení a opatření vyplývající z požadavků BOZP na
staveništi vč. provizorních lávek, nájezdů,...
Trasy pro pěší v souladu s vyhl. č. 398/2009 Sb., o obecných technických požadavcích
zabezpečujících bezbariérové užívání staveb.
Po dobu realizace stavby zajištěn přístup k objektům pro požární techniku, policii,
záchranné služby. "</t>
  </si>
  <si>
    <t>11</t>
  </si>
  <si>
    <t>075002000</t>
  </si>
  <si>
    <t>Ochranná pásma</t>
  </si>
  <si>
    <t>-876590747</t>
  </si>
  <si>
    <t>Poznámka k položce:_x000d_
Zajištštění inženýrských sítí během realizace stavby dle požadavků správců. Nutné
 vytyčení všech podzemních sítí s protokolárním zápisem příslušných správců. Přesnou 
polohu podzemních vedení ověřit ručně kopanými sondami. Podzemní plynovod, 
sdělovací kabely, elektrické vedení včetně vrchního vedení, vodovod, v trase příčné 
přechody. Přchody nutno ochránit. Zajištění stavby proti škodám na okolních pozemcích a objektech.</t>
  </si>
  <si>
    <t>SO 001.2 - Vedlejší a ostatní náklady - Stavební úpravy mimo obvod pozemkových úprav (investor obec Záchlumí)</t>
  </si>
  <si>
    <t>Poznámka k položce:_x000d_
Geometrický plán pro majetkové vypořádání vlastnických vztahů, potrvzený katastrálním úřadem.</t>
  </si>
  <si>
    <t>SO 101.1 -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</si>
  <si>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</si>
  <si>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</si>
  <si>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</si>
  <si>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</si>
  <si>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</si>
  <si>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</si>
  <si>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</si>
  <si>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</si>
  <si>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</si>
  <si>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</si>
  <si>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</si>
  <si>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</si>
  <si>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</si>
  <si>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</si>
  <si>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</si>
  <si>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1963472650</t>
  </si>
  <si>
    <t xml:space="preserve">Poznámka k položce:_x000d_
Odstranění náletových dřevin
</t>
  </si>
  <si>
    <t>112101104</t>
  </si>
  <si>
    <t>Odstranění stromů s odřezáním kmene a s odvětvením listnatých, průměru kmene přes 700 do 900 mm</t>
  </si>
  <si>
    <t>kus</t>
  </si>
  <si>
    <t>827413301</t>
  </si>
  <si>
    <t>112251104</t>
  </si>
  <si>
    <t>Odstranění pařezů strojně s jejich vykopáním, vytrháním nebo odstřelením průměru přes 700 do 900 mm</t>
  </si>
  <si>
    <t>-221240231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</si>
  <si>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</si>
  <si>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</si>
  <si>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1513988152</t>
  </si>
  <si>
    <t>Poznámka k položce:_x000d_
tl. 460 mm</t>
  </si>
  <si>
    <t>121151123</t>
  </si>
  <si>
    <t>Sejmutí ornice strojně při souvislé ploše přes 500 m2, tl. vrstvy do 200 mm</t>
  </si>
  <si>
    <t>-2053249318</t>
  </si>
  <si>
    <t xml:space="preserve">Poznámka k položce:_x000d_
Sejmutí ornice v tl. 0,15 m,  na mezideponii pro zpětné rozprostření </t>
  </si>
  <si>
    <t>122151106</t>
  </si>
  <si>
    <t>Odkopávky a prokopávky nezapažené strojně v hornině třídy těžitelnosti I skupiny 1 a 2 přes 1 000 do 5 000 m3</t>
  </si>
  <si>
    <t>m3</t>
  </si>
  <si>
    <t>393034772</t>
  </si>
  <si>
    <t>Poznámka k položce:_x000d_
Odkopávky pro nové příkopy</t>
  </si>
  <si>
    <t>122151406</t>
  </si>
  <si>
    <t>Vykopávky v zemnících na suchu strojně zapažených i nezapažených v hornině třídy těžitelnosti I skupiny 1 a 2 přes 1 000 do 5 000 m3</t>
  </si>
  <si>
    <t>609703631</t>
  </si>
  <si>
    <t>Poznámka k položce:_x000d_
Ornice z mezideponie a zemníku, tl. 0,15 m</t>
  </si>
  <si>
    <t>VV</t>
  </si>
  <si>
    <t>8671*0,15</t>
  </si>
  <si>
    <t>132151101</t>
  </si>
  <si>
    <t>Hloubení nezapažených rýh šířky do 800 mm strojně s urovnáním dna do předepsaného profilu a spádu v hornině třídy těžitelnosti I skupiny 1 a 2 do 20 m3</t>
  </si>
  <si>
    <t>1564658346</t>
  </si>
  <si>
    <t xml:space="preserve">Poznámka k položce:_x000d_
Hloubení rýh pro betonový stabilizační práh dlažby v rámci úpravy čel podélných propustků a potrubí, š. 0,20 m a v. 0,60 m
C 20/25n, XF3_x000d_
Potrubí v km 0,283 54: 3,1m*0,2m*0,6m=0,372 [A]_x000d_
Propustek v km 0,690 48: 3,1m*0,2m*0,6m+3,5m*0,2m*0,6m=0,792 [B]_x000d_
Propustek v km 1,204 86: 2,9m*0,2m*0,6m+2,5m*0,2m*0,6m=0,648 [C]_x000d_
Propustek v km 1,748 26: 3,5m*0,2m*0,6m=0,420 [D]_x000d_
Celkem: A+B+C+D=2,232 [E]_x000d_
_x000d_
</t>
  </si>
  <si>
    <t>2,232</t>
  </si>
  <si>
    <t>132151251</t>
  </si>
  <si>
    <t>-2049671766</t>
  </si>
  <si>
    <t>Poznámka k položce:_x000d_
Hloubení rýhy š. 1,0 m a hl. 1,0 m pro kanalizační přípojky od mikro-štěrbinových žlabů a UV_x000d_
(8m+5m+5m)*1m(š.)*1m(hl.)=18,000</t>
  </si>
  <si>
    <t>132151102</t>
  </si>
  <si>
    <t>Hloubení nezapažených rýh šířky do 800 mm strojně s urovnáním dna do předepsaného profilu a spádu v hornině třídy těžitelnosti I skupiny 1 a 2 přes 20 do 50 m3</t>
  </si>
  <si>
    <t>724574304</t>
  </si>
  <si>
    <t>Poznámka k položce:_x000d_
Hloubení rýhy v místě podélného propustku km 0,030_x000d_
Propust v km 0,030: 3,5m2*8,15m=28,525 [A]_x000d_
Vtoková jímka km 0,030: 2,2m2*3,3m=7,260 [B]_x000d_
Celkem: A+B=35,785 [C]
_x000d_
c*0,85 (85%) =30,417 [D]</t>
  </si>
  <si>
    <t>132151104</t>
  </si>
  <si>
    <t>Hloubení nezapažených rýh šířky do 800 mm strojně s urovnáním dna do předepsaného profilu a spádu v hornině třídy těžitelnosti I skupiny 1 a 2 přes 100 m3</t>
  </si>
  <si>
    <t>1667235290</t>
  </si>
  <si>
    <t>Poznámka k položce:_x000d_
Hloubení rýhy v rámci zasakovací příkopu v km 1,365 09 - km 1,652 06
dl. 286,97 m</t>
  </si>
  <si>
    <t>1,35*0,5*286,97</t>
  </si>
  <si>
    <t>12</t>
  </si>
  <si>
    <t>162201404</t>
  </si>
  <si>
    <t>Vodorovné přemístění větví, kmenů nebo pařezů s naložením, složením a dopravou do 1000 m větví stromů listnatých, průměru kmene přes 700 do 900 mm</t>
  </si>
  <si>
    <t>-1189804252</t>
  </si>
  <si>
    <t>13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</si>
  <si>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</si>
  <si>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</si>
  <si>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-1715889915</t>
  </si>
  <si>
    <t>44*14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</si>
  <si>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</si>
  <si>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</si>
  <si>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</si>
  <si>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-680809063</t>
  </si>
  <si>
    <t>4512,126+269,85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</si>
  <si>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</si>
  <si>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</si>
  <si>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-1130966510</t>
  </si>
  <si>
    <t>4781,976*5</t>
  </si>
  <si>
    <t>16</t>
  </si>
  <si>
    <t>171201231</t>
  </si>
  <si>
    <t>Poplatek za uložení stavebního odpadu na skládce (skládkovné) zeminy a kamení zatříděného do Katalogu odpadů pod kódem 17 05 04</t>
  </si>
  <si>
    <t>t</t>
  </si>
  <si>
    <t>-1536221087</t>
  </si>
  <si>
    <t>Poznámka k položce:_x000d_
Materiál z odkopu pro nové příkopy, z odkop pro případnou sanaci podloží a z hloubení rýh_x000d_
_x000d_
4 260,000 _x000d_
27,5*3,14*0,3*0,3=7,772 _x000d_
193,705 _x000d_
2,232 _x000d_
18,000 _x000d_
30,417 _x000d_
Celkem: 4 512,126_x000d_
2 t/m3</t>
  </si>
  <si>
    <t>4512,126*2</t>
  </si>
  <si>
    <t>17</t>
  </si>
  <si>
    <t>171251201</t>
  </si>
  <si>
    <t>Uložení sypaniny na skládky nebo meziskládky bez hutnění s upravením uložené sypaniny do předepsaného tvaru</t>
  </si>
  <si>
    <t>1770906187</t>
  </si>
  <si>
    <t>4512,126+1030,8</t>
  </si>
  <si>
    <t>18</t>
  </si>
  <si>
    <t>174151101</t>
  </si>
  <si>
    <t>Zásyp sypaninou z jakékoliv horniny ručně s uložením výkopku ve vrstvách se zhutněním jam, šachet, rýh nebo kolem objektů v těchto vykopávkách</t>
  </si>
  <si>
    <t>1673336687</t>
  </si>
  <si>
    <t>Poznámka k položce:_x000d_
Hutněný zásyp po vrstvách 300 mm okolo propustku v km 0,030
_x000d_
z nenamrzavé zeminy, vhodné do násypu dle ČSN 736133_x000d_
Propust v km 0,030: 3,5m2*8,15m=28,525 [A]_x000d_
Vtoková jímka km 0,030: 2,2m2*3,3m=7,260 [B]_x000d_
Celkem: A+B=35,785 [C]_x000d_
c*0,85 (85%)=30,417 [D]</t>
  </si>
  <si>
    <t>19</t>
  </si>
  <si>
    <t>M</t>
  </si>
  <si>
    <t>10364100</t>
  </si>
  <si>
    <t>zemina pro terénní úpravy - tříděná</t>
  </si>
  <si>
    <t>2060833250</t>
  </si>
  <si>
    <t>Poznámka k položce:_x000d_
hutněný násyp okolo propustku v km 0,030 z nenamrzavé zeminy</t>
  </si>
  <si>
    <t>30,417*2</t>
  </si>
  <si>
    <t>20</t>
  </si>
  <si>
    <t>-1724897102</t>
  </si>
  <si>
    <t>Poznámka k položce:_x000d_
Štěrk fr. 32-63 mm, v rámci zasakovací příkopu v km 1,365 09 - km 1,652 06</t>
  </si>
  <si>
    <t>1*0,5*286,97</t>
  </si>
  <si>
    <t>58343959</t>
  </si>
  <si>
    <t>kamenivo drcené hrubé frakce 32/63</t>
  </si>
  <si>
    <t>1581673555</t>
  </si>
  <si>
    <t>143,485*2</t>
  </si>
  <si>
    <t>22</t>
  </si>
  <si>
    <t>-1184781870</t>
  </si>
  <si>
    <t>Poznámka k položce:_x000d_
ŠDa fr. 0/32 mm, zásyp okolo kanalizačního potrubí od mirko-štěrbinových žlabů_x000d_
(5m+5m+8m)*1,0m*0,4m=7,200</t>
  </si>
  <si>
    <t>7,2</t>
  </si>
  <si>
    <t>23</t>
  </si>
  <si>
    <t>58344171</t>
  </si>
  <si>
    <t>štěrkodrť frakce 0/32</t>
  </si>
  <si>
    <t>1176137096</t>
  </si>
  <si>
    <t>Poznámka k položce:_x000d_
ŠDa fr. 0/32</t>
  </si>
  <si>
    <t>7,2*2</t>
  </si>
  <si>
    <t>24</t>
  </si>
  <si>
    <t>67294058</t>
  </si>
  <si>
    <t>Poznámka k položce:_x000d_
Štěrkopísek v rámci zasakovací příkopu v km 1,365 09 - km 1,652 06</t>
  </si>
  <si>
    <t>00,35*0,5*286,97</t>
  </si>
  <si>
    <t>25</t>
  </si>
  <si>
    <t>58337302</t>
  </si>
  <si>
    <t>štěrkopísek frakce 0/16</t>
  </si>
  <si>
    <t>1441158478</t>
  </si>
  <si>
    <t>50,22*2</t>
  </si>
  <si>
    <t>26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</si>
  <si>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</si>
  <si>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</si>
  <si>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2112008775</t>
  </si>
  <si>
    <t>Poznámka k položce:_x000d_
Obsyp potrubí DN 160 kanalizačních přípojek od mikro-štěrbinových žlabů
Rýha o rozměrzu š. 1,0 m a hl. 1,0 m
Písek 0/4_x000d_
(8m+5m+5m)*1m*0,6m=10,800</t>
  </si>
  <si>
    <t>27</t>
  </si>
  <si>
    <t>58337310</t>
  </si>
  <si>
    <t>štěrkopísek frakce 0/4</t>
  </si>
  <si>
    <t>-175200713</t>
  </si>
  <si>
    <t>10,8</t>
  </si>
  <si>
    <t>10,8*2 'Přepočtené koeficientem množství</t>
  </si>
  <si>
    <t>28</t>
  </si>
  <si>
    <t>181351113</t>
  </si>
  <si>
    <t>Rozprostření a urovnání ornice v rovině nebo ve svahu sklonu do 1:5 strojně při souvislé ploše přes 500 m2, tl. vrstvy do 200 mm</t>
  </si>
  <si>
    <t>-1255894505</t>
  </si>
  <si>
    <t>Poznámka k položce:_x000d_
tl. 150 mm</t>
  </si>
  <si>
    <t>8671</t>
  </si>
  <si>
    <t>29</t>
  </si>
  <si>
    <t>10364101</t>
  </si>
  <si>
    <t xml:space="preserve">zemina pro terénní úpravy -  ornice</t>
  </si>
  <si>
    <t>880255711</t>
  </si>
  <si>
    <t>(8671-6872)*0,15*2</t>
  </si>
  <si>
    <t>30</t>
  </si>
  <si>
    <t>181451131</t>
  </si>
  <si>
    <t>Založení trávníku na půdě předem připravené plochy přes 1000 m2 výsevem včetně utažení parkového v rovině nebo na svahu do 1:5</t>
  </si>
  <si>
    <t>1684650224</t>
  </si>
  <si>
    <t>31</t>
  </si>
  <si>
    <t>00572410</t>
  </si>
  <si>
    <t>osivo směs travní parková</t>
  </si>
  <si>
    <t>kg</t>
  </si>
  <si>
    <t>-1040824463</t>
  </si>
  <si>
    <t>8671*0,02 'Přepočtené koeficientem množství</t>
  </si>
  <si>
    <t>32</t>
  </si>
  <si>
    <t>184201112</t>
  </si>
  <si>
    <t xml:space="preserve">Výsadba stromů bez balu do předem vyhloubené jamky se zalitím  v rovině nebo na svahu do 1:5, při výšce kmene přes 1,8 do 2,5 m</t>
  </si>
  <si>
    <t>678903754</t>
  </si>
  <si>
    <t>33</t>
  </si>
  <si>
    <t>02640445</t>
  </si>
  <si>
    <t>habr obecný /Carpinus betulus/ 200-250cm</t>
  </si>
  <si>
    <t>-1808620736</t>
  </si>
  <si>
    <t>34</t>
  </si>
  <si>
    <t>184215132</t>
  </si>
  <si>
    <t>Ukotvení dřeviny kůly třemi kůly, délky přes 1 do 2 m</t>
  </si>
  <si>
    <t>1897357696</t>
  </si>
  <si>
    <t>35</t>
  </si>
  <si>
    <t>60591253</t>
  </si>
  <si>
    <t>kůl vyvazovací dřevěný impregnovaný D 8cm dl 2m</t>
  </si>
  <si>
    <t>-1957387900</t>
  </si>
  <si>
    <t>88*3</t>
  </si>
  <si>
    <t>36</t>
  </si>
  <si>
    <t>184813121</t>
  </si>
  <si>
    <t>Ochrana dřevin před okusem zvěří ručně v rovině nebo ve svahu do 1:5, pletivem, výšky do 2 m</t>
  </si>
  <si>
    <t>508486752</t>
  </si>
  <si>
    <t>37</t>
  </si>
  <si>
    <t>184911431</t>
  </si>
  <si>
    <t>Mulčování vysazených rostlin mulčovací kůrou, tl. přes 100 do 150 mm v rovině nebo na svahu do 1:5</t>
  </si>
  <si>
    <t>1275151580</t>
  </si>
  <si>
    <t xml:space="preserve">Poznámka k položce:_x000d_
Mulčování v prostoru stromu R=1,00 m_x000d_
88ks*(3,14*0,5*0,5)=69,080_x000d_
</t>
  </si>
  <si>
    <t>38</t>
  </si>
  <si>
    <t>10391100</t>
  </si>
  <si>
    <t>kůra mulčovací VL</t>
  </si>
  <si>
    <t>-709127207</t>
  </si>
  <si>
    <t>69,08*0,153 'Přepočtené koeficientem množství</t>
  </si>
  <si>
    <t>39</t>
  </si>
  <si>
    <t>185803111</t>
  </si>
  <si>
    <t xml:space="preserve">Ošetření trávníku  jednorázové v rovině nebo na svahu do 1:5</t>
  </si>
  <si>
    <t>844032624</t>
  </si>
  <si>
    <t>Zakládání</t>
  </si>
  <si>
    <t>40</t>
  </si>
  <si>
    <t>274311191</t>
  </si>
  <si>
    <t>Základové konstrukce z betonu prostého Příplatek k cenám za betonáž malého rozsahu do 25 m3</t>
  </si>
  <si>
    <t>-1397479300</t>
  </si>
  <si>
    <t>41</t>
  </si>
  <si>
    <t>274315412</t>
  </si>
  <si>
    <t>Základové konstrukce z betonu pasy prostého se zvýšenými nároky na prostředí tř. C 25/30</t>
  </si>
  <si>
    <t>-1100418372</t>
  </si>
  <si>
    <t>Poznámka k položce:_x000d_
C 25/30 XF3, betonový základ u propustku v km 0,030, vč. výkopu rýhy a zp. zásypu_x000d_
0,4*1*2,3=0,920 [A]_x000d_
a*0,85 (85%)=0,782 [B]</t>
  </si>
  <si>
    <t>42</t>
  </si>
  <si>
    <t>274351111</t>
  </si>
  <si>
    <t>Bednění základových konstrukcí pasů tradiční oboustranné</t>
  </si>
  <si>
    <t>1502248992</t>
  </si>
  <si>
    <t>1*2,3*2</t>
  </si>
  <si>
    <t>0,4*1*2</t>
  </si>
  <si>
    <t>Mezisoučet</t>
  </si>
  <si>
    <t>5,4*0,85</t>
  </si>
  <si>
    <t>43</t>
  </si>
  <si>
    <t>275311191</t>
  </si>
  <si>
    <t>-1915769423</t>
  </si>
  <si>
    <t>44</t>
  </si>
  <si>
    <t>275316121</t>
  </si>
  <si>
    <t>Základy z betonu prostého patky z betonu se zvýšenými nároky na prostředí tř. C 25/30</t>
  </si>
  <si>
    <t>-2125086659</t>
  </si>
  <si>
    <t>Poznámka k položce:_x000d_
C25/30 XF3; bet. základ u ukončení podélného propustku v km 0,030, vč. výkopu a zp. zásypu._x000d_
0,4*0,8*1,95=0,624 [A]_x000d_
a*0,85 (85%)=0,530 [B]</t>
  </si>
  <si>
    <t>45</t>
  </si>
  <si>
    <t>275356021</t>
  </si>
  <si>
    <t>Bednění základů z betonu prostého nebo železového patek pro plochy rovinné zřízení</t>
  </si>
  <si>
    <t>640751719</t>
  </si>
  <si>
    <t>0,4*0,8*2</t>
  </si>
  <si>
    <t>0,8*1,95*2</t>
  </si>
  <si>
    <t>3,76*0,85</t>
  </si>
  <si>
    <t>46</t>
  </si>
  <si>
    <t>275356022</t>
  </si>
  <si>
    <t>Bednění základů z betonu prostého nebo železového patek pro plochy rovinné odstranění</t>
  </si>
  <si>
    <t>458731697</t>
  </si>
  <si>
    <t>Vodorovné konstrukce</t>
  </si>
  <si>
    <t>47</t>
  </si>
  <si>
    <t>451317777</t>
  </si>
  <si>
    <t xml:space="preserve">Podklad nebo lože pod dlažbu (přídlažbu)  v ploše vodorovné nebo ve sklonu do 1:5, tloušťky od 50 do 100 mm z betonu prostého</t>
  </si>
  <si>
    <t>206747779</t>
  </si>
  <si>
    <t>48</t>
  </si>
  <si>
    <t>451319777</t>
  </si>
  <si>
    <t xml:space="preserve">Podklad nebo lože pod dlažbu (přídlažbu)  Příplatek k cenám za každých dalších i započatých 10 mm tloušťky podkladu nebo lože z betonu prostého</t>
  </si>
  <si>
    <t>1314804065</t>
  </si>
  <si>
    <t>369,104*5</t>
  </si>
  <si>
    <t>49</t>
  </si>
  <si>
    <t>452218142</t>
  </si>
  <si>
    <t xml:space="preserve">Zajišťovací práh z upraveného lomového kamene  na dně a ve svahu melioračních kanálů, s patkami nebo bez patek s dlažbovitou úpravou viditelných ploch na cementovou maltu</t>
  </si>
  <si>
    <t>-1516511099</t>
  </si>
  <si>
    <t>Poznámka k položce:_x000d_
Betonový stabilizační práh dlažby v rámci úpravy čel podélných propustků a potrubí, š. 0,20 m a v. 0,60 m
C 20/25n, XF3_x000d_
Potrubí v km 0,283 54: 3,1m*0,2m*0,6m=0,372 [A]
_x000d_
Propustek v km 0,690 48: 3,1m*0,2m*0,6m+3,5m*0,2m*0,6m=0,792 [B]_x000d_
Propustek v km 1,204 86: 2,9m*0,2m*0,6m+2,5m*0,2m*0,6m=0,648 [C]_x000d_
Propustek v km 1,748 26: 3,5m*0,2m*0,6m=0,420 [D]
_x000d_
Celkem: A+B+C+D=2,232 [E]</t>
  </si>
  <si>
    <t>50</t>
  </si>
  <si>
    <t>451315124</t>
  </si>
  <si>
    <t xml:space="preserve">Podkladní a výplňové vrstvy z betonu prostého  tloušťky do 150 mm, z betonu C 12/15</t>
  </si>
  <si>
    <t>958392584</t>
  </si>
  <si>
    <t>Poznámka k položce:_x000d_
Bet. lože u podélného propustku v km 0,030 C12/15, XF3 _x000d_
pod ŽB. trouby: 7,1*1,95 (tl. 0,10 m)_x000d_
pod vtokovou jímkou: 2,3*1,45 (tl. 0,15 m)_x000d_
Celkem*0,85 (85%)</t>
  </si>
  <si>
    <t>((7,1*1,95)+(2,3*1,45))*0,85</t>
  </si>
  <si>
    <t>Komunikace pozemní</t>
  </si>
  <si>
    <t>51</t>
  </si>
  <si>
    <t>561031111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</si>
  <si>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</si>
  <si>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-1442003975</t>
  </si>
  <si>
    <t>Poznámka k položce:_x000d_
tl. 250 mm</t>
  </si>
  <si>
    <t>9119/3</t>
  </si>
  <si>
    <t>52</t>
  </si>
  <si>
    <t>58591003</t>
  </si>
  <si>
    <t>pojivo hydraulické pro stabilizaci zeminy 70% vápna</t>
  </si>
  <si>
    <t>762533647</t>
  </si>
  <si>
    <t>Poznámka k položce:_x000d_
Předpokládané množství pojiva je 5%, přesné množství bude určeno na základě průkazní zkoušky.</t>
  </si>
  <si>
    <t>9119/3*0,25*0,05*1,3</t>
  </si>
  <si>
    <t>53</t>
  </si>
  <si>
    <t>564861111</t>
  </si>
  <si>
    <t>Podklad ze štěrkodrti ŠD s rozprostřením a zhutněním plochy přes 100 m2, po zhutnění tl. 200 mm</t>
  </si>
  <si>
    <t>-1867130875</t>
  </si>
  <si>
    <t>Poznámka k položce:_x000d_
ŠDa 0-32mm, tl. 200 mm</t>
  </si>
  <si>
    <t>54</t>
  </si>
  <si>
    <t>564952111</t>
  </si>
  <si>
    <t xml:space="preserve">Podklad z mechanicky zpevněného kameniva MZK (minerální beton)  s rozprostřením a s hutněním, po zhutnění tl. 150 mm</t>
  </si>
  <si>
    <t>1594763433</t>
  </si>
  <si>
    <t>Poznámka k položce:_x000d_
MZK 0-32 mm, tl. 150 mm</t>
  </si>
  <si>
    <t>55</t>
  </si>
  <si>
    <t>565155111</t>
  </si>
  <si>
    <t xml:space="preserve">Asfaltový beton vrstva podkladní ACP 16 (obalované kamenivo střednězrnné - OKS)  s rozprostřením a zhutněním v pruhu šířky přes 1,5 do 3 m, po zhutnění tl. 70 mm</t>
  </si>
  <si>
    <t>1145915629</t>
  </si>
  <si>
    <t>Poznámka k položce:_x000d_
ACP 16+ tl. 70 mm</t>
  </si>
  <si>
    <t>56</t>
  </si>
  <si>
    <t>569851111</t>
  </si>
  <si>
    <t xml:space="preserve">Zpevnění krajnic nebo komunikací pro pěší  s rozprostřením a zhutněním, po zhutnění štěrkodrtí tl. 150 mm</t>
  </si>
  <si>
    <t>1687071407</t>
  </si>
  <si>
    <t xml:space="preserve">Poznámka k položce:_x000d_
ŠD 0/32, tl. 0,15 m, š. 0,75
Zahutnit 0,03 m pod hranu vozovky_x000d_
</t>
  </si>
  <si>
    <t>57</t>
  </si>
  <si>
    <t>573191111</t>
  </si>
  <si>
    <t>Postřik infiltrační kationaktivní emulzí v množství 1,00 kg/m2</t>
  </si>
  <si>
    <t>-493117738</t>
  </si>
  <si>
    <t>Poznámka k položce:_x000d_
PIE 0,60 kg/m2 na MZK</t>
  </si>
  <si>
    <t>58</t>
  </si>
  <si>
    <t>573231108</t>
  </si>
  <si>
    <t>Postřik spojovací PS bez posypu kamenivem ze silniční emulze, v množství 0,50 kg/m2</t>
  </si>
  <si>
    <t>1681493302</t>
  </si>
  <si>
    <t>Poznámka k položce:_x000d_
PSE 0,3 kg/m2</t>
  </si>
  <si>
    <t>59</t>
  </si>
  <si>
    <t>577134111</t>
  </si>
  <si>
    <t xml:space="preserve">Asfaltový beton vrstva obrusná ACO 11 (ABS)  s rozprostřením a se zhutněním z nemodifikovaného asfaltu v pruhu šířky do 3 m tř. I, po zhutnění tl. 40 mm</t>
  </si>
  <si>
    <t>1050728779</t>
  </si>
  <si>
    <t>Poznámka k položce:_x000d_
ACO 11+ tl. 40 mm</t>
  </si>
  <si>
    <t>60</t>
  </si>
  <si>
    <t>594511111</t>
  </si>
  <si>
    <t xml:space="preserve">Dlažba nebo přídlažba z lomového kamene lomařsky upraveného rigolového  v ploše vodorovné nebo ve sklonu tl. do 250 mm, bez vyplnění spár, s provedením lože tl. 50 mm z betonu</t>
  </si>
  <si>
    <t>2044192343</t>
  </si>
  <si>
    <t>Poznámka k položce:_x000d_
Dlažba z lomového kamene tl. 0,20 m, Uložení do betonového lože z C20/25n, XF3,
tl. min. 0,20 m, Vyspárování cementovou maltou M25-XF3
Zpevněný příkop v km 0,010 00 - km 0,100 00, dl. 90 m
Odláždění šikmých čel propustku a potrubí_x000d_
Zpevněný příkop: (350m2-67m2)_x000d_
Potrubí v km 0,283 54: 16,5m2_x000d_
Propustek v km 0,690 48: 17,0m_x000d_
Propustek v km 1,204 86: 13m_x000d_
Propustek v km 1,748 26: 30,5m_x000d_
celkem 360 m2_x000d_
Podélný propustek v km 0,030 00: (0,75m*5m+1,2m*4,8m)*0,85 (85%)_x000d_
=8,0835 m2_x000d_
Uvnitř vtokové jímky v km 0,030: (0,8m*1,5m)*0,85 (85%)= 1,02 m2_x000d_
Celkem: 369,104</t>
  </si>
  <si>
    <t>61</t>
  </si>
  <si>
    <t>599632111</t>
  </si>
  <si>
    <t xml:space="preserve">Vyplnění spár dlažby (přídlažby) z lomového kamene  v jakémkoliv sklonu plochy a jakékoliv tloušťky cementovou maltou se zatřením</t>
  </si>
  <si>
    <t>-1949501427</t>
  </si>
  <si>
    <t>Poznámka k položce:_x000d_
vyspárování cementovou maltou M25-XF3</t>
  </si>
  <si>
    <t>Trubní vedení</t>
  </si>
  <si>
    <t>62</t>
  </si>
  <si>
    <t>871350310</t>
  </si>
  <si>
    <t>Montáž kanalizačního potrubí z plastů z polypropylenu PP hladkého plnostěnného SN 10 DN 200</t>
  </si>
  <si>
    <t>m</t>
  </si>
  <si>
    <t>-403153000</t>
  </si>
  <si>
    <t>Poznámka k položce:_x000d_
PP DN 160, SN 8_x000d_
1m+5m+5m=11,000</t>
  </si>
  <si>
    <t>63</t>
  </si>
  <si>
    <t>28611164</t>
  </si>
  <si>
    <t>trubka kanalizační PVC DN 160x1000mm SN8</t>
  </si>
  <si>
    <t>-800073</t>
  </si>
  <si>
    <t>11*1,015 'Přepočtené koeficientem množství</t>
  </si>
  <si>
    <t>64</t>
  </si>
  <si>
    <t>899204112R</t>
  </si>
  <si>
    <t>Osazení mříží litinových včetně rámů a košů na bahno pro třídu zatížení D400, E600</t>
  </si>
  <si>
    <t>-703152022</t>
  </si>
  <si>
    <t>Poznámka k položce:_x000d_
Mříž na vtokovou jímku v km 0,030_x000d_
1=1,000 [A]_x000d_
a*0,85 (85%)=0,850 [B]</t>
  </si>
  <si>
    <t>65</t>
  </si>
  <si>
    <t>59224451</t>
  </si>
  <si>
    <t>mříž kompozit s rámem B125 pro horskou vpusť betonovou 120x60cm</t>
  </si>
  <si>
    <t>-1867888892</t>
  </si>
  <si>
    <t>66</t>
  </si>
  <si>
    <t>899431111</t>
  </si>
  <si>
    <t xml:space="preserve">Výšková úprava uličního vstupu nebo vpusti do 200 mm  zvýšením krycího hrnce, šoupěte nebo hydrantu bez úpravy armatur</t>
  </si>
  <si>
    <t>1781590467</t>
  </si>
  <si>
    <t>Poznámka k položce:_x000d_
Výšková úprava krycího hrnku hydrantu v km 0,065 11</t>
  </si>
  <si>
    <t>67</t>
  </si>
  <si>
    <t>899623161</t>
  </si>
  <si>
    <t>Obetonování potrubí nebo zdiva stok betonem prostým v otevřeném výkopu, betonem tř. C 20/25</t>
  </si>
  <si>
    <t>-137251400</t>
  </si>
  <si>
    <t>Poznámka k položce:_x000d_
Obetonování ŽB. trouby u podélného propustku v km 0,030
C20/25n XF3, tl. 0,20 m_x000d_
1,1m2*5,8m=6,380 [A]
a*0,85 (85%)=5,423 [B]</t>
  </si>
  <si>
    <t>Ostatní konstrukce a práce, bourání</t>
  </si>
  <si>
    <t>68</t>
  </si>
  <si>
    <t>914111111</t>
  </si>
  <si>
    <t xml:space="preserve">Montáž svislé dopravní značky základní  velikosti do 1 m2 objímkami na sloupky nebo konzoly</t>
  </si>
  <si>
    <t>1122099674</t>
  </si>
  <si>
    <t>Poznámka k položce:_x000d_
P2, P6</t>
  </si>
  <si>
    <t>69</t>
  </si>
  <si>
    <t>40445612</t>
  </si>
  <si>
    <t>značky upravující přednost P2, P3, P8 750mm</t>
  </si>
  <si>
    <t>-1590015787</t>
  </si>
  <si>
    <t>70</t>
  </si>
  <si>
    <t>40445615</t>
  </si>
  <si>
    <t>značky upravující přednost P6 700mm</t>
  </si>
  <si>
    <t>-1230541307</t>
  </si>
  <si>
    <t>71</t>
  </si>
  <si>
    <t>914511111</t>
  </si>
  <si>
    <t xml:space="preserve">Montáž sloupku dopravních značek  délky do 3,5 m do betonového základu</t>
  </si>
  <si>
    <t>-514128827</t>
  </si>
  <si>
    <t>72</t>
  </si>
  <si>
    <t>40445225</t>
  </si>
  <si>
    <t>sloupek pro dopravní značku Zn D 60mm v 3,5m</t>
  </si>
  <si>
    <t>-253990405</t>
  </si>
  <si>
    <t>73</t>
  </si>
  <si>
    <t>40445240</t>
  </si>
  <si>
    <t>patka pro sloupek Al D 60mm</t>
  </si>
  <si>
    <t>1209214181</t>
  </si>
  <si>
    <t>74</t>
  </si>
  <si>
    <t>919112213</t>
  </si>
  <si>
    <t xml:space="preserve">Řezání dilatačních spár v živičném krytu  vytvoření komůrky pro těsnící zálivku šířky 10 mm, hloubky 25 mm</t>
  </si>
  <si>
    <t>-2134279576</t>
  </si>
  <si>
    <t>Poznámka k položce:_x000d_
Frézování drážky pro asfaltovou zálivku 0,01/0,025 m dle TP 115_x000d_
Pracovní spáry_x000d_
8,5m+12m+19m+36,5m+15,5m+40,5m+66m+40m+40m+9,5m+9,5m=297,000</t>
  </si>
  <si>
    <t>75</t>
  </si>
  <si>
    <t>919121112</t>
  </si>
  <si>
    <t xml:space="preserve">Utěsnění dilatačních spár zálivkou za studena  v cementobetonovém nebo živičném krytu včetně adhezního nátěru s těsnicím profilem pod zálivkou, pro komůrky šířky 10 mm, hloubky 25 mm</t>
  </si>
  <si>
    <t>1521063659</t>
  </si>
  <si>
    <t>Poznámka k položce:_x000d_
Emulzní modifikovaná asfaltová zálivka včetně ošetření do vyfrézované drážky 0,01/0,025 m dle TP115</t>
  </si>
  <si>
    <t>21,5+8,5+12+19+36,5+15,5+40,5+66+40+40+9,5+9,5+10</t>
  </si>
  <si>
    <t>Součet</t>
  </si>
  <si>
    <t>76</t>
  </si>
  <si>
    <t>919413121</t>
  </si>
  <si>
    <t xml:space="preserve">Vtoková jímka propustku  z betonu prostého se zvýšenými nároky na prostředí tř. C 25/30, propustku z trub DN do 800 mm</t>
  </si>
  <si>
    <t>-973237759</t>
  </si>
  <si>
    <t>Poznámka k položce:_x000d_
Vtoková jímka u podélné propustku ve sjezdu v km 0,030 00
včetně izolačního nátěru 1xNP + 2xNA_x000d_
1=1,000 [A]_x000d_
a*0,85 (85%)=0,850 [B]</t>
  </si>
  <si>
    <t>77</t>
  </si>
  <si>
    <t>919521130R</t>
  </si>
  <si>
    <t xml:space="preserve">Zřízení silničního propustku z trub betonových nebo železobetonových  DN 500 mm</t>
  </si>
  <si>
    <t>-324293761</t>
  </si>
  <si>
    <t>Poznámka k položce:_x000d_
Odbourání stávajícího betonového čela na vtoku a výtoku u podélného propustku
Osazení ŽB trouby - na každé straně dojde k prosloužení propustku o 1,25 m
Zhotovení šikmého čela
Položka obsahuje veškeré nutné zemní práce
Položka obsahuje naložení, odvoz, uložení a poplatek za skládku vybouraného a
nepotřebného materiálu_x000d_
Propustek v km 0,690 48: 1=1,000 [A]_x000d_
Propustek v km 1,204 86: 1=1,000 [B]_x000d_
Propustek v km 1,748 26: 1=1,000 [C]
_x000d_
Úprava vtoku odtokového potrubí v km 0,283 54: 0,5=0,500 [E]
_x000d_
Celkem: A+B+C+E=3,500 [F]</t>
  </si>
  <si>
    <t>78</t>
  </si>
  <si>
    <t>919521160</t>
  </si>
  <si>
    <t xml:space="preserve">Zřízení silničního propustku z trub betonových nebo železobetonových  DN 800 mm</t>
  </si>
  <si>
    <t>1210980387</t>
  </si>
  <si>
    <t xml:space="preserve">Poznámka k položce:_x000d_
Trouby TZH-Q 80/250
Včetně podkladních betonových prahů_x000d_
8,15=8,150 [A]
a*0,85 (85%)=6,928 [B]_x000d_
</t>
  </si>
  <si>
    <t>79</t>
  </si>
  <si>
    <t>PFG.71002511</t>
  </si>
  <si>
    <t>trouba hrdlová přímá železobet. s integrovaným těsněním DEHA TZH-Q 800/2500 80x250x11,5cm</t>
  </si>
  <si>
    <t>-1123242223</t>
  </si>
  <si>
    <t>80</t>
  </si>
  <si>
    <t>919735112</t>
  </si>
  <si>
    <t xml:space="preserve">Řezání stávajícího živičného krytu nebo podkladu  hloubky přes 50 do 100 mm</t>
  </si>
  <si>
    <t>-1766765536</t>
  </si>
  <si>
    <t>Poznámka k položce:_x000d_
Řezání asfaltového krytu v místech napojení_x000d_
17,3m+8,4m+2,81m+23m=51,510</t>
  </si>
  <si>
    <t>81</t>
  </si>
  <si>
    <t>935114111</t>
  </si>
  <si>
    <t>Štěrbinový odvodňovací betonový žlab se základem z betonu prostého a s obetonováním rozměru 220x260 mm (mikroštěrbinový) bez vnitřního spádu</t>
  </si>
  <si>
    <t>-491724688</t>
  </si>
  <si>
    <t>Poznámka k položce:_x000d_
Mikroštěrbinové trouby včetně záslepek_x000d_
9,5m+1,5m+4,5m=15,500 m_x000d_
3 ks M-VO vpusť = 3x 1 m_x000d_
3 ks M-CO čistící kus = 3x 1 m</t>
  </si>
  <si>
    <t>82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</si>
  <si>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</si>
  <si>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</si>
  <si>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-1826333108</t>
  </si>
  <si>
    <t>Poznámka k položce:_x000d_
Podélné propustky propustky a potrubí_x000d_
Vyčištění propustku od nánosu_x000d_
Odstranění nánosu na vtoku a výtoku_x000d_
Potrubí v km 0,283 54: 5m=5,000 [A]_x000d_
Propustek v km 0,690 48: 7,5m=7,500 [B]_x000d_
Propustek v km 1,204 86: 7,5m=7,500 [C]
_x000d_
Propustek v km 1,748 26: 7,5m=7,500 [D]_x000d_
Celkem: A+B+C+D=27,500 [E]</t>
  </si>
  <si>
    <t>83</t>
  </si>
  <si>
    <t>966006132</t>
  </si>
  <si>
    <t xml:space="preserve">Odstranění (demontáž) svislých dopravních značek  s odklizením materiálu na skládku na vzdálenost do 20 m nebo s naložením na dopravní prostředek ze sloupů, sloupků nebo konzol</t>
  </si>
  <si>
    <t>196333983</t>
  </si>
  <si>
    <t>84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</si>
  <si>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</si>
  <si>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</si>
  <si>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-1523277088</t>
  </si>
  <si>
    <t xml:space="preserve">Poznámka k položce:_x000d_
Odstranění stávajícího betonového žlabu _x000d_
</t>
  </si>
  <si>
    <t>997</t>
  </si>
  <si>
    <t>Přesun sutě</t>
  </si>
  <si>
    <t>85</t>
  </si>
  <si>
    <t>997221551</t>
  </si>
  <si>
    <t xml:space="preserve">Vodorovná doprava suti  bez naložení, ale se složením a s hrubým urovnáním ze sypkých materiálů, na vzdálenost do 1 km</t>
  </si>
  <si>
    <t>1408515580</t>
  </si>
  <si>
    <t xml:space="preserve">Poznámka k položce:_x000d_
stávající konstrukce ze štěrku </t>
  </si>
  <si>
    <t>0,502</t>
  </si>
  <si>
    <t>9180*0,46*2</t>
  </si>
  <si>
    <t>86</t>
  </si>
  <si>
    <t>997221559</t>
  </si>
  <si>
    <t xml:space="preserve">Vodorovná doprava suti  bez naložení, ale se složením a s hrubým urovnáním Příplatek k ceně za každý další i započatý 1 km přes 1 km</t>
  </si>
  <si>
    <t>1088757058</t>
  </si>
  <si>
    <t>0,502*14</t>
  </si>
  <si>
    <t>9180*0,46*2*14</t>
  </si>
  <si>
    <t>87</t>
  </si>
  <si>
    <t>997221645</t>
  </si>
  <si>
    <t>Poplatek za uložení stavebního odpadu na skládce (skládkovné) asfaltového bez obsahu dehtu zatříděného do Katalogu odpadů pod kódem 17 03 02</t>
  </si>
  <si>
    <t>-1552454263</t>
  </si>
  <si>
    <t>Poznámka k položce:_x000d_
Odpad z frézování drážky</t>
  </si>
  <si>
    <t>334,5*0,01*0,06*2,5</t>
  </si>
  <si>
    <t>88</t>
  </si>
  <si>
    <t>997221655</t>
  </si>
  <si>
    <t>-920493455</t>
  </si>
  <si>
    <t>Poznámka k položce:_x000d_
Kce vozovky - štěrk</t>
  </si>
  <si>
    <t>89</t>
  </si>
  <si>
    <t>997221658</t>
  </si>
  <si>
    <t>Poplatek za uložení stavebního odpadu na skládce (skládkovné) z rostlinných pletiv zatříděného do Katalogu odpadů pod kódem 02 01 03</t>
  </si>
  <si>
    <t>-552716129</t>
  </si>
  <si>
    <t>44*1,2</t>
  </si>
  <si>
    <t>998</t>
  </si>
  <si>
    <t>Přesun hmot</t>
  </si>
  <si>
    <t>90</t>
  </si>
  <si>
    <t>998225111</t>
  </si>
  <si>
    <t xml:space="preserve">Přesun hmot pro komunikace s krytem z kameniva, monolitickým betonovým nebo živičným  dopravní vzdálenost do 200 m jakékoliv délky objektu</t>
  </si>
  <si>
    <t>-1068356701</t>
  </si>
  <si>
    <t>SO 101.2 - Komunikace - Stavební úpravy mimo obvod pozemkových úprav (investor obec Záchlumí)</t>
  </si>
  <si>
    <t>-790748420</t>
  </si>
  <si>
    <t xml:space="preserve">Poznámka k položce:_x000d_
Sejmutí ornice v tl. 0,15 m,  na mezideponii pro zpětné rozprostření</t>
  </si>
  <si>
    <t>1484231286</t>
  </si>
  <si>
    <t>Poznámka k položce:_x000d_
Ornice z mezideponie, tl. 0,15 m</t>
  </si>
  <si>
    <t>62*0,15</t>
  </si>
  <si>
    <t>-709414611</t>
  </si>
  <si>
    <t>Poznámka k položce:_x000d_
Hloubení rýhy v místě podélného propustku km 0,030_x000d_
Propust v km 0,030: 3,5m2*8,15m=28,525 [A]
_x000d_
Vtoková jímka km 0,030: 2,2m2*3,3m=7,260 [B]_x000d_
Celkem: A+B=35,785 [C]
_x000d_
c*0,15(15%)=5,368 [D]</t>
  </si>
  <si>
    <t>498825769</t>
  </si>
  <si>
    <t>5,368</t>
  </si>
  <si>
    <t>504979445</t>
  </si>
  <si>
    <t>5,368*5</t>
  </si>
  <si>
    <t>Poplatek za uložení stavebního odpadu na recyklační skládce (skládkovné) zeminy a kamení zatříděného do Katalogu odpadů pod kódem 17 05 04</t>
  </si>
  <si>
    <t>1910509389</t>
  </si>
  <si>
    <t>Poznámka k položce:_x000d_
Materiál z hloubení rýh_x000d_
_x000d_
5,368m3_x000d_
_x000d_
2 t/m3</t>
  </si>
  <si>
    <t>5,368*2</t>
  </si>
  <si>
    <t>1721928018</t>
  </si>
  <si>
    <t>5,368+9,3</t>
  </si>
  <si>
    <t>Zásyp sypaninou z jakékoliv horniny strojně s uložením výkopku ve vrstvách se zhutněním jam, šachet, rýh nebo kolem objektů v těchto vykopávkách</t>
  </si>
  <si>
    <t>458633419</t>
  </si>
  <si>
    <t>Poznámka k položce:_x000d_
Hutněný zásyp po vrstvách 300 mm okolo propustku v km 0,030 
z nenamrzavé zeminy, vhodné do násypu dle ČSN 736133_x000d_
Propust v km 0,030: 3,5m2*8,15m=28,525 [A]
_x000d_
Vtoková jímka km 0,030: 2,2m2*3,3m=7,260 [B]_x000d_
Celkem: A+B=35,785 [C]
_x000d_
c*0,15(15%)=5,368 [D]</t>
  </si>
  <si>
    <t>-1323066974</t>
  </si>
  <si>
    <t>1229437420</t>
  </si>
  <si>
    <t>Poznámka k položce:_x000d_
tl. 0,15 m</t>
  </si>
  <si>
    <t>-1408158715</t>
  </si>
  <si>
    <t>-1820068640</t>
  </si>
  <si>
    <t>62*0,02 'Přepočtené koeficientem množství</t>
  </si>
  <si>
    <t>-1084587263</t>
  </si>
  <si>
    <t>-411491865</t>
  </si>
  <si>
    <t>200029434</t>
  </si>
  <si>
    <t>Poznámka k položce:_x000d_
C 25/30 XF3, betonový základ u propustku v km 0,030, vč. výkopu rýhy a zp. zásypu_x000d_
0,4*1*2,3=0,920 [A]
_x000d_
a*0,15(15%)=0,138 [B]</t>
  </si>
  <si>
    <t>-1213118921</t>
  </si>
  <si>
    <t>5,4*0,15</t>
  </si>
  <si>
    <t>-877859778</t>
  </si>
  <si>
    <t>-1354333251</t>
  </si>
  <si>
    <t>Poznámka k položce:_x000d_
C25/30 XF3; bet. základ u ukončení podélného propustku v km 0,030, vč. výkopu a zp. zásypu._x000d_
0,4*0,8*1,95=0,624 [A]_x000d_
a*0,15(15%)=0,094 [B]</t>
  </si>
  <si>
    <t>-1249512311</t>
  </si>
  <si>
    <t>3,76*0,15</t>
  </si>
  <si>
    <t>-1597610666</t>
  </si>
  <si>
    <t>1201614420</t>
  </si>
  <si>
    <t>Poznámka k položce:_x000d_
Bet. lože u podélného propustku v km 0,030 C12/15, XF3 _x000d_
pod ŽB. trouby: 7,1*1,95 (tl. 0,10 m)_x000d_
pod vtokovou jímkou: 2,3*1,45 (tl. 0,15 m)_x000d_
Celkem*0,15 (15%)</t>
  </si>
  <si>
    <t>((7,1*1,95)+(2,3*1,45))*0,15</t>
  </si>
  <si>
    <t>619452406</t>
  </si>
  <si>
    <t>22616042</t>
  </si>
  <si>
    <t>68,607*5</t>
  </si>
  <si>
    <t>1271817996</t>
  </si>
  <si>
    <t>Poznámka k položce:_x000d_
ŠDa 0/32, tl. 200 mm</t>
  </si>
  <si>
    <t>-1493437319</t>
  </si>
  <si>
    <t>Poznámka k položce:_x000d_
MZK 0/32, tl. 150 mm</t>
  </si>
  <si>
    <t>-1364641467</t>
  </si>
  <si>
    <t>1189415403</t>
  </si>
  <si>
    <t>Poznámka k položce:_x000d_
ŠDa 0/32, tl. 150 mm, š. 0,75 m</t>
  </si>
  <si>
    <t>808505298</t>
  </si>
  <si>
    <t>1644837748</t>
  </si>
  <si>
    <t>-1948672762</t>
  </si>
  <si>
    <t>594411111</t>
  </si>
  <si>
    <t xml:space="preserve">Dlažba nebo přídlažba z lomového kamene lomařsky upraveného rigolového  v ploše vodorovné nebo ve sklonu tl. do 250 mm, bez vyplnění spár, s provedením lože tl. 50 mm z cementové malty</t>
  </si>
  <si>
    <t>1611530566</t>
  </si>
  <si>
    <t>Poznámka k položce:_x000d_
Dlažba z lomového kamene tl. 0,20 m, Uložení do betonového lože z C20/25n, XF3,
tl. min. 0,20 m, Vyspárování cementovou maltou M25-XF3_x000d_
Odláždění šikmých čel propustku a potrubí_x000d_
Zpevněný příkop: 67m2_x000d_
Podélný propustek v km 0,030 00: (0,75m*5m+1,2m*4,8m)*0,15 (15%)_x000d_
Uvnitř vtokové jímky v km 0,030: (0,8m*1,5m)*0,15 (15%)</t>
  </si>
  <si>
    <t>0,75*5</t>
  </si>
  <si>
    <t>1,2*4,8</t>
  </si>
  <si>
    <t>0,8*1,5</t>
  </si>
  <si>
    <t>10,71*0,15</t>
  </si>
  <si>
    <t>-1927516529</t>
  </si>
  <si>
    <t>899204112</t>
  </si>
  <si>
    <t>-1481747658</t>
  </si>
  <si>
    <t>Poznámka k položce:_x000d_
Mříž na vtokovou jímku v km 0,030_x000d_
1=1,000 [A]_x000d_
a*0,15(15%)=0,150 [B]</t>
  </si>
  <si>
    <t>2015374968</t>
  </si>
  <si>
    <t>-1215619049</t>
  </si>
  <si>
    <t>Poznámka k položce:_x000d_
Obetonování ŽB. trouby u podélného propustku v km 0,030
C20/25n XF3, tl. 0,20 m_x000d_
1,1m2*5,8m=6,380 [A]_x000d_
a*0,15(15%)=0,957 [B]</t>
  </si>
  <si>
    <t>585613001</t>
  </si>
  <si>
    <t>-2047172325</t>
  </si>
  <si>
    <t>-161062779</t>
  </si>
  <si>
    <t>Poznámka k položce:_x000d_
Vtoková jímka u podélné propustku ve sjezdu v km 0,030 00
včetně izolačního nátěru 1xNP + 2xNA_x000d_
1=1,000 [A]
_x000d_
a*0,15(15%)=0,150 [B]</t>
  </si>
  <si>
    <t>-326601312</t>
  </si>
  <si>
    <t>Poznámka k položce:_x000d_
Trouby TZH-Q 80/250_x000d_
Včetně podkladních betonových prahů_x000d_
8,15=8,150 [A]_x000d_
a*0,15(15%)=1,223 [B]</t>
  </si>
  <si>
    <t>827500935</t>
  </si>
  <si>
    <t>796185432</t>
  </si>
  <si>
    <t>SO 102.1 - Rámový propust v km0,120</t>
  </si>
  <si>
    <t xml:space="preserve">    3 - Svislé a kompletní konstrukce</t>
  </si>
  <si>
    <t>PSV - Práce a dodávky PSV</t>
  </si>
  <si>
    <t xml:space="preserve">    711 - Izolace proti vodě, vlhkosti a plynům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</si>
  <si>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</si>
  <si>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</si>
  <si>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-108100425</t>
  </si>
  <si>
    <t>Poznámka k položce:_x000d_
V místě pod asfaltobetonovým vozovkovým souvrstvím nad novým propustkem</t>
  </si>
  <si>
    <t>8,1*10,8</t>
  </si>
  <si>
    <t>121151113</t>
  </si>
  <si>
    <t>Sejmutí ornice strojně při souvislé ploše přes 100 do 500 m2, tl. vrstvy do 200 mm</t>
  </si>
  <si>
    <t>353946304</t>
  </si>
  <si>
    <t xml:space="preserve">Poznámka k položce:_x000d_
Sejmutí ornice v tl. 0,15 m,  na mezideponii pro zpětné rozprostření 45,3 m3, přebytek na skládku</t>
  </si>
  <si>
    <t>122151105</t>
  </si>
  <si>
    <t>Odkopávky a prokopávky nezapažené strojně v hornině třídy těžitelnosti I skupiny 1 a 2 přes 500 do 1 000 m3</t>
  </si>
  <si>
    <t>-1172936491</t>
  </si>
  <si>
    <t>Poznámka k položce:_x000d_
Odkop zeminy v místě budoucí dlažky z lomového kamene - vtok, výtok_x000d_
Vtok: 31m*11m2/m=341,000 [A]_x000d_
Výtok: 7,2m*22,5m2/m=162,000 [B]
_x000d_
Celkem: A+B=503,000 [C]</t>
  </si>
  <si>
    <t>503</t>
  </si>
  <si>
    <t>122151402</t>
  </si>
  <si>
    <t>Vykopávky v zemnících na suchu strojně zapažených i nezapažených v hornině třídy těžitelnosti I skupiny 1 a 2 přes 20 do 50 m3</t>
  </si>
  <si>
    <t>-224286232</t>
  </si>
  <si>
    <t>Poznámka k položce:_x000d_
Ornice z mezideponie v tl. 0,15 m</t>
  </si>
  <si>
    <t>302*0,15</t>
  </si>
  <si>
    <t>131151104</t>
  </si>
  <si>
    <t>Hloubení nezapažených jam a zářezů strojně s urovnáním dna do předepsaného profilu a spádu v hornině třídy těžitelnosti I skupiny 1 a 2 přes 100 do 500 m3</t>
  </si>
  <si>
    <t>1835170178</t>
  </si>
  <si>
    <t>Poznámka k položce:_x000d_
21m2/m*7,3m+1,75m*8,1m*2,8m-1,7m2/m*7,3m-5,2m2/m*11m=123,380</t>
  </si>
  <si>
    <t>2097193245</t>
  </si>
  <si>
    <t>Poznámka k položce:_x000d_
Hloubení rýhy pro betonový stabilizační práh dlažby š. 0,20 m a v. 0,60 m_x000d_
C 20/25n, XF3_x000d_
Vtok: 0,2m*0,6m*33,4m=4,008 [A]_x000d_
Výtok: 0,2m*0,6m*5,3m=0,636 [B]_x000d_
Celkem: A+B=4,644 [C]</t>
  </si>
  <si>
    <t>-1651748151</t>
  </si>
  <si>
    <t>655,324</t>
  </si>
  <si>
    <t>-505016412</t>
  </si>
  <si>
    <t>655,324*5</t>
  </si>
  <si>
    <t>458921637</t>
  </si>
  <si>
    <t>Poznámka k položce:_x000d_
Odkopávky, hloubení jam a rýh, ornice_x000d_
(464-302)*0,15= 24,3 [A]_x000d_
503m3=503,000 [B]_x000d_
123,38m3=123,380 [C]_x000d_
4,644m3=4,644 [D]
_x000d_
Celkem: A+B+C+D= 655,324 [E]</t>
  </si>
  <si>
    <t>655,324*2</t>
  </si>
  <si>
    <t>-2112592914</t>
  </si>
  <si>
    <t>655,324+45,3</t>
  </si>
  <si>
    <t>379962875</t>
  </si>
  <si>
    <t>Poznámka k položce:_x000d_
V místě nad novým rámovým propustkem a v místě předpolí rámového propustku
ŠD fr. 0/63 mm_x000d_
5,8m*0,15m*3,8m+2,1m2/m*5,8m+2,5m2/m*5,8m=29,986 [A]
_x000d_
2,8m2/m*8,1m+3,8m2/m*8,1m=53,460 [B]
_x000d_
Celkem: A+B=83,446 [C]</t>
  </si>
  <si>
    <t>58344197</t>
  </si>
  <si>
    <t>štěrkodrť frakce 0/63</t>
  </si>
  <si>
    <t>284333541</t>
  </si>
  <si>
    <t>83,446*2</t>
  </si>
  <si>
    <t>181152302</t>
  </si>
  <si>
    <t>Úprava pláně na stavbách silnic a dálnic strojně v zářezech mimo skalních se zhutněním</t>
  </si>
  <si>
    <t>-1356572980</t>
  </si>
  <si>
    <t>Poznámka k položce:_x000d_
V místě pod základy propustku a pod rámovými prefa profily_x000d_
7,3m*8,1m=59,130</t>
  </si>
  <si>
    <t>181351103</t>
  </si>
  <si>
    <t>Rozprostření a urovnání ornice v rovině nebo ve svahu sklonu do 1:5 strojně při souvislé ploše přes 100 do 500 m2, tl. vrstvy do 200 mm</t>
  </si>
  <si>
    <t>1637720654</t>
  </si>
  <si>
    <t>Poznámka k položce:_x000d_
ornice z mezideponie tl. 0,15</t>
  </si>
  <si>
    <t>181411131</t>
  </si>
  <si>
    <t>Založení trávníku na půdě předem připravené plochy do 1000 m2 výsevem včetně utažení parkového v rovině nebo na svahu do 1:5</t>
  </si>
  <si>
    <t>1345232003</t>
  </si>
  <si>
    <t>1231245288</t>
  </si>
  <si>
    <t>302*0,02 'Přepočtené koeficientem množství</t>
  </si>
  <si>
    <t>1180980646</t>
  </si>
  <si>
    <t>212792212</t>
  </si>
  <si>
    <t>Odvodnění mostní opěry z plastových trub drenážní potrubí flexibilní DN 160</t>
  </si>
  <si>
    <t>1289224481</t>
  </si>
  <si>
    <t>Poznámka k položce:_x000d_
Zárubní odvodňovací drenáže žel. bet čel propustku</t>
  </si>
  <si>
    <t>2*7</t>
  </si>
  <si>
    <t>274321117</t>
  </si>
  <si>
    <t>Základové konstrukce z betonu železového pásy, prahy, věnce a ostruhy ve výkopu nebo na hlavách pilot C 25/30</t>
  </si>
  <si>
    <t>-311376025</t>
  </si>
  <si>
    <t>Poznámka k položce:_x000d_
2m*0,78m*6,8m+2m*0,78m*6,8m=21,216</t>
  </si>
  <si>
    <t>274321191</t>
  </si>
  <si>
    <t>Základové konstrukce z betonu železového Příplatek k cenám za betonáž malého rozsahu do 25 m3</t>
  </si>
  <si>
    <t>1526858804</t>
  </si>
  <si>
    <t>274354111</t>
  </si>
  <si>
    <t>Bednění základových konstrukcí pasů, prahů, věnců a ostruh zřízení</t>
  </si>
  <si>
    <t>-1158261634</t>
  </si>
  <si>
    <t>2*0,78*4</t>
  </si>
  <si>
    <t>6,8*0,78*4</t>
  </si>
  <si>
    <t>274354211</t>
  </si>
  <si>
    <t>Bednění základových konstrukcí pasů, prahů, věnců a ostruh odstranění bednění</t>
  </si>
  <si>
    <t>-2145458331</t>
  </si>
  <si>
    <t>274361116</t>
  </si>
  <si>
    <t>Výztuž základových konstrukcí pasů, prahů, věnců a ostruh z betonářské oceli 10 505 (R) nebo BSt 500</t>
  </si>
  <si>
    <t>524378829</t>
  </si>
  <si>
    <t>Poznámka k položce:_x000d_
21,216*0,08728=1,852</t>
  </si>
  <si>
    <t>Svislé a kompletní konstrukce</t>
  </si>
  <si>
    <t>317321118</t>
  </si>
  <si>
    <t xml:space="preserve">Římsy ze železového betonu  C 30/37</t>
  </si>
  <si>
    <t>-1813543908</t>
  </si>
  <si>
    <t>Poznámka k položce:_x000d_
2x ŽB římsa z betonu C30/37_x000d_
6,8m*0,3m*0,75m*2ks=3,060</t>
  </si>
  <si>
    <t>317321191</t>
  </si>
  <si>
    <t xml:space="preserve">Římsy ze železového betonu  Příplatek k cenám za betonáž malého rozsahu do 25 m3</t>
  </si>
  <si>
    <t>927025153</t>
  </si>
  <si>
    <t>317353121</t>
  </si>
  <si>
    <t xml:space="preserve">Bednění mostní římsy  zřízení všech tvarů</t>
  </si>
  <si>
    <t>-363791404</t>
  </si>
  <si>
    <t>6,8*0,3*4</t>
  </si>
  <si>
    <t>0,3*0,75*4</t>
  </si>
  <si>
    <t>317353221</t>
  </si>
  <si>
    <t xml:space="preserve">Bednění mostní římsy  odstranění všech tvarů</t>
  </si>
  <si>
    <t>177551851</t>
  </si>
  <si>
    <t>317361116</t>
  </si>
  <si>
    <t xml:space="preserve">Výztuž mostních železobetonových říms  z betonářské oceli 10 505 (R) nebo BSt 500</t>
  </si>
  <si>
    <t>84407591</t>
  </si>
  <si>
    <t>Poznámka k položce:_x000d_
3,06*0,12821=0,392</t>
  </si>
  <si>
    <t>334323218</t>
  </si>
  <si>
    <t>Mostní křídla a závěrné zídky z betonu železového C 30/37</t>
  </si>
  <si>
    <t>1580916935</t>
  </si>
  <si>
    <t>Poznámka k položce:_x000d_
6,8m*2,04m*0,6m+6,8m*1,85m*0,6m=15,871</t>
  </si>
  <si>
    <t>334323291</t>
  </si>
  <si>
    <t>Mostní křídla a závěrné zídky z betonu Příplatek k cenám za práce malého rozsahu do 25 m3</t>
  </si>
  <si>
    <t>-282801945</t>
  </si>
  <si>
    <t>334352111</t>
  </si>
  <si>
    <t xml:space="preserve">Bednění mostních křídel a závěrných zídek ze systémového bednění  zřízení z překližek</t>
  </si>
  <si>
    <t>-2015282308</t>
  </si>
  <si>
    <t>6,8*2,04*2</t>
  </si>
  <si>
    <t>6,8*1,85*2</t>
  </si>
  <si>
    <t>0,6*2,04*2</t>
  </si>
  <si>
    <t>0,6*1,85*2</t>
  </si>
  <si>
    <t>334352211</t>
  </si>
  <si>
    <t xml:space="preserve">Bednění mostních křídel a závěrných zídek ze systémového bednění  odstranění z překližek</t>
  </si>
  <si>
    <t>-1823004645</t>
  </si>
  <si>
    <t>334361226</t>
  </si>
  <si>
    <t xml:space="preserve">Výztuž betonářská mostních konstrukcí  opěr, úložných prahů, křídel, závěrných zídek, bloků ložisek, pilířů a sloupů z oceli 10 505 (R) nebo BSt 500 křídel, závěrných zdí</t>
  </si>
  <si>
    <t>1026592563</t>
  </si>
  <si>
    <t>Poznámka k položce:_x000d_
15,871*0,12821=2,035</t>
  </si>
  <si>
    <t>389121112</t>
  </si>
  <si>
    <t xml:space="preserve">Osazení dílců rámové konstrukce propustků a podchodů  hmotnosti jednotlivě přes 5 do 10 t</t>
  </si>
  <si>
    <t>1368861477</t>
  </si>
  <si>
    <t>Poznámka k položce:_x000d_
Propusty z rámových prefabrikátů s pero-drážka, s vodotěsným spojem s pražovým tesněním, včetně železobetonové monolitické dobetonávky rámu v čelech na vtoku i výtoku, vnitřní rozměr rámu 2 x 150/100 cm_x000d_
7m+7m=14,000</t>
  </si>
  <si>
    <t>59383452</t>
  </si>
  <si>
    <t>propust rámová 1,00x1,50x2,00m</t>
  </si>
  <si>
    <t>-922492543</t>
  </si>
  <si>
    <t>451315125</t>
  </si>
  <si>
    <t xml:space="preserve">Podkladní a výplňové vrstvy z betonu prostého  tloušťky do 150 mm, z betonu C 16/20</t>
  </si>
  <si>
    <t>1051933564</t>
  </si>
  <si>
    <t>Poznámka k položce:_x000d_
Podkladní beton C16/20 pod ŽB. základ v tl. 0,15 m</t>
  </si>
  <si>
    <t>2*2,2*7</t>
  </si>
  <si>
    <t>451315137</t>
  </si>
  <si>
    <t xml:space="preserve">Podkladní a výplňové vrstvy z betonu prostého  tloušťky do 200 mm, z betonu C 25/30</t>
  </si>
  <si>
    <t>-681080452</t>
  </si>
  <si>
    <t>Poznámka k položce:_x000d_
Podkladní beton pod rámovými profily vyztužené KARI sítí - oka 100x100 mm, tl. 0,4 m</t>
  </si>
  <si>
    <t>4,4*7*2</t>
  </si>
  <si>
    <t>RHU.12563241005</t>
  </si>
  <si>
    <t>kari síť RM 100 (100 x 100mm)</t>
  </si>
  <si>
    <t>-612379209</t>
  </si>
  <si>
    <t xml:space="preserve">Poznámka k položce:_x000d_
Do betonu -  (včetně vrtání + kotvící výztuže + vlepování výztuže na chemickou kotvu)_x000d_
Podkladní beton pod rámovými profily vyztužené KARI sítí - oka 100x100 mm_x000d_
Obetonávka rámového propustku (nadbetonávka tl. 150 - 200 mm)</t>
  </si>
  <si>
    <t>-1690694836</t>
  </si>
  <si>
    <t>Poznámka k položce:_x000d_
Pod dlažbou z lomového kamene v místě vtoku a výtoku, tl. 0,1 m, C 20/25n, XF3</t>
  </si>
  <si>
    <t>451577121</t>
  </si>
  <si>
    <t xml:space="preserve">Podkladní a výplňová vrstva z kameniva  tloušťky do 200 mm z kameniva drceného</t>
  </si>
  <si>
    <t>-673012078</t>
  </si>
  <si>
    <t>Poznámka k položce:_x000d_
Podsyp ze štěrkodrti ŠD 0/63 mm pod základovými pasy a profily z rámových segmentů, v tl. 0,15 m_x000d_
Podsyp ze štěrkodrti ŠD 0/32 mm pod dlažbou, tl. 0,15 m</t>
  </si>
  <si>
    <t>4,4*7</t>
  </si>
  <si>
    <t>7*2,5*2</t>
  </si>
  <si>
    <t>270</t>
  </si>
  <si>
    <t>1665517521</t>
  </si>
  <si>
    <t>Poznámka k položce:_x000d_
Betonový stabilizační práh dlažby š. 0,20 m a v. 0,60 m
C 20/25n, XF3_x000d_
0,2m*0,6m*(5,3m+33,4m)=4,644</t>
  </si>
  <si>
    <t>-1666410925</t>
  </si>
  <si>
    <t>Poznámka k položce:_x000d_
Vtokový a výtokový prostor propustku_x000d_
Uložení do betonového lože z C 20/25n, XF3, tl. 0,05 m, tl. dlažby 0,25 m</t>
  </si>
  <si>
    <t>-596677409</t>
  </si>
  <si>
    <t xml:space="preserve">Poznámka k položce:_x000d_
Vtokový a výtokový prostor propustku_x000d_
Vyspárování cementovou maltou M25-XF3_x000d_
</t>
  </si>
  <si>
    <t>899623151</t>
  </si>
  <si>
    <t>Obetonování potrubí nebo zdiva stok betonem prostým v otevřeném výkopu, betonem tř. C 16/20</t>
  </si>
  <si>
    <t>-560227700</t>
  </si>
  <si>
    <t>Poznámka k položce:_x000d_
Podbetonávka odvodňovací drenáže tl. 150 mm</t>
  </si>
  <si>
    <t>0,75*0,3*7*2</t>
  </si>
  <si>
    <t>911121111</t>
  </si>
  <si>
    <t xml:space="preserve">Montáž zábradlí ocelového  přichyceného vruty do betonového podkladu</t>
  </si>
  <si>
    <t>-250502979</t>
  </si>
  <si>
    <t>R001</t>
  </si>
  <si>
    <t>Zábradlí silniční s vdorovnými madly - dodávka</t>
  </si>
  <si>
    <t>204571422</t>
  </si>
  <si>
    <t>919535556</t>
  </si>
  <si>
    <t xml:space="preserve">Obetonování trubního propustku  betonem prostým se zvýšenými nároky na prostředí tř. C 25/30</t>
  </si>
  <si>
    <t>-1155585609</t>
  </si>
  <si>
    <t>Poznámka k položce:_x000d_
Obetonávka rámového propustku (nadbetonávka tl. 150 - 200 mm)</t>
  </si>
  <si>
    <t>7*0,2*3,8</t>
  </si>
  <si>
    <t>405141346</t>
  </si>
  <si>
    <t>43,74*2</t>
  </si>
  <si>
    <t>1986719972</t>
  </si>
  <si>
    <t>43,74*2*14</t>
  </si>
  <si>
    <t>480357188</t>
  </si>
  <si>
    <t>Poznámka k položce:_x000d_
Nestmelené kamenivo</t>
  </si>
  <si>
    <t>-1586288256</t>
  </si>
  <si>
    <t>PSV</t>
  </si>
  <si>
    <t>Práce a dodávky PSV</t>
  </si>
  <si>
    <t>711</t>
  </si>
  <si>
    <t>Izolace proti vodě, vlhkosti a plynům</t>
  </si>
  <si>
    <t>711112051</t>
  </si>
  <si>
    <t xml:space="preserve">Provedení izolace proti zemní vlhkosti natěradly a tmely za studena  na ploše svislé S dvojnásobným nátěrem tekutou elastickou hydroizolací</t>
  </si>
  <si>
    <t>-1535378658</t>
  </si>
  <si>
    <t>Poznámka k položce:_x000d_
Nátěr rubu čela a základu žel. bet propustku, 2x penetral alp_x000d_
((3,88+1,45)*6,8+(3,7+1,25)*6,8+8,3*7)*2=256,008</t>
  </si>
  <si>
    <t>24617152</t>
  </si>
  <si>
    <t>hmota hydroizolační asfaltová dvousložková aplikace nástřikem do spodní stavby</t>
  </si>
  <si>
    <t>litr</t>
  </si>
  <si>
    <t>-667867529</t>
  </si>
  <si>
    <t>Poznámka k položce:_x000d_
Spotřeba: 4,5 l/m2</t>
  </si>
  <si>
    <t>256,008*4,5 'Přepočtené koeficientem množství</t>
  </si>
  <si>
    <t>711132111</t>
  </si>
  <si>
    <t xml:space="preserve">Provedení izolace proti zemní vlhkosti pásy na sucho  samolepícího asfaltového pásu na ploše svislé S</t>
  </si>
  <si>
    <t>-103732623</t>
  </si>
  <si>
    <t>Poznámka k položce:_x000d_
Izolace asfaltovými pásy rubu čela a základu žel. bet propustku + obetonávky rámových segmentů_x000d_
((3,88+1,45)*6,8+(3,7+1,25)*6,8+8,3*7)=128,004</t>
  </si>
  <si>
    <t>62866281</t>
  </si>
  <si>
    <t>pás asfaltový samolepicí modifikovaný SBS tl 3,0mm s vložkou ze skleněné tkaniny se spalitelnou fólií nebo jemnozrnným minerálním posypem nebo textilií na horním povrchu</t>
  </si>
  <si>
    <t>-1897405560</t>
  </si>
  <si>
    <t>128,004*1,221 'Přepočtené koeficientem množství</t>
  </si>
  <si>
    <t>711491272</t>
  </si>
  <si>
    <t>Provedení doplňků izolace proti vodě textilií na ploše svislé S vrstva ochranná</t>
  </si>
  <si>
    <t>2012730971</t>
  </si>
  <si>
    <t>Poznámka k položce:_x000d_
Ochrana geotextilií rubu bet objektů žel. bet propustku + obetonávky rámových segmentů_x000d_
((3,88+1,45)*6,8+(3,7+1,25)*6,8+8,3*7)=128,004</t>
  </si>
  <si>
    <t>69311068</t>
  </si>
  <si>
    <t>geotextilie netkaná separační, ochranná, filtrační, drenážní PP 300g/m2</t>
  </si>
  <si>
    <t>351127532</t>
  </si>
  <si>
    <t>128,004*1,05 'Přepočtené koeficientem množství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</si>
  <si>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</si>
  <si>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</si>
  <si>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-108544</t>
  </si>
  <si>
    <t>SO 102.2 - Rámový propust v km 0,120 - Stavební úpravy mimo obvod pozemkových úprav (investor obec Záchlumí)</t>
  </si>
  <si>
    <t>Sejmutí ornice strojně při souvislé ploše do 100 m2, tl. vrstvy do 200 mm</t>
  </si>
  <si>
    <t>-765399306</t>
  </si>
  <si>
    <t>Vykopávky v zemnících na suchu strojně zapažených i nezapažených v hornině třídy těžitelnosti I skupiny 1 a 2 do 20 m3</t>
  </si>
  <si>
    <t>-1586952208</t>
  </si>
  <si>
    <t>36*0,15</t>
  </si>
  <si>
    <t>Hloubení nezapažených jam a zářezů strojně s urovnáním dna do předepsaného profilu a spádu v hornině třídy těžitelnosti I skupiny 1 a 2 přes 50 do 100 m3</t>
  </si>
  <si>
    <t>-2096400638</t>
  </si>
  <si>
    <t>5,2*11</t>
  </si>
  <si>
    <t>1886206729</t>
  </si>
  <si>
    <t xml:space="preserve">Poznámka k položce:_x000d_
Hloubení rýhy pro betonový stabilizační práh dlažby š. 0,20 m a v. 0,60 m_x000d_
Výtok: 0,2m*0,6m*18m=2,160_x000d_
</t>
  </si>
  <si>
    <t>-89352029</t>
  </si>
  <si>
    <t>59,36</t>
  </si>
  <si>
    <t>-1578267726</t>
  </si>
  <si>
    <t>59,36*5</t>
  </si>
  <si>
    <t>-1895691735</t>
  </si>
  <si>
    <t>Poznámka k položce:_x000d_
 hloubení rýh_x000d_
2,160m3=2,160 [B]_x000d_
57,2m3=57,200 [C]_x000d_
Celkem: B+C=59,36 [D]_x000d_
2 t/m3</t>
  </si>
  <si>
    <t>59,36*2</t>
  </si>
  <si>
    <t>15569973</t>
  </si>
  <si>
    <t>Rozprostření a urovnání ornice v rovině nebo ve svahu sklonu do 1:5 strojně při souvislé ploše do 100 m2, tl. vrstvy do 200 mm</t>
  </si>
  <si>
    <t>-413982463</t>
  </si>
  <si>
    <t>Poznámka k položce:_x000d_
ornice z mezideponie</t>
  </si>
  <si>
    <t>2146127762</t>
  </si>
  <si>
    <t>-2039512732</t>
  </si>
  <si>
    <t>36*0,02 'Přepočtené koeficientem množství</t>
  </si>
  <si>
    <t>-1553550440</t>
  </si>
  <si>
    <t>-2116376376</t>
  </si>
  <si>
    <t>Poznámka k položce:_x000d_
tl. 0,1 m, C 20/25n, XF3</t>
  </si>
  <si>
    <t>1214595584</t>
  </si>
  <si>
    <t>Poznámka k položce:_x000d_
Podsyp ze štěrkodrti ŠD 0/32 mm pod dlažbou, tl. 0,15 m</t>
  </si>
  <si>
    <t>-1516910522</t>
  </si>
  <si>
    <t>Poznámka k položce:_x000d_
Betonový stabilizační práh dlažby š. 0,20 m a v. 0,60 m_x000d_
C 20/25n, XF3</t>
  </si>
  <si>
    <t>0,2*0,6*18</t>
  </si>
  <si>
    <t>-279455487</t>
  </si>
  <si>
    <t>Poznámka k položce:_x000d_
Výtokový prostor propustku_x000d_
Uložení do betonového lože z C 20/25n, XF3, tl. 0,05 m, tl. dlažby 0,25 m</t>
  </si>
  <si>
    <t>2091953244</t>
  </si>
  <si>
    <t>Poznámka k položce:_x000d_
Vyspárování cementovou maltou M25-XF3</t>
  </si>
  <si>
    <t>-1939476008</t>
  </si>
  <si>
    <t>SO 103 - Propust km 0,228</t>
  </si>
  <si>
    <t>122151102</t>
  </si>
  <si>
    <t>Odkopávky a prokopávky nezapažené strojně v hornině třídy těžitelnosti I skupiny 1 a 2 přes 20 do 50 m3</t>
  </si>
  <si>
    <t>-33078882</t>
  </si>
  <si>
    <t>Poznámka k položce:_x000d_
Odkop zeminy v místě budoucí dlažky z lomového kamene</t>
  </si>
  <si>
    <t>2*3,6*6,2</t>
  </si>
  <si>
    <t>131151102</t>
  </si>
  <si>
    <t>Hloubení nezapažených jam a zářezů strojně s urovnáním dna do předepsaného profilu a spádu v hornině třídy těžitelnosti I skupiny 1 a 2 přes 20 do 50 m3</t>
  </si>
  <si>
    <t>-990303002</t>
  </si>
  <si>
    <t>7,93*((2,5*1,2)+(1,2*1,2))</t>
  </si>
  <si>
    <t>-631389995</t>
  </si>
  <si>
    <t>Poznámka k položce:_x000d_
Hloubení rýhy pro betonový stabilizační práh dlažby š. 0,20 m a v. 0,60 m
C 20/25n, XF3_x000d_
Na vtoku: 2,00ks*(2,07m+3,02m)=10,180 [A]_x000d_
Na výtoku: 2,00ks*(2,05m+0,75m+1,73m)=9,060 [B]_x000d_
A+B=19,240 [C]
_x000d_
Celkem: C*0,20m*0,60m=2,309 [D]</t>
  </si>
  <si>
    <t>1687948482</t>
  </si>
  <si>
    <t>1242996014</t>
  </si>
  <si>
    <t>82,158*5</t>
  </si>
  <si>
    <t>1197600535</t>
  </si>
  <si>
    <t>Poznámka k položce:_x000d_
Zemina v místě budoucí dlažky z lomového kamene_x000d_
Zemina z výkopu jámy
_x000d_
Zemina z hloubení rýh_x000d_
44,64m3=44,640 [A]_x000d_
35,209m3=35,209 [B]_x000d_
2,309m3=2,309 [C]_x000d_
Celkem: A+B+C=82,158 [D]_x000d_
2 t/m2</t>
  </si>
  <si>
    <t>82,158*2</t>
  </si>
  <si>
    <t>-1297483097</t>
  </si>
  <si>
    <t>-45002584</t>
  </si>
  <si>
    <t>Poznámka k položce:_x000d_
Zásyp jámy_x000d_
vhodný nenamrzavý materiál_x000d_
 do násypu dle ČSN 73 61 33_x000d_
Hutněno po vrstvách max. tl. 0,30 m_x000d_
35,209m3-2,5m*0,1m*7,93m-1m*0,25m*7,93m-1m*0,65m*7,93m=26,090</t>
  </si>
  <si>
    <t>1902435365</t>
  </si>
  <si>
    <t>Poznámka k položce:_x000d_
Zásyp jámy_x000d_
Vhodný nenamrzavý materiál_x000d_
 do násypu dle ČSN 73 61 33_x000d_
Hutněno po vrstvách max. tl. 0,30 m</t>
  </si>
  <si>
    <t>26,09*2</t>
  </si>
  <si>
    <t>-1900955050</t>
  </si>
  <si>
    <t>Poznámka k položce:_x000d_
Urovnání a zahutnění pláně Edef,2 = 45 MPa pod podkladním betonem_x000d_
Urovnání pláně do sklonu 3,00% a zahutnění pláně Edef,2 = 45 MPa</t>
  </si>
  <si>
    <t>7,93*2,5</t>
  </si>
  <si>
    <t>451315114</t>
  </si>
  <si>
    <t xml:space="preserve">Podkladní a výplňové vrstvy z betonu prostého  tloušťky do 100 mm, z betonu C 12/15</t>
  </si>
  <si>
    <t>-1716236133</t>
  </si>
  <si>
    <t>Poznámka k položce:_x000d_
Podkladní beton š. 2,50 m a tl. 0,10 m pro lůžko ŽB troub_x000d_
C 12/15n, X0</t>
  </si>
  <si>
    <t>451315136</t>
  </si>
  <si>
    <t xml:space="preserve">Podkladní a výplňové vrstvy z betonu prostého  tloušťky do 200 mm, z betonu C 20/25</t>
  </si>
  <si>
    <t>-1046816878</t>
  </si>
  <si>
    <t>Poznámka k položce:_x000d_
Betonové lůžko pro ŽB trouby š. 1,00 m a v. 0,25 m, 
C20/25n, XF3</t>
  </si>
  <si>
    <t>7,93*1</t>
  </si>
  <si>
    <t>-2026295563</t>
  </si>
  <si>
    <t>Poznámka k položce:_x000d_
Dlažba z lomového kamene tl. 0,20 m_x000d_
Uložení do betonového lože z C20/25n, XF3, tl. min. 0,20 m_x000d_
tl. 0,1 m_x000d_
Na vtoku: 18,00m2=18,000 [A]
_x000d_
Na výtoku: 15,8m2=15,800 [B]_x000d_
A+B=33,800 [C]</t>
  </si>
  <si>
    <t>497871753</t>
  </si>
  <si>
    <t>Poznámka k položce:_x000d_
Dlažba z lomového kamene tl. 0,20 m_x000d_
Uložení do betonového lože z C20/25n, XF3, tl. min. 0,20 m_x000d_
tl. 0,05 m_x000d_
Na vtoku: 18,00m2=18,000 [A]
_x000d_
Na výtoku: 15,8m2=15,800 [B]_x000d_
A+B=33,800 [C]</t>
  </si>
  <si>
    <t>33,8*5</t>
  </si>
  <si>
    <t>-735113385</t>
  </si>
  <si>
    <t>Poznámka k položce:_x000d_
Betonový stabilizační práh dlažby š. 0,20 m a v. 0,60 m
C 20/25n, XF3_x000d_
Na vtoku: 2,00ks*(2,07m+3,02m)=10,180 [A]_x000d_
Na výtoku: 2,00ks*(2,05m+0,75m+1,73m)=9,060 [B_x000d_
]
A+B=19,240 [C]_x000d_
Celkem: C*0,20m*0,60m=2,309 [D]</t>
  </si>
  <si>
    <t>1359051133</t>
  </si>
  <si>
    <t>Poznámka k položce:_x000d_
Dlažba z lomového kamene tl. 0,20 m_x000d_
Uložení do betonového lože z C20/25n, XF3, tl. min. 0,20 m_x000d_
tl. 0,05 m_x000d_
Vyspárování cementovou maltou M25-XF3_x000d_
Na vtoku: 18,00m2=18,000 [A]
_x000d_
Na výtoku: 15,8m2=15,800 [B]_x000d_
A+B=33,800 [C]</t>
  </si>
  <si>
    <t>1663077214</t>
  </si>
  <si>
    <t>Poznámka k položce:_x000d_
Vyspárování cementovou maltou M25-XF3_x000d_
Na vtoku: 18,00m2=18,000 [A]
_x000d_
Na výtoku: 15,8m2=15,800 [B]_x000d_
A+B=33,800 [C]</t>
  </si>
  <si>
    <t>58477750</t>
  </si>
  <si>
    <t>Poznámka k položce:_x000d_
Obetonávka ŽB trouby v tl. 0,15 m z betonu C20/25n, XF3_x000d_
(1m*0,7m-3,14*0,25*0,25)*5,5m(dl.)=2,771 [A]</t>
  </si>
  <si>
    <t>919521130</t>
  </si>
  <si>
    <t>1695797878</t>
  </si>
  <si>
    <t xml:space="preserve">Poznámka k položce:_x000d_
Trouby TZH-Q 50/250
Včetně podkladních betonových pražců_x000d_
</t>
  </si>
  <si>
    <t>PFB.1020201</t>
  </si>
  <si>
    <t>Trouba hrdlová železobetonová TZH-Q 50/250</t>
  </si>
  <si>
    <t>-1895961739</t>
  </si>
  <si>
    <t>Poznámka k položce:_x000d_
500/2500</t>
  </si>
  <si>
    <t>517130499</t>
  </si>
  <si>
    <t>SO 104 - Propust km 1,757</t>
  </si>
  <si>
    <t>-1151744304</t>
  </si>
  <si>
    <t>2*4,05*3,6</t>
  </si>
  <si>
    <t>131151103</t>
  </si>
  <si>
    <t>687245246</t>
  </si>
  <si>
    <t>8,87*((2,5*1,5)+(1,5*1,5))</t>
  </si>
  <si>
    <t>517449812</t>
  </si>
  <si>
    <t>Poznámka k položce:_x000d_
Hloubení rýhy pro betonový stabilizační práh dlažby š. 0,20 m a v. 0,60 m
_x000d_
C 20/25n, XF3_x000d_
Na vtoku:5,65m3=5,650 [A]_x000d_
Na výtoku: 2,40m3=2,400 [B]_x000d_
A+B=8,050 [C]_x000d_
Celkem: C*0,20m*0,60m=0,966 [D]</t>
  </si>
  <si>
    <t>-2070679787</t>
  </si>
  <si>
    <t>-799359962</t>
  </si>
  <si>
    <t>83,346*5</t>
  </si>
  <si>
    <t>2074726987</t>
  </si>
  <si>
    <t>Poznámka k položce:_x000d_
Zemina v místě budoucí dlažky z lomového kamene
Zemina z výkopu jámy
Zemina z hloubení rýh_x000d_
29,16m3=29,160 [A]_x000d_
53,22m3=53,220 [B]_x000d_
0,966m3=0,966 [C]_x000d_
Celkem: A+B+C=83,346 [D]</t>
  </si>
  <si>
    <t>83,346*2</t>
  </si>
  <si>
    <t>-1130456392</t>
  </si>
  <si>
    <t>-2056957051</t>
  </si>
  <si>
    <t>Poznámka k položce:_x000d_
Zásyp jámy
_x000d_
vhodný nenamrzavý materiál_x000d_
do násypu dle ČSN 73 61 33_x000d_
 Hutněno po vrstvách max. tl. 0,30 m_x000d_
53,22-2,5*0,1*8,87-1*0,25*8,87-1*0,8*8,87=41,689</t>
  </si>
  <si>
    <t>-1037428421</t>
  </si>
  <si>
    <t>Poznámka k položce:_x000d_
Zásyp jámy_x000d_
Vhodný nenamrzavý materiál_x000d_
do násypu dle ČSN 73 61 33_x000d_
Hutněno po vrstvách max. tl. 0,30 m</t>
  </si>
  <si>
    <t>41,689*2</t>
  </si>
  <si>
    <t>-1671762678</t>
  </si>
  <si>
    <t>8,87*2,5</t>
  </si>
  <si>
    <t>248881438</t>
  </si>
  <si>
    <t>Poznámka k položce:_x000d_
Podkladní beton š. 2,50 m a tl. 0,10 m pro lůžko ŽB troub
_x000d_
C 12/15n, X0</t>
  </si>
  <si>
    <t>-1222630103</t>
  </si>
  <si>
    <t>8,87*1</t>
  </si>
  <si>
    <t>-208509271</t>
  </si>
  <si>
    <t>Poznámka k položce:_x000d_
Dlažba z lomového kamene tl. 0,20 m_x000d_
Uložení do betonového lože z C20/25n, XF3, tl. min. 0,20 m
_x000d_
tl. 0,1 m_x000d_
Na vtoku: 21,1m2=21,100 [A]_x000d_
Na výtoku: 12,9m2=12,900 [B]_x000d_
A+B=34,000 [C]</t>
  </si>
  <si>
    <t>-641085981</t>
  </si>
  <si>
    <t>Poznámka k položce:_x000d_
Dlažba z lomového kamene tl. 0,20 m_x000d_
Uložení do betonového lože z C20/25n, XF3, tl. min. 0,20 m
_x000d_
tl. 0,05 m_x000d_
Na vtoku: 21,1m2=21,100 [A]_x000d_
Na výtoku: 12,9m2=12,900 [B]_x000d_
A+B=34,000 [C]</t>
  </si>
  <si>
    <t>34*5</t>
  </si>
  <si>
    <t>-426842044</t>
  </si>
  <si>
    <t>Poznámka k položce:_x000d_
Betonový stabilizační práh dlažby š. 0,20 m a v. 0,60 m
_x000d_
C 20/25n, XF3_x000d_
Na vtoku:5,65m=5,650 [A]_x000d_
Na výtoku: 2,40m=2,400 [B]_x000d_
A+B=8,050 [C]
_x000d_
Celkem: C*0,20m*0,60m=0,966 [D]</t>
  </si>
  <si>
    <t>-1732455461</t>
  </si>
  <si>
    <t>-787903724</t>
  </si>
  <si>
    <t>Poznámka k položce:_x000d_
Dlažba z lomového kamene tl. 0,20 m_x000d_
Vyspárování cementovou maltou M25-XF3_x000d_
Na vtoku: 21,1m2=21,100 [A]_x000d_
Na výtoku: 12,9m2=12,900 [B]_x000d_
A+B=34,000 [C]</t>
  </si>
  <si>
    <t>-103970885</t>
  </si>
  <si>
    <t>Poznámka k položce:_x000d_
Obetonávka ŽB trouby v tl. 0,20 m z betonu C20/25n, XF3_x000d_
(1m*0,8m-3,14*0,3*0,3)*5,5m(dl.)=2,846</t>
  </si>
  <si>
    <t>919521140</t>
  </si>
  <si>
    <t xml:space="preserve">Zřízení silničního propustku z trub betonových nebo železobetonových  DN 600 mm</t>
  </si>
  <si>
    <t>-1403793271</t>
  </si>
  <si>
    <t>Poznámka k položce:_x000d_
Trouby TZH-Q 60/250
_x000d_
Včetně podkladních betonových pražců</t>
  </si>
  <si>
    <t>PFB.1020301</t>
  </si>
  <si>
    <t>Trouba hrdlová železobetonová TZH-Q 60/250</t>
  </si>
  <si>
    <t>-1306970365</t>
  </si>
  <si>
    <t>Poznámka k položce:_x000d_
600/2500</t>
  </si>
  <si>
    <t>966008113</t>
  </si>
  <si>
    <t xml:space="preserve">Bourání trubního propustku  s odklizením a uložením vybouraného materiálu na skládku na vzdálenost do 3 m nebo s naložením na dopravní prostředek z trub DN přes 500 do 800 mm</t>
  </si>
  <si>
    <t>-600156695</t>
  </si>
  <si>
    <t>Poznámka k položce:_x000d_
Vybourání stávajícího betonového propustku DN 600</t>
  </si>
  <si>
    <t>966008311</t>
  </si>
  <si>
    <t xml:space="preserve">Bourání trubního propustku  s odklizením a uložením vybouraného materiálu na skládku na vzdálenost do 3 m nebo s naložením na dopravní prostředek čela z betonu železového</t>
  </si>
  <si>
    <t>-2085644141</t>
  </si>
  <si>
    <t>Poznámka k položce:_x000d_
Vybourání stávajících betonových čel</t>
  </si>
  <si>
    <t>2,8*0,5*1,5*2</t>
  </si>
  <si>
    <t>997221571</t>
  </si>
  <si>
    <t xml:space="preserve">Vodorovná doprava vybouraných hmot  bez naložení, ale se složením a s hrubým urovnáním na vzdálenost do 1 km</t>
  </si>
  <si>
    <t>1067010783</t>
  </si>
  <si>
    <t>5,7*2,4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</si>
  <si>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</si>
  <si>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</si>
  <si>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1516114591</t>
  </si>
  <si>
    <t>5,7*2,4*14</t>
  </si>
  <si>
    <t>997221615</t>
  </si>
  <si>
    <t>Poplatek za uložení stavebního odpadu na skládce (skládkovné) z prostého betonu zatříděného do Katalogu odpadů pod kódem 17 01 01</t>
  </si>
  <si>
    <t>-653279591</t>
  </si>
  <si>
    <t>Poznámka k položce:_x000d_
Betonová suť_x000d_
4,20m3=4,200 [A]
_x000d_
7,50m*0,20m2/m=1,500 [B]_x000d_
Celkem: A+B=5,700 [C]_x000d_
2,4 t/m3</t>
  </si>
  <si>
    <t>2077777355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</si>
</sst>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2017-029-0169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Záchlumí - cesta od Valachu do České Rybné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IDProjekt s.r.o., Sokolovská 94, 570 01  Litomyšl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001.1 -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001.1 - Vedlejší a ost...'!P119</f>
        <v>0</v>
      </c>
      <c r="AV95" s="128">
        <f>'SO 001.1 - Vedlejší a ost...'!J33</f>
        <v>0</v>
      </c>
      <c r="AW95" s="128">
        <f>'SO 001.1 - Vedlejší a ost...'!J34</f>
        <v>0</v>
      </c>
      <c r="AX95" s="128">
        <f>'SO 001.1 - Vedlejší a ost...'!J35</f>
        <v>0</v>
      </c>
      <c r="AY95" s="128">
        <f>'SO 001.1 - Vedlejší a ost...'!J36</f>
        <v>0</v>
      </c>
      <c r="AZ95" s="128">
        <f>'SO 001.1 - Vedlejší a ost...'!F33</f>
        <v>0</v>
      </c>
      <c r="BA95" s="128">
        <f>'SO 001.1 - Vedlejší a ost...'!F34</f>
        <v>0</v>
      </c>
      <c r="BB95" s="128">
        <f>'SO 001.1 - Vedlejší a ost...'!F35</f>
        <v>0</v>
      </c>
      <c r="BC95" s="128">
        <f>'SO 001.1 - Vedlejší a ost...'!F36</f>
        <v>0</v>
      </c>
      <c r="BD95" s="130">
        <f>'SO 001.1 -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37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001.2 - Vedlejší a ost...'!J30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001.2 - Vedlejší a ost...'!P118</f>
        <v>0</v>
      </c>
      <c r="AV96" s="128">
        <f>'SO 001.2 - Vedlejší a ost...'!J33</f>
        <v>0</v>
      </c>
      <c r="AW96" s="128">
        <f>'SO 001.2 - Vedlejší a ost...'!J34</f>
        <v>0</v>
      </c>
      <c r="AX96" s="128">
        <f>'SO 001.2 - Vedlejší a ost...'!J35</f>
        <v>0</v>
      </c>
      <c r="AY96" s="128">
        <f>'SO 001.2 - Vedlejší a ost...'!J36</f>
        <v>0</v>
      </c>
      <c r="AZ96" s="128">
        <f>'SO 001.2 - Vedlejší a ost...'!F33</f>
        <v>0</v>
      </c>
      <c r="BA96" s="128">
        <f>'SO 001.2 - Vedlejší a ost...'!F34</f>
        <v>0</v>
      </c>
      <c r="BB96" s="128">
        <f>'SO 001.2 - Vedlejší a ost...'!F35</f>
        <v>0</v>
      </c>
      <c r="BC96" s="128">
        <f>'SO 001.2 - Vedlejší a ost...'!F36</f>
        <v>0</v>
      </c>
      <c r="BD96" s="130">
        <f>'SO 001.2 - Vedlejší a ost...'!F37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101.1 - Komunikace'!J30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101.1 - Komunikace'!P125</f>
        <v>0</v>
      </c>
      <c r="AV97" s="128">
        <f>'SO 101.1 - Komunikace'!J33</f>
        <v>0</v>
      </c>
      <c r="AW97" s="128">
        <f>'SO 101.1 - Komunikace'!J34</f>
        <v>0</v>
      </c>
      <c r="AX97" s="128">
        <f>'SO 101.1 - Komunikace'!J35</f>
        <v>0</v>
      </c>
      <c r="AY97" s="128">
        <f>'SO 101.1 - Komunikace'!J36</f>
        <v>0</v>
      </c>
      <c r="AZ97" s="128">
        <f>'SO 101.1 - Komunikace'!F33</f>
        <v>0</v>
      </c>
      <c r="BA97" s="128">
        <f>'SO 101.1 - Komunikace'!F34</f>
        <v>0</v>
      </c>
      <c r="BB97" s="128">
        <f>'SO 101.1 - Komunikace'!F35</f>
        <v>0</v>
      </c>
      <c r="BC97" s="128">
        <f>'SO 101.1 - Komunikace'!F36</f>
        <v>0</v>
      </c>
      <c r="BD97" s="130">
        <f>'SO 101.1 - Komunikace'!F37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37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101.2 - Komunikace - S...'!J30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101.2 - Komunikace - S...'!P124</f>
        <v>0</v>
      </c>
      <c r="AV98" s="128">
        <f>'SO 101.2 - Komunikace - S...'!J33</f>
        <v>0</v>
      </c>
      <c r="AW98" s="128">
        <f>'SO 101.2 - Komunikace - S...'!J34</f>
        <v>0</v>
      </c>
      <c r="AX98" s="128">
        <f>'SO 101.2 - Komunikace - S...'!J35</f>
        <v>0</v>
      </c>
      <c r="AY98" s="128">
        <f>'SO 101.2 - Komunikace - S...'!J36</f>
        <v>0</v>
      </c>
      <c r="AZ98" s="128">
        <f>'SO 101.2 - Komunikace - S...'!F33</f>
        <v>0</v>
      </c>
      <c r="BA98" s="128">
        <f>'SO 101.2 - Komunikace - S...'!F34</f>
        <v>0</v>
      </c>
      <c r="BB98" s="128">
        <f>'SO 101.2 - Komunikace - S...'!F35</f>
        <v>0</v>
      </c>
      <c r="BC98" s="128">
        <f>'SO 101.2 - Komunikace - S...'!F36</f>
        <v>0</v>
      </c>
      <c r="BD98" s="130">
        <f>'SO 101.2 - Komunikace - S...'!F37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102.1 - Rámový propust...'!J30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102.1 - Rámový propust...'!P128</f>
        <v>0</v>
      </c>
      <c r="AV99" s="128">
        <f>'SO 102.1 - Rámový propust...'!J33</f>
        <v>0</v>
      </c>
      <c r="AW99" s="128">
        <f>'SO 102.1 - Rámový propust...'!J34</f>
        <v>0</v>
      </c>
      <c r="AX99" s="128">
        <f>'SO 102.1 - Rámový propust...'!J35</f>
        <v>0</v>
      </c>
      <c r="AY99" s="128">
        <f>'SO 102.1 - Rámový propust...'!J36</f>
        <v>0</v>
      </c>
      <c r="AZ99" s="128">
        <f>'SO 102.1 - Rámový propust...'!F33</f>
        <v>0</v>
      </c>
      <c r="BA99" s="128">
        <f>'SO 102.1 - Rámový propust...'!F34</f>
        <v>0</v>
      </c>
      <c r="BB99" s="128">
        <f>'SO 102.1 - Rámový propust...'!F35</f>
        <v>0</v>
      </c>
      <c r="BC99" s="128">
        <f>'SO 102.1 - Rámový propust...'!F36</f>
        <v>0</v>
      </c>
      <c r="BD99" s="130">
        <f>'SO 102.1 - Rámový propust...'!F37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50.2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102.2 - Rámový propust...'!J30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'SO 102.2 - Rámový propust...'!P121</f>
        <v>0</v>
      </c>
      <c r="AV100" s="128">
        <f>'SO 102.2 - Rámový propust...'!J33</f>
        <v>0</v>
      </c>
      <c r="AW100" s="128">
        <f>'SO 102.2 - Rámový propust...'!J34</f>
        <v>0</v>
      </c>
      <c r="AX100" s="128">
        <f>'SO 102.2 - Rámový propust...'!J35</f>
        <v>0</v>
      </c>
      <c r="AY100" s="128">
        <f>'SO 102.2 - Rámový propust...'!J36</f>
        <v>0</v>
      </c>
      <c r="AZ100" s="128">
        <f>'SO 102.2 - Rámový propust...'!F33</f>
        <v>0</v>
      </c>
      <c r="BA100" s="128">
        <f>'SO 102.2 - Rámový propust...'!F34</f>
        <v>0</v>
      </c>
      <c r="BB100" s="128">
        <f>'SO 102.2 - Rámový propust...'!F35</f>
        <v>0</v>
      </c>
      <c r="BC100" s="128">
        <f>'SO 102.2 - Rámový propust...'!F36</f>
        <v>0</v>
      </c>
      <c r="BD100" s="130">
        <f>'SO 102.2 - Rámový propust...'!F37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103 - Propust km 0,228'!J30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'SO 103 - Propust km 0,228'!P123</f>
        <v>0</v>
      </c>
      <c r="AV101" s="128">
        <f>'SO 103 - Propust km 0,228'!J33</f>
        <v>0</v>
      </c>
      <c r="AW101" s="128">
        <f>'SO 103 - Propust km 0,228'!J34</f>
        <v>0</v>
      </c>
      <c r="AX101" s="128">
        <f>'SO 103 - Propust km 0,228'!J35</f>
        <v>0</v>
      </c>
      <c r="AY101" s="128">
        <f>'SO 103 - Propust km 0,228'!J36</f>
        <v>0</v>
      </c>
      <c r="AZ101" s="128">
        <f>'SO 103 - Propust km 0,228'!F33</f>
        <v>0</v>
      </c>
      <c r="BA101" s="128">
        <f>'SO 103 - Propust km 0,228'!F34</f>
        <v>0</v>
      </c>
      <c r="BB101" s="128">
        <f>'SO 103 - Propust km 0,228'!F35</f>
        <v>0</v>
      </c>
      <c r="BC101" s="128">
        <f>'SO 103 - Propust km 0,228'!F36</f>
        <v>0</v>
      </c>
      <c r="BD101" s="130">
        <f>'SO 103 - Propust km 0,228'!F37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104 - Propust km 1,757'!J30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32">
        <v>0</v>
      </c>
      <c r="AT102" s="133">
        <f>ROUND(SUM(AV102:AW102),2)</f>
        <v>0</v>
      </c>
      <c r="AU102" s="134">
        <f>'SO 104 - Propust km 1,757'!P124</f>
        <v>0</v>
      </c>
      <c r="AV102" s="133">
        <f>'SO 104 - Propust km 1,757'!J33</f>
        <v>0</v>
      </c>
      <c r="AW102" s="133">
        <f>'SO 104 - Propust km 1,757'!J34</f>
        <v>0</v>
      </c>
      <c r="AX102" s="133">
        <f>'SO 104 - Propust km 1,757'!J35</f>
        <v>0</v>
      </c>
      <c r="AY102" s="133">
        <f>'SO 104 - Propust km 1,757'!J36</f>
        <v>0</v>
      </c>
      <c r="AZ102" s="133">
        <f>'SO 104 - Propust km 1,757'!F33</f>
        <v>0</v>
      </c>
      <c r="BA102" s="133">
        <f>'SO 104 - Propust km 1,757'!F34</f>
        <v>0</v>
      </c>
      <c r="BB102" s="133">
        <f>'SO 104 - Propust km 1,757'!F35</f>
        <v>0</v>
      </c>
      <c r="BC102" s="133">
        <f>'SO 104 - Propust km 1,757'!F36</f>
        <v>0</v>
      </c>
      <c r="BD102" s="135">
        <f>'SO 104 - Propust km 1,757'!F37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4z1j8koDczZG/GJzzcX3pRx72hJ52I+fV3CXFbshC1cilqlJ+vhLgoWOwwEEFMkn8WjL9cJgZBNjIwPZBtjSWQ==" hashValue="FEPynVHdoKX1uc1NgJVDxqWTpJm7wM5MjbeMhMYTR1y+XXjLVm3HYZNgrKWR8iDqR0pVnB6J4wtrRAmIPcqp2w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.1 - Vedlejší a ost...'!C2" display="/"/>
    <hyperlink ref="A96" location="'SO 001.2 - Vedlejší a ost...'!C2" display="/"/>
    <hyperlink ref="A97" location="'SO 101.1 - Komunikace'!C2" display="/"/>
    <hyperlink ref="A98" location="'SO 101.2 - Komunikace - S...'!C2" display="/"/>
    <hyperlink ref="A99" location="'SO 102.1 - Rámový propust...'!C2" display="/"/>
    <hyperlink ref="A100" location="'SO 102.2 - Rámový propust...'!C2" display="/"/>
    <hyperlink ref="A101" location="'SO 103 - Propust km 0,228'!C2" display="/"/>
    <hyperlink ref="A102" location="'SO 104 - Propust km 1,75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ROUND((SUM(BE119:BE144)),  2)</f>
        <v>0</v>
      </c>
      <c r="G33" s="38"/>
      <c r="H33" s="38"/>
      <c r="I33" s="155">
        <v>0.20999999999999999</v>
      </c>
      <c r="J33" s="154">
        <f>ROUND(((SUM(BE119:BE144))*I33),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ROUND((SUM(BF119:BF144)),  2)</f>
        <v>0</v>
      </c>
      <c r="G34" s="38"/>
      <c r="H34" s="38"/>
      <c r="I34" s="155">
        <v>0.14999999999999999</v>
      </c>
      <c r="J34" s="154">
        <f>ROUND(((SUM(BF119:BF144))*I34),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001.1 -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119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Záchlumí - cesta od Valachu do České Rybné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001.1 - Vedlejší a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23. 3. 2023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>IDProjekt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121</v>
      </c>
      <c r="D118" s="194" t="s">
        <v>61</v>
      </c>
      <c r="E118" s="194" t="s">
        <v>57</v>
      </c>
      <c r="F118" s="194" t="s">
        <v>58</v>
      </c>
      <c r="G118" s="194" t="s">
        <v>122</v>
      </c>
      <c r="H118" s="194" t="s">
        <v>123</v>
      </c>
      <c r="I118" s="194" t="s">
        <v>124</v>
      </c>
      <c r="J118" s="195" t="s">
        <v>114</v>
      </c>
      <c r="K118" s="196" t="s">
        <v>125</v>
      </c>
      <c r="L118" s="197"/>
      <c r="M118" s="100" t="s">
        <v>1</v>
      </c>
      <c r="N118" s="101" t="s">
        <v>40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116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133</v>
      </c>
      <c r="F120" s="206" t="s">
        <v>134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P121+P140</f>
        <v>0</v>
      </c>
      <c r="Q120" s="211"/>
      <c r="R120" s="212">
        <f>R121+R140</f>
        <v>0</v>
      </c>
      <c r="S120" s="211"/>
      <c r="T120" s="213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135</v>
      </c>
      <c r="AT120" s="215" t="s">
        <v>75</v>
      </c>
      <c r="AU120" s="215" t="s">
        <v>76</v>
      </c>
      <c r="AY120" s="214" t="s">
        <v>136</v>
      </c>
      <c r="BK120" s="216">
        <f>BK121+BK140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137</v>
      </c>
      <c r="F121" s="217" t="s">
        <v>138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135</v>
      </c>
      <c r="AT121" s="215" t="s">
        <v>75</v>
      </c>
      <c r="AU121" s="215" t="s">
        <v>84</v>
      </c>
      <c r="AY121" s="214" t="s">
        <v>136</v>
      </c>
      <c r="BK121" s="216">
        <f>SUM(BK122:BK139)</f>
        <v>0</v>
      </c>
    </row>
    <row r="122" s="2" customFormat="1" ht="16.5" customHeight="1">
      <c r="A122" s="38"/>
      <c r="B122" s="39"/>
      <c r="C122" s="219" t="s">
        <v>84</v>
      </c>
      <c r="D122" s="219" t="s">
        <v>139</v>
      </c>
      <c r="E122" s="220" t="s">
        <v>140</v>
      </c>
      <c r="F122" s="221" t="s">
        <v>141</v>
      </c>
      <c r="G122" s="222" t="s">
        <v>142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143</v>
      </c>
      <c r="AT122" s="231" t="s">
        <v>139</v>
      </c>
      <c r="AU122" s="231" t="s">
        <v>86</v>
      </c>
      <c r="AY122" s="17" t="s">
        <v>136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143</v>
      </c>
      <c r="BM122" s="231" t="s">
        <v>144</v>
      </c>
    </row>
    <row r="123" s="2" customFormat="1">
      <c r="A123" s="38"/>
      <c r="B123" s="39"/>
      <c r="C123" s="40"/>
      <c r="D123" s="233" t="s">
        <v>145</v>
      </c>
      <c r="E123" s="40"/>
      <c r="F123" s="234" t="s">
        <v>146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86</v>
      </c>
    </row>
    <row r="124" s="2" customFormat="1" ht="16.5" customHeight="1">
      <c r="A124" s="38"/>
      <c r="B124" s="39"/>
      <c r="C124" s="219" t="s">
        <v>86</v>
      </c>
      <c r="D124" s="219" t="s">
        <v>139</v>
      </c>
      <c r="E124" s="220" t="s">
        <v>147</v>
      </c>
      <c r="F124" s="221" t="s">
        <v>148</v>
      </c>
      <c r="G124" s="222" t="s">
        <v>142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143</v>
      </c>
      <c r="AT124" s="231" t="s">
        <v>139</v>
      </c>
      <c r="AU124" s="231" t="s">
        <v>86</v>
      </c>
      <c r="AY124" s="17" t="s">
        <v>136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143</v>
      </c>
      <c r="BM124" s="231" t="s">
        <v>149</v>
      </c>
    </row>
    <row r="125" s="2" customFormat="1">
      <c r="A125" s="38"/>
      <c r="B125" s="39"/>
      <c r="C125" s="40"/>
      <c r="D125" s="233" t="s">
        <v>145</v>
      </c>
      <c r="E125" s="40"/>
      <c r="F125" s="234" t="s">
        <v>150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86</v>
      </c>
    </row>
    <row r="126" s="2" customFormat="1" ht="16.5" customHeight="1">
      <c r="A126" s="38"/>
      <c r="B126" s="39"/>
      <c r="C126" s="219" t="s">
        <v>151</v>
      </c>
      <c r="D126" s="219" t="s">
        <v>139</v>
      </c>
      <c r="E126" s="220" t="s">
        <v>152</v>
      </c>
      <c r="F126" s="221" t="s">
        <v>153</v>
      </c>
      <c r="G126" s="222" t="s">
        <v>142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143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143</v>
      </c>
      <c r="BM126" s="231" t="s">
        <v>154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155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2" customFormat="1" ht="16.5" customHeight="1">
      <c r="A128" s="38"/>
      <c r="B128" s="39"/>
      <c r="C128" s="219" t="s">
        <v>156</v>
      </c>
      <c r="D128" s="219" t="s">
        <v>139</v>
      </c>
      <c r="E128" s="220" t="s">
        <v>157</v>
      </c>
      <c r="F128" s="221" t="s">
        <v>158</v>
      </c>
      <c r="G128" s="222" t="s">
        <v>142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143</v>
      </c>
      <c r="AT128" s="231" t="s">
        <v>139</v>
      </c>
      <c r="AU128" s="231" t="s">
        <v>86</v>
      </c>
      <c r="AY128" s="17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143</v>
      </c>
      <c r="BM128" s="231" t="s">
        <v>159</v>
      </c>
    </row>
    <row r="129" s="2" customFormat="1">
      <c r="A129" s="38"/>
      <c r="B129" s="39"/>
      <c r="C129" s="40"/>
      <c r="D129" s="233" t="s">
        <v>145</v>
      </c>
      <c r="E129" s="40"/>
      <c r="F129" s="234" t="s">
        <v>160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86</v>
      </c>
    </row>
    <row r="130" s="2" customFormat="1" ht="16.5" customHeight="1">
      <c r="A130" s="38"/>
      <c r="B130" s="39"/>
      <c r="C130" s="219" t="s">
        <v>135</v>
      </c>
      <c r="D130" s="219" t="s">
        <v>139</v>
      </c>
      <c r="E130" s="220" t="s">
        <v>161</v>
      </c>
      <c r="F130" s="221" t="s">
        <v>162</v>
      </c>
      <c r="G130" s="222" t="s">
        <v>142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143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143</v>
      </c>
      <c r="BM130" s="231" t="s">
        <v>163</v>
      </c>
    </row>
    <row r="131" s="2" customFormat="1">
      <c r="A131" s="38"/>
      <c r="B131" s="39"/>
      <c r="C131" s="40"/>
      <c r="D131" s="233" t="s">
        <v>145</v>
      </c>
      <c r="E131" s="40"/>
      <c r="F131" s="234" t="s">
        <v>164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86</v>
      </c>
    </row>
    <row r="132" s="2" customFormat="1" ht="16.5" customHeight="1">
      <c r="A132" s="38"/>
      <c r="B132" s="39"/>
      <c r="C132" s="219" t="s">
        <v>165</v>
      </c>
      <c r="D132" s="219" t="s">
        <v>139</v>
      </c>
      <c r="E132" s="220" t="s">
        <v>166</v>
      </c>
      <c r="F132" s="221" t="s">
        <v>167</v>
      </c>
      <c r="G132" s="222" t="s">
        <v>142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143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143</v>
      </c>
      <c r="BM132" s="231" t="s">
        <v>168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169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16.5" customHeight="1">
      <c r="A134" s="38"/>
      <c r="B134" s="39"/>
      <c r="C134" s="219" t="s">
        <v>170</v>
      </c>
      <c r="D134" s="219" t="s">
        <v>139</v>
      </c>
      <c r="E134" s="220" t="s">
        <v>171</v>
      </c>
      <c r="F134" s="221" t="s">
        <v>172</v>
      </c>
      <c r="G134" s="222" t="s">
        <v>142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143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143</v>
      </c>
      <c r="BM134" s="231" t="s">
        <v>173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174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16.5" customHeight="1">
      <c r="A136" s="38"/>
      <c r="B136" s="39"/>
      <c r="C136" s="219" t="s">
        <v>175</v>
      </c>
      <c r="D136" s="219" t="s">
        <v>139</v>
      </c>
      <c r="E136" s="220" t="s">
        <v>176</v>
      </c>
      <c r="F136" s="221" t="s">
        <v>177</v>
      </c>
      <c r="G136" s="222" t="s">
        <v>142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143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143</v>
      </c>
      <c r="BM136" s="231" t="s">
        <v>178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179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2" customFormat="1" ht="16.5" customHeight="1">
      <c r="A138" s="38"/>
      <c r="B138" s="39"/>
      <c r="C138" s="219" t="s">
        <v>180</v>
      </c>
      <c r="D138" s="219" t="s">
        <v>139</v>
      </c>
      <c r="E138" s="220" t="s">
        <v>181</v>
      </c>
      <c r="F138" s="221" t="s">
        <v>182</v>
      </c>
      <c r="G138" s="222" t="s">
        <v>142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143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143</v>
      </c>
      <c r="BM138" s="231" t="s">
        <v>183</v>
      </c>
    </row>
    <row r="139" s="2" customFormat="1">
      <c r="A139" s="38"/>
      <c r="B139" s="39"/>
      <c r="C139" s="40"/>
      <c r="D139" s="233" t="s">
        <v>145</v>
      </c>
      <c r="E139" s="40"/>
      <c r="F139" s="234" t="s">
        <v>184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86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185</v>
      </c>
      <c r="F140" s="217" t="s">
        <v>186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135</v>
      </c>
      <c r="AT140" s="215" t="s">
        <v>75</v>
      </c>
      <c r="AU140" s="215" t="s">
        <v>84</v>
      </c>
      <c r="AY140" s="214" t="s">
        <v>136</v>
      </c>
      <c r="BK140" s="216">
        <f>SUM(BK141:BK144)</f>
        <v>0</v>
      </c>
    </row>
    <row r="141" s="2" customFormat="1" ht="21.75" customHeight="1">
      <c r="A141" s="38"/>
      <c r="B141" s="39"/>
      <c r="C141" s="219" t="s">
        <v>187</v>
      </c>
      <c r="D141" s="219" t="s">
        <v>139</v>
      </c>
      <c r="E141" s="220" t="s">
        <v>188</v>
      </c>
      <c r="F141" s="221" t="s">
        <v>189</v>
      </c>
      <c r="G141" s="222" t="s">
        <v>142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143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143</v>
      </c>
      <c r="BM141" s="231" t="s">
        <v>190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191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2" customFormat="1" ht="16.5" customHeight="1">
      <c r="A143" s="38"/>
      <c r="B143" s="39"/>
      <c r="C143" s="219" t="s">
        <v>192</v>
      </c>
      <c r="D143" s="219" t="s">
        <v>139</v>
      </c>
      <c r="E143" s="220" t="s">
        <v>193</v>
      </c>
      <c r="F143" s="221" t="s">
        <v>194</v>
      </c>
      <c r="G143" s="222" t="s">
        <v>142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143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143</v>
      </c>
      <c r="BM143" s="231" t="s">
        <v>195</v>
      </c>
    </row>
    <row r="144" s="2" customFormat="1">
      <c r="A144" s="38"/>
      <c r="B144" s="39"/>
      <c r="C144" s="40"/>
      <c r="D144" s="233" t="s">
        <v>145</v>
      </c>
      <c r="E144" s="40"/>
      <c r="F144" s="234" t="s">
        <v>196</v>
      </c>
      <c r="G144" s="40"/>
      <c r="H144" s="40"/>
      <c r="I144" s="235"/>
      <c r="J144" s="40"/>
      <c r="K144" s="40"/>
      <c r="L144" s="44"/>
      <c r="M144" s="238"/>
      <c r="N144" s="239"/>
      <c r="O144" s="240"/>
      <c r="P144" s="240"/>
      <c r="Q144" s="240"/>
      <c r="R144" s="240"/>
      <c r="S144" s="240"/>
      <c r="T144" s="241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86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rLY8VZdutFrKYcBefej0ZPV7ec19YWPfQtpPXp/NvnXzPiSSUoLLid/SgX2Fbi5O4LkVuXkZYWrhg/AoyjGfZQ==" hashValue="7tDBLB5lVycR1v8On1rCteN15WFI5CevW+ksRLDLMsrntqbFwAGU5s06p8qwnRAyMhfTzl7c99DKjJO5TjK29w==" algorithmName="SHA-512" password="CC35"/>
  <autoFilter ref="C118:K14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197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ROUND((SUM(BF118:BF122)),  2)</f>
        <v>0</v>
      </c>
      <c r="G34" s="38"/>
      <c r="H34" s="38"/>
      <c r="I34" s="155">
        <v>0.14999999999999999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001.2 - Vedlejší a ostatní náklady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Záchlumí - cesta od Valachu do České Rybné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30" customHeight="1">
      <c r="A110" s="38"/>
      <c r="B110" s="39"/>
      <c r="C110" s="40"/>
      <c r="D110" s="40"/>
      <c r="E110" s="76" t="str">
        <f>E9</f>
        <v>SO 001.2 - Vedlejší a ostatní náklady - Stavební úpravy mimo obvod pozemkových úprav (investor obec Záchlumí)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23. 3. 2023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>IDProjekt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121</v>
      </c>
      <c r="D117" s="194" t="s">
        <v>61</v>
      </c>
      <c r="E117" s="194" t="s">
        <v>57</v>
      </c>
      <c r="F117" s="194" t="s">
        <v>58</v>
      </c>
      <c r="G117" s="194" t="s">
        <v>122</v>
      </c>
      <c r="H117" s="194" t="s">
        <v>123</v>
      </c>
      <c r="I117" s="194" t="s">
        <v>124</v>
      </c>
      <c r="J117" s="195" t="s">
        <v>114</v>
      </c>
      <c r="K117" s="196" t="s">
        <v>125</v>
      </c>
      <c r="L117" s="197"/>
      <c r="M117" s="100" t="s">
        <v>1</v>
      </c>
      <c r="N117" s="101" t="s">
        <v>40</v>
      </c>
      <c r="O117" s="101" t="s">
        <v>126</v>
      </c>
      <c r="P117" s="101" t="s">
        <v>127</v>
      </c>
      <c r="Q117" s="101" t="s">
        <v>128</v>
      </c>
      <c r="R117" s="101" t="s">
        <v>129</v>
      </c>
      <c r="S117" s="101" t="s">
        <v>130</v>
      </c>
      <c r="T117" s="102" t="s">
        <v>131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132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116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133</v>
      </c>
      <c r="F119" s="206" t="s">
        <v>134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135</v>
      </c>
      <c r="AT119" s="215" t="s">
        <v>75</v>
      </c>
      <c r="AU119" s="215" t="s">
        <v>76</v>
      </c>
      <c r="AY119" s="214" t="s">
        <v>136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137</v>
      </c>
      <c r="F120" s="217" t="s">
        <v>138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135</v>
      </c>
      <c r="AT120" s="215" t="s">
        <v>75</v>
      </c>
      <c r="AU120" s="215" t="s">
        <v>84</v>
      </c>
      <c r="AY120" s="214" t="s">
        <v>136</v>
      </c>
      <c r="BK120" s="216">
        <f>SUM(BK121:BK122)</f>
        <v>0</v>
      </c>
    </row>
    <row r="121" s="2" customFormat="1" ht="16.5" customHeight="1">
      <c r="A121" s="38"/>
      <c r="B121" s="39"/>
      <c r="C121" s="219" t="s">
        <v>84</v>
      </c>
      <c r="D121" s="219" t="s">
        <v>139</v>
      </c>
      <c r="E121" s="220" t="s">
        <v>161</v>
      </c>
      <c r="F121" s="221" t="s">
        <v>162</v>
      </c>
      <c r="G121" s="222" t="s">
        <v>142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143</v>
      </c>
      <c r="AT121" s="231" t="s">
        <v>139</v>
      </c>
      <c r="AU121" s="231" t="s">
        <v>86</v>
      </c>
      <c r="AY121" s="17" t="s">
        <v>136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143</v>
      </c>
      <c r="BM121" s="231" t="s">
        <v>163</v>
      </c>
    </row>
    <row r="122" s="2" customFormat="1">
      <c r="A122" s="38"/>
      <c r="B122" s="39"/>
      <c r="C122" s="40"/>
      <c r="D122" s="233" t="s">
        <v>145</v>
      </c>
      <c r="E122" s="40"/>
      <c r="F122" s="234" t="s">
        <v>198</v>
      </c>
      <c r="G122" s="40"/>
      <c r="H122" s="40"/>
      <c r="I122" s="235"/>
      <c r="J122" s="40"/>
      <c r="K122" s="40"/>
      <c r="L122" s="44"/>
      <c r="M122" s="238"/>
      <c r="N122" s="239"/>
      <c r="O122" s="240"/>
      <c r="P122" s="240"/>
      <c r="Q122" s="240"/>
      <c r="R122" s="240"/>
      <c r="S122" s="240"/>
      <c r="T122" s="241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86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YWFl/8WPlH7NKwRGonhtGt+AHWkjRA1RhOa4IiCtnfpapJ6UnQe0+ccx69LLtnnbFkuCRP7iL+ogm8uHIbDIiw==" hashValue="xw1MTX5paaR/AMIG0KTvaZwIJK4M0T+gDKq8EFYTv+vVbUptOOhYaacHdNMnZ/d48BtBPFVxmMzElLdIXIyLh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ROUND((SUM(BE125:BE322)),  2)</f>
        <v>0</v>
      </c>
      <c r="G33" s="38"/>
      <c r="H33" s="38"/>
      <c r="I33" s="155">
        <v>0.20999999999999999</v>
      </c>
      <c r="J33" s="154">
        <f>ROUND(((SUM(BE125:BE322))*I33),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ROUND((SUM(BF125:BF322)),  2)</f>
        <v>0</v>
      </c>
      <c r="G34" s="38"/>
      <c r="H34" s="38"/>
      <c r="I34" s="155">
        <v>0.14999999999999999</v>
      </c>
      <c r="J34" s="154">
        <f>ROUND(((SUM(BF125:BF322))*I34),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101.1 -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J208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203</v>
      </c>
      <c r="E100" s="188"/>
      <c r="F100" s="188"/>
      <c r="G100" s="188"/>
      <c r="H100" s="188"/>
      <c r="I100" s="188"/>
      <c r="J100" s="189">
        <f>J226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204</v>
      </c>
      <c r="E101" s="188"/>
      <c r="F101" s="188"/>
      <c r="G101" s="188"/>
      <c r="H101" s="188"/>
      <c r="I101" s="188"/>
      <c r="J101" s="189">
        <f>J235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205</v>
      </c>
      <c r="E102" s="188"/>
      <c r="F102" s="188"/>
      <c r="G102" s="188"/>
      <c r="H102" s="188"/>
      <c r="I102" s="188"/>
      <c r="J102" s="189">
        <f>J260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206</v>
      </c>
      <c r="E103" s="188"/>
      <c r="F103" s="188"/>
      <c r="G103" s="188"/>
      <c r="H103" s="188"/>
      <c r="I103" s="188"/>
      <c r="J103" s="189">
        <f>J272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207</v>
      </c>
      <c r="E104" s="188"/>
      <c r="F104" s="188"/>
      <c r="G104" s="188"/>
      <c r="H104" s="188"/>
      <c r="I104" s="188"/>
      <c r="J104" s="189">
        <f>J303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208</v>
      </c>
      <c r="E105" s="188"/>
      <c r="F105" s="188"/>
      <c r="G105" s="188"/>
      <c r="H105" s="188"/>
      <c r="I105" s="188"/>
      <c r="J105" s="189">
        <f>J321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Záchlumí - cesta od Valachu do České Rybné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101.1 -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23. 3. 2023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>IDProjekt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121</v>
      </c>
      <c r="D124" s="194" t="s">
        <v>61</v>
      </c>
      <c r="E124" s="194" t="s">
        <v>57</v>
      </c>
      <c r="F124" s="194" t="s">
        <v>58</v>
      </c>
      <c r="G124" s="194" t="s">
        <v>122</v>
      </c>
      <c r="H124" s="194" t="s">
        <v>123</v>
      </c>
      <c r="I124" s="194" t="s">
        <v>124</v>
      </c>
      <c r="J124" s="195" t="s">
        <v>114</v>
      </c>
      <c r="K124" s="196" t="s">
        <v>125</v>
      </c>
      <c r="L124" s="197"/>
      <c r="M124" s="100" t="s">
        <v>1</v>
      </c>
      <c r="N124" s="101" t="s">
        <v>40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2102.8996521500003</v>
      </c>
      <c r="S125" s="104"/>
      <c r="T125" s="201">
        <f>T126</f>
        <v>6894.4014999999999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116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209</v>
      </c>
      <c r="F126" s="206" t="s">
        <v>210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P127+P208+P226+P235+P260+P272+P303+P321</f>
        <v>0</v>
      </c>
      <c r="Q126" s="211"/>
      <c r="R126" s="212">
        <f>R127+R208+R226+R235+R260+R272+R303+R321</f>
        <v>2102.8996521500003</v>
      </c>
      <c r="S126" s="211"/>
      <c r="T126" s="213">
        <f>T127+T208+T226+T235+T260+T272+T303+T321</f>
        <v>6894.4014999999999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136</v>
      </c>
      <c r="BK126" s="216">
        <f>BK127+BK208+BK226+BK235+BK260+BK272+BK303+BK321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211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SUM(P128:P207)</f>
        <v>0</v>
      </c>
      <c r="Q127" s="211"/>
      <c r="R127" s="212">
        <f>SUM(R128:R207)</f>
        <v>1031.1847400000002</v>
      </c>
      <c r="S127" s="211"/>
      <c r="T127" s="213">
        <f>SUM(T128:T207)</f>
        <v>6885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136</v>
      </c>
      <c r="BK127" s="216">
        <f>SUM(BK128:BK207)</f>
        <v>0</v>
      </c>
    </row>
    <row r="128" s="2" customFormat="1" ht="49.05" customHeight="1">
      <c r="A128" s="38"/>
      <c r="B128" s="39"/>
      <c r="C128" s="219" t="s">
        <v>84</v>
      </c>
      <c r="D128" s="219" t="s">
        <v>139</v>
      </c>
      <c r="E128" s="220" t="s">
        <v>212</v>
      </c>
      <c r="F128" s="221" t="s">
        <v>213</v>
      </c>
      <c r="G128" s="222" t="s">
        <v>214</v>
      </c>
      <c r="H128" s="223">
        <v>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156</v>
      </c>
      <c r="AT128" s="231" t="s">
        <v>139</v>
      </c>
      <c r="AU128" s="231" t="s">
        <v>86</v>
      </c>
      <c r="AY128" s="17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156</v>
      </c>
      <c r="BM128" s="231" t="s">
        <v>215</v>
      </c>
    </row>
    <row r="129" s="2" customFormat="1">
      <c r="A129" s="38"/>
      <c r="B129" s="39"/>
      <c r="C129" s="40"/>
      <c r="D129" s="233" t="s">
        <v>145</v>
      </c>
      <c r="E129" s="40"/>
      <c r="F129" s="234" t="s">
        <v>216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86</v>
      </c>
    </row>
    <row r="130" s="2" customFormat="1" ht="33" customHeight="1">
      <c r="A130" s="38"/>
      <c r="B130" s="39"/>
      <c r="C130" s="219" t="s">
        <v>86</v>
      </c>
      <c r="D130" s="219" t="s">
        <v>139</v>
      </c>
      <c r="E130" s="220" t="s">
        <v>217</v>
      </c>
      <c r="F130" s="221" t="s">
        <v>218</v>
      </c>
      <c r="G130" s="222" t="s">
        <v>219</v>
      </c>
      <c r="H130" s="223">
        <v>44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156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156</v>
      </c>
      <c r="BM130" s="231" t="s">
        <v>220</v>
      </c>
    </row>
    <row r="131" s="2" customFormat="1" ht="37.8" customHeight="1">
      <c r="A131" s="38"/>
      <c r="B131" s="39"/>
      <c r="C131" s="219" t="s">
        <v>151</v>
      </c>
      <c r="D131" s="219" t="s">
        <v>139</v>
      </c>
      <c r="E131" s="220" t="s">
        <v>221</v>
      </c>
      <c r="F131" s="221" t="s">
        <v>222</v>
      </c>
      <c r="G131" s="222" t="s">
        <v>219</v>
      </c>
      <c r="H131" s="223">
        <v>44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223</v>
      </c>
    </row>
    <row r="132" s="2" customFormat="1" ht="66.75" customHeight="1">
      <c r="A132" s="38"/>
      <c r="B132" s="39"/>
      <c r="C132" s="219" t="s">
        <v>156</v>
      </c>
      <c r="D132" s="219" t="s">
        <v>139</v>
      </c>
      <c r="E132" s="220" t="s">
        <v>224</v>
      </c>
      <c r="F132" s="221" t="s">
        <v>225</v>
      </c>
      <c r="G132" s="222" t="s">
        <v>214</v>
      </c>
      <c r="H132" s="223">
        <v>9180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0.75</v>
      </c>
      <c r="T132" s="230">
        <f>S132*H132</f>
        <v>6885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156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156</v>
      </c>
      <c r="BM132" s="231" t="s">
        <v>226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227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24.15" customHeight="1">
      <c r="A134" s="38"/>
      <c r="B134" s="39"/>
      <c r="C134" s="219" t="s">
        <v>135</v>
      </c>
      <c r="D134" s="219" t="s">
        <v>139</v>
      </c>
      <c r="E134" s="220" t="s">
        <v>228</v>
      </c>
      <c r="F134" s="221" t="s">
        <v>229</v>
      </c>
      <c r="G134" s="222" t="s">
        <v>214</v>
      </c>
      <c r="H134" s="223">
        <v>6872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230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231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33" customHeight="1">
      <c r="A136" s="38"/>
      <c r="B136" s="39"/>
      <c r="C136" s="219" t="s">
        <v>165</v>
      </c>
      <c r="D136" s="219" t="s">
        <v>139</v>
      </c>
      <c r="E136" s="220" t="s">
        <v>232</v>
      </c>
      <c r="F136" s="221" t="s">
        <v>233</v>
      </c>
      <c r="G136" s="222" t="s">
        <v>234</v>
      </c>
      <c r="H136" s="223">
        <v>4260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235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236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2" customFormat="1" ht="44.25" customHeight="1">
      <c r="A138" s="38"/>
      <c r="B138" s="39"/>
      <c r="C138" s="219" t="s">
        <v>170</v>
      </c>
      <c r="D138" s="219" t="s">
        <v>139</v>
      </c>
      <c r="E138" s="220" t="s">
        <v>237</v>
      </c>
      <c r="F138" s="221" t="s">
        <v>238</v>
      </c>
      <c r="G138" s="222" t="s">
        <v>234</v>
      </c>
      <c r="H138" s="223">
        <v>1300.6500000000001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156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156</v>
      </c>
      <c r="BM138" s="231" t="s">
        <v>239</v>
      </c>
    </row>
    <row r="139" s="2" customFormat="1">
      <c r="A139" s="38"/>
      <c r="B139" s="39"/>
      <c r="C139" s="40"/>
      <c r="D139" s="233" t="s">
        <v>145</v>
      </c>
      <c r="E139" s="40"/>
      <c r="F139" s="234" t="s">
        <v>240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86</v>
      </c>
    </row>
    <row r="140" s="13" customFormat="1">
      <c r="A140" s="13"/>
      <c r="B140" s="242"/>
      <c r="C140" s="243"/>
      <c r="D140" s="233" t="s">
        <v>241</v>
      </c>
      <c r="E140" s="244" t="s">
        <v>1</v>
      </c>
      <c r="F140" s="245" t="s">
        <v>242</v>
      </c>
      <c r="G140" s="243"/>
      <c r="H140" s="246">
        <v>1300.6500000000001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241</v>
      </c>
      <c r="AU140" s="252" t="s">
        <v>86</v>
      </c>
      <c r="AV140" s="13" t="s">
        <v>86</v>
      </c>
      <c r="AW140" s="13" t="s">
        <v>33</v>
      </c>
      <c r="AX140" s="13" t="s">
        <v>84</v>
      </c>
      <c r="AY140" s="252" t="s">
        <v>136</v>
      </c>
    </row>
    <row r="141" s="2" customFormat="1" ht="44.25" customHeight="1">
      <c r="A141" s="38"/>
      <c r="B141" s="39"/>
      <c r="C141" s="219" t="s">
        <v>175</v>
      </c>
      <c r="D141" s="219" t="s">
        <v>139</v>
      </c>
      <c r="E141" s="220" t="s">
        <v>243</v>
      </c>
      <c r="F141" s="221" t="s">
        <v>244</v>
      </c>
      <c r="G141" s="222" t="s">
        <v>234</v>
      </c>
      <c r="H141" s="223">
        <v>2.2320000000000002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245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246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13" customFormat="1">
      <c r="A143" s="13"/>
      <c r="B143" s="242"/>
      <c r="C143" s="243"/>
      <c r="D143" s="233" t="s">
        <v>241</v>
      </c>
      <c r="E143" s="244" t="s">
        <v>1</v>
      </c>
      <c r="F143" s="245" t="s">
        <v>247</v>
      </c>
      <c r="G143" s="243"/>
      <c r="H143" s="246">
        <v>2.2320000000000002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241</v>
      </c>
      <c r="AU143" s="252" t="s">
        <v>86</v>
      </c>
      <c r="AV143" s="13" t="s">
        <v>86</v>
      </c>
      <c r="AW143" s="13" t="s">
        <v>33</v>
      </c>
      <c r="AX143" s="13" t="s">
        <v>84</v>
      </c>
      <c r="AY143" s="252" t="s">
        <v>136</v>
      </c>
    </row>
    <row r="144" s="2" customFormat="1" ht="44.25" customHeight="1">
      <c r="A144" s="38"/>
      <c r="B144" s="39"/>
      <c r="C144" s="219" t="s">
        <v>180</v>
      </c>
      <c r="D144" s="219" t="s">
        <v>139</v>
      </c>
      <c r="E144" s="220" t="s">
        <v>248</v>
      </c>
      <c r="F144" s="221" t="s">
        <v>244</v>
      </c>
      <c r="G144" s="222" t="s">
        <v>234</v>
      </c>
      <c r="H144" s="223">
        <v>18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249</v>
      </c>
    </row>
    <row r="145" s="2" customFormat="1">
      <c r="A145" s="38"/>
      <c r="B145" s="39"/>
      <c r="C145" s="40"/>
      <c r="D145" s="233" t="s">
        <v>145</v>
      </c>
      <c r="E145" s="40"/>
      <c r="F145" s="234" t="s">
        <v>250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86</v>
      </c>
    </row>
    <row r="146" s="2" customFormat="1" ht="49.05" customHeight="1">
      <c r="A146" s="38"/>
      <c r="B146" s="39"/>
      <c r="C146" s="219" t="s">
        <v>187</v>
      </c>
      <c r="D146" s="219" t="s">
        <v>139</v>
      </c>
      <c r="E146" s="220" t="s">
        <v>251</v>
      </c>
      <c r="F146" s="221" t="s">
        <v>252</v>
      </c>
      <c r="G146" s="222" t="s">
        <v>234</v>
      </c>
      <c r="H146" s="223">
        <v>30.417000000000002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253</v>
      </c>
    </row>
    <row r="147" s="2" customFormat="1">
      <c r="A147" s="38"/>
      <c r="B147" s="39"/>
      <c r="C147" s="40"/>
      <c r="D147" s="233" t="s">
        <v>145</v>
      </c>
      <c r="E147" s="40"/>
      <c r="F147" s="234" t="s">
        <v>254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86</v>
      </c>
    </row>
    <row r="148" s="2" customFormat="1" ht="44.25" customHeight="1">
      <c r="A148" s="38"/>
      <c r="B148" s="39"/>
      <c r="C148" s="219" t="s">
        <v>192</v>
      </c>
      <c r="D148" s="219" t="s">
        <v>139</v>
      </c>
      <c r="E148" s="220" t="s">
        <v>255</v>
      </c>
      <c r="F148" s="221" t="s">
        <v>256</v>
      </c>
      <c r="G148" s="222" t="s">
        <v>234</v>
      </c>
      <c r="H148" s="223">
        <v>193.70500000000001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156</v>
      </c>
      <c r="AT148" s="231" t="s">
        <v>139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257</v>
      </c>
    </row>
    <row r="149" s="2" customFormat="1">
      <c r="A149" s="38"/>
      <c r="B149" s="39"/>
      <c r="C149" s="40"/>
      <c r="D149" s="233" t="s">
        <v>145</v>
      </c>
      <c r="E149" s="40"/>
      <c r="F149" s="234" t="s">
        <v>258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86</v>
      </c>
    </row>
    <row r="150" s="13" customFormat="1">
      <c r="A150" s="13"/>
      <c r="B150" s="242"/>
      <c r="C150" s="243"/>
      <c r="D150" s="233" t="s">
        <v>241</v>
      </c>
      <c r="E150" s="244" t="s">
        <v>1</v>
      </c>
      <c r="F150" s="245" t="s">
        <v>259</v>
      </c>
      <c r="G150" s="243"/>
      <c r="H150" s="246">
        <v>193.70500000000001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241</v>
      </c>
      <c r="AU150" s="252" t="s">
        <v>86</v>
      </c>
      <c r="AV150" s="13" t="s">
        <v>86</v>
      </c>
      <c r="AW150" s="13" t="s">
        <v>33</v>
      </c>
      <c r="AX150" s="13" t="s">
        <v>84</v>
      </c>
      <c r="AY150" s="252" t="s">
        <v>136</v>
      </c>
    </row>
    <row r="151" s="2" customFormat="1" ht="49.05" customHeight="1">
      <c r="A151" s="38"/>
      <c r="B151" s="39"/>
      <c r="C151" s="219" t="s">
        <v>260</v>
      </c>
      <c r="D151" s="219" t="s">
        <v>139</v>
      </c>
      <c r="E151" s="220" t="s">
        <v>261</v>
      </c>
      <c r="F151" s="221" t="s">
        <v>262</v>
      </c>
      <c r="G151" s="222" t="s">
        <v>219</v>
      </c>
      <c r="H151" s="223">
        <v>44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156</v>
      </c>
      <c r="AT151" s="231" t="s">
        <v>139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156</v>
      </c>
      <c r="BM151" s="231" t="s">
        <v>263</v>
      </c>
    </row>
    <row r="152" s="2" customFormat="1" ht="62.7" customHeight="1">
      <c r="A152" s="38"/>
      <c r="B152" s="39"/>
      <c r="C152" s="219" t="s">
        <v>264</v>
      </c>
      <c r="D152" s="219" t="s">
        <v>139</v>
      </c>
      <c r="E152" s="220" t="s">
        <v>265</v>
      </c>
      <c r="F152" s="221" t="s">
        <v>266</v>
      </c>
      <c r="G152" s="222" t="s">
        <v>219</v>
      </c>
      <c r="H152" s="223">
        <v>616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267</v>
      </c>
    </row>
    <row r="153" s="13" customFormat="1">
      <c r="A153" s="13"/>
      <c r="B153" s="242"/>
      <c r="C153" s="243"/>
      <c r="D153" s="233" t="s">
        <v>241</v>
      </c>
      <c r="E153" s="244" t="s">
        <v>1</v>
      </c>
      <c r="F153" s="245" t="s">
        <v>268</v>
      </c>
      <c r="G153" s="243"/>
      <c r="H153" s="246">
        <v>616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241</v>
      </c>
      <c r="AU153" s="252" t="s">
        <v>86</v>
      </c>
      <c r="AV153" s="13" t="s">
        <v>86</v>
      </c>
      <c r="AW153" s="13" t="s">
        <v>33</v>
      </c>
      <c r="AX153" s="13" t="s">
        <v>84</v>
      </c>
      <c r="AY153" s="252" t="s">
        <v>136</v>
      </c>
    </row>
    <row r="154" s="2" customFormat="1" ht="62.7" customHeight="1">
      <c r="A154" s="38"/>
      <c r="B154" s="39"/>
      <c r="C154" s="219" t="s">
        <v>269</v>
      </c>
      <c r="D154" s="219" t="s">
        <v>139</v>
      </c>
      <c r="E154" s="220" t="s">
        <v>270</v>
      </c>
      <c r="F154" s="221" t="s">
        <v>271</v>
      </c>
      <c r="G154" s="222" t="s">
        <v>234</v>
      </c>
      <c r="H154" s="223">
        <v>4781.9759999999997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156</v>
      </c>
      <c r="AT154" s="231" t="s">
        <v>139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156</v>
      </c>
      <c r="BM154" s="231" t="s">
        <v>272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273</v>
      </c>
      <c r="G155" s="243"/>
      <c r="H155" s="246">
        <v>4781.9759999999997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2" customFormat="1" ht="66.75" customHeight="1">
      <c r="A156" s="38"/>
      <c r="B156" s="39"/>
      <c r="C156" s="219" t="s">
        <v>8</v>
      </c>
      <c r="D156" s="219" t="s">
        <v>139</v>
      </c>
      <c r="E156" s="220" t="s">
        <v>274</v>
      </c>
      <c r="F156" s="221" t="s">
        <v>275</v>
      </c>
      <c r="G156" s="222" t="s">
        <v>234</v>
      </c>
      <c r="H156" s="223">
        <v>23909.880000000001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276</v>
      </c>
    </row>
    <row r="157" s="13" customFormat="1">
      <c r="A157" s="13"/>
      <c r="B157" s="242"/>
      <c r="C157" s="243"/>
      <c r="D157" s="233" t="s">
        <v>241</v>
      </c>
      <c r="E157" s="244" t="s">
        <v>1</v>
      </c>
      <c r="F157" s="245" t="s">
        <v>277</v>
      </c>
      <c r="G157" s="243"/>
      <c r="H157" s="246">
        <v>23909.880000000001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241</v>
      </c>
      <c r="AU157" s="252" t="s">
        <v>86</v>
      </c>
      <c r="AV157" s="13" t="s">
        <v>86</v>
      </c>
      <c r="AW157" s="13" t="s">
        <v>33</v>
      </c>
      <c r="AX157" s="13" t="s">
        <v>84</v>
      </c>
      <c r="AY157" s="252" t="s">
        <v>136</v>
      </c>
    </row>
    <row r="158" s="2" customFormat="1" ht="44.25" customHeight="1">
      <c r="A158" s="38"/>
      <c r="B158" s="39"/>
      <c r="C158" s="219" t="s">
        <v>278</v>
      </c>
      <c r="D158" s="219" t="s">
        <v>139</v>
      </c>
      <c r="E158" s="220" t="s">
        <v>279</v>
      </c>
      <c r="F158" s="221" t="s">
        <v>280</v>
      </c>
      <c r="G158" s="222" t="s">
        <v>281</v>
      </c>
      <c r="H158" s="223">
        <v>9024.2520000000004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282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283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13" customFormat="1">
      <c r="A160" s="13"/>
      <c r="B160" s="242"/>
      <c r="C160" s="243"/>
      <c r="D160" s="233" t="s">
        <v>241</v>
      </c>
      <c r="E160" s="244" t="s">
        <v>1</v>
      </c>
      <c r="F160" s="245" t="s">
        <v>284</v>
      </c>
      <c r="G160" s="243"/>
      <c r="H160" s="246">
        <v>9024.2520000000004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241</v>
      </c>
      <c r="AU160" s="252" t="s">
        <v>86</v>
      </c>
      <c r="AV160" s="13" t="s">
        <v>86</v>
      </c>
      <c r="AW160" s="13" t="s">
        <v>33</v>
      </c>
      <c r="AX160" s="13" t="s">
        <v>84</v>
      </c>
      <c r="AY160" s="252" t="s">
        <v>136</v>
      </c>
    </row>
    <row r="161" s="2" customFormat="1" ht="37.8" customHeight="1">
      <c r="A161" s="38"/>
      <c r="B161" s="39"/>
      <c r="C161" s="219" t="s">
        <v>285</v>
      </c>
      <c r="D161" s="219" t="s">
        <v>139</v>
      </c>
      <c r="E161" s="220" t="s">
        <v>286</v>
      </c>
      <c r="F161" s="221" t="s">
        <v>287</v>
      </c>
      <c r="G161" s="222" t="s">
        <v>234</v>
      </c>
      <c r="H161" s="223">
        <v>5542.9260000000004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288</v>
      </c>
    </row>
    <row r="162" s="13" customFormat="1">
      <c r="A162" s="13"/>
      <c r="B162" s="242"/>
      <c r="C162" s="243"/>
      <c r="D162" s="233" t="s">
        <v>241</v>
      </c>
      <c r="E162" s="244" t="s">
        <v>1</v>
      </c>
      <c r="F162" s="245" t="s">
        <v>289</v>
      </c>
      <c r="G162" s="243"/>
      <c r="H162" s="246">
        <v>5542.9260000000004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241</v>
      </c>
      <c r="AU162" s="252" t="s">
        <v>86</v>
      </c>
      <c r="AV162" s="13" t="s">
        <v>86</v>
      </c>
      <c r="AW162" s="13" t="s">
        <v>33</v>
      </c>
      <c r="AX162" s="13" t="s">
        <v>84</v>
      </c>
      <c r="AY162" s="252" t="s">
        <v>136</v>
      </c>
    </row>
    <row r="163" s="2" customFormat="1" ht="44.25" customHeight="1">
      <c r="A163" s="38"/>
      <c r="B163" s="39"/>
      <c r="C163" s="219" t="s">
        <v>290</v>
      </c>
      <c r="D163" s="219" t="s">
        <v>139</v>
      </c>
      <c r="E163" s="220" t="s">
        <v>291</v>
      </c>
      <c r="F163" s="221" t="s">
        <v>292</v>
      </c>
      <c r="G163" s="222" t="s">
        <v>234</v>
      </c>
      <c r="H163" s="223">
        <v>30.417000000000002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293</v>
      </c>
    </row>
    <row r="164" s="2" customFormat="1">
      <c r="A164" s="38"/>
      <c r="B164" s="39"/>
      <c r="C164" s="40"/>
      <c r="D164" s="233" t="s">
        <v>145</v>
      </c>
      <c r="E164" s="40"/>
      <c r="F164" s="234" t="s">
        <v>294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145</v>
      </c>
      <c r="AU164" s="17" t="s">
        <v>86</v>
      </c>
    </row>
    <row r="165" s="2" customFormat="1" ht="16.5" customHeight="1">
      <c r="A165" s="38"/>
      <c r="B165" s="39"/>
      <c r="C165" s="253" t="s">
        <v>295</v>
      </c>
      <c r="D165" s="253" t="s">
        <v>296</v>
      </c>
      <c r="E165" s="254" t="s">
        <v>297</v>
      </c>
      <c r="F165" s="255" t="s">
        <v>298</v>
      </c>
      <c r="G165" s="256" t="s">
        <v>281</v>
      </c>
      <c r="H165" s="257">
        <v>60.834000000000003</v>
      </c>
      <c r="I165" s="258"/>
      <c r="J165" s="259">
        <f>ROUND(I165*H165,2)</f>
        <v>0</v>
      </c>
      <c r="K165" s="260"/>
      <c r="L165" s="261"/>
      <c r="M165" s="262" t="s">
        <v>1</v>
      </c>
      <c r="N165" s="263" t="s">
        <v>41</v>
      </c>
      <c r="O165" s="91"/>
      <c r="P165" s="229">
        <f>O165*H165</f>
        <v>0</v>
      </c>
      <c r="Q165" s="229">
        <v>1</v>
      </c>
      <c r="R165" s="229">
        <f>Q165*H165</f>
        <v>60.834000000000003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175</v>
      </c>
      <c r="AT165" s="231" t="s">
        <v>296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156</v>
      </c>
      <c r="BM165" s="231" t="s">
        <v>299</v>
      </c>
    </row>
    <row r="166" s="2" customFormat="1">
      <c r="A166" s="38"/>
      <c r="B166" s="39"/>
      <c r="C166" s="40"/>
      <c r="D166" s="233" t="s">
        <v>145</v>
      </c>
      <c r="E166" s="40"/>
      <c r="F166" s="234" t="s">
        <v>300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86</v>
      </c>
    </row>
    <row r="167" s="13" customFormat="1">
      <c r="A167" s="13"/>
      <c r="B167" s="242"/>
      <c r="C167" s="243"/>
      <c r="D167" s="233" t="s">
        <v>241</v>
      </c>
      <c r="E167" s="244" t="s">
        <v>1</v>
      </c>
      <c r="F167" s="245" t="s">
        <v>301</v>
      </c>
      <c r="G167" s="243"/>
      <c r="H167" s="246">
        <v>60.834000000000003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241</v>
      </c>
      <c r="AU167" s="252" t="s">
        <v>86</v>
      </c>
      <c r="AV167" s="13" t="s">
        <v>86</v>
      </c>
      <c r="AW167" s="13" t="s">
        <v>33</v>
      </c>
      <c r="AX167" s="13" t="s">
        <v>84</v>
      </c>
      <c r="AY167" s="252" t="s">
        <v>136</v>
      </c>
    </row>
    <row r="168" s="2" customFormat="1" ht="44.25" customHeight="1">
      <c r="A168" s="38"/>
      <c r="B168" s="39"/>
      <c r="C168" s="219" t="s">
        <v>302</v>
      </c>
      <c r="D168" s="219" t="s">
        <v>139</v>
      </c>
      <c r="E168" s="220" t="s">
        <v>291</v>
      </c>
      <c r="F168" s="221" t="s">
        <v>292</v>
      </c>
      <c r="G168" s="222" t="s">
        <v>234</v>
      </c>
      <c r="H168" s="223">
        <v>143.48500000000001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156</v>
      </c>
      <c r="AT168" s="231" t="s">
        <v>139</v>
      </c>
      <c r="AU168" s="231" t="s">
        <v>86</v>
      </c>
      <c r="AY168" s="17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156</v>
      </c>
      <c r="BM168" s="231" t="s">
        <v>303</v>
      </c>
    </row>
    <row r="169" s="2" customFormat="1">
      <c r="A169" s="38"/>
      <c r="B169" s="39"/>
      <c r="C169" s="40"/>
      <c r="D169" s="233" t="s">
        <v>145</v>
      </c>
      <c r="E169" s="40"/>
      <c r="F169" s="234" t="s">
        <v>304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86</v>
      </c>
    </row>
    <row r="170" s="13" customFormat="1">
      <c r="A170" s="13"/>
      <c r="B170" s="242"/>
      <c r="C170" s="243"/>
      <c r="D170" s="233" t="s">
        <v>241</v>
      </c>
      <c r="E170" s="244" t="s">
        <v>1</v>
      </c>
      <c r="F170" s="245" t="s">
        <v>305</v>
      </c>
      <c r="G170" s="243"/>
      <c r="H170" s="246">
        <v>143.48500000000001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241</v>
      </c>
      <c r="AU170" s="252" t="s">
        <v>86</v>
      </c>
      <c r="AV170" s="13" t="s">
        <v>86</v>
      </c>
      <c r="AW170" s="13" t="s">
        <v>33</v>
      </c>
      <c r="AX170" s="13" t="s">
        <v>84</v>
      </c>
      <c r="AY170" s="252" t="s">
        <v>136</v>
      </c>
    </row>
    <row r="171" s="2" customFormat="1" ht="16.5" customHeight="1">
      <c r="A171" s="38"/>
      <c r="B171" s="39"/>
      <c r="C171" s="253" t="s">
        <v>7</v>
      </c>
      <c r="D171" s="253" t="s">
        <v>296</v>
      </c>
      <c r="E171" s="254" t="s">
        <v>306</v>
      </c>
      <c r="F171" s="255" t="s">
        <v>307</v>
      </c>
      <c r="G171" s="256" t="s">
        <v>281</v>
      </c>
      <c r="H171" s="257">
        <v>286.97000000000003</v>
      </c>
      <c r="I171" s="258"/>
      <c r="J171" s="259">
        <f>ROUND(I171*H171,2)</f>
        <v>0</v>
      </c>
      <c r="K171" s="260"/>
      <c r="L171" s="261"/>
      <c r="M171" s="262" t="s">
        <v>1</v>
      </c>
      <c r="N171" s="263" t="s">
        <v>41</v>
      </c>
      <c r="O171" s="91"/>
      <c r="P171" s="229">
        <f>O171*H171</f>
        <v>0</v>
      </c>
      <c r="Q171" s="229">
        <v>1</v>
      </c>
      <c r="R171" s="229">
        <f>Q171*H171</f>
        <v>286.97000000000003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175</v>
      </c>
      <c r="AT171" s="231" t="s">
        <v>296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308</v>
      </c>
    </row>
    <row r="172" s="13" customFormat="1">
      <c r="A172" s="13"/>
      <c r="B172" s="242"/>
      <c r="C172" s="243"/>
      <c r="D172" s="233" t="s">
        <v>241</v>
      </c>
      <c r="E172" s="244" t="s">
        <v>1</v>
      </c>
      <c r="F172" s="245" t="s">
        <v>309</v>
      </c>
      <c r="G172" s="243"/>
      <c r="H172" s="246">
        <v>286.97000000000003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241</v>
      </c>
      <c r="AU172" s="252" t="s">
        <v>86</v>
      </c>
      <c r="AV172" s="13" t="s">
        <v>86</v>
      </c>
      <c r="AW172" s="13" t="s">
        <v>33</v>
      </c>
      <c r="AX172" s="13" t="s">
        <v>84</v>
      </c>
      <c r="AY172" s="252" t="s">
        <v>136</v>
      </c>
    </row>
    <row r="173" s="2" customFormat="1" ht="44.25" customHeight="1">
      <c r="A173" s="38"/>
      <c r="B173" s="39"/>
      <c r="C173" s="219" t="s">
        <v>310</v>
      </c>
      <c r="D173" s="219" t="s">
        <v>139</v>
      </c>
      <c r="E173" s="220" t="s">
        <v>291</v>
      </c>
      <c r="F173" s="221" t="s">
        <v>292</v>
      </c>
      <c r="G173" s="222" t="s">
        <v>234</v>
      </c>
      <c r="H173" s="223">
        <v>7.2000000000000002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156</v>
      </c>
      <c r="AT173" s="231" t="s">
        <v>139</v>
      </c>
      <c r="AU173" s="231" t="s">
        <v>86</v>
      </c>
      <c r="AY173" s="17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156</v>
      </c>
      <c r="BM173" s="231" t="s">
        <v>311</v>
      </c>
    </row>
    <row r="174" s="2" customFormat="1">
      <c r="A174" s="38"/>
      <c r="B174" s="39"/>
      <c r="C174" s="40"/>
      <c r="D174" s="233" t="s">
        <v>145</v>
      </c>
      <c r="E174" s="40"/>
      <c r="F174" s="234" t="s">
        <v>312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86</v>
      </c>
    </row>
    <row r="175" s="13" customFormat="1">
      <c r="A175" s="13"/>
      <c r="B175" s="242"/>
      <c r="C175" s="243"/>
      <c r="D175" s="233" t="s">
        <v>241</v>
      </c>
      <c r="E175" s="244" t="s">
        <v>1</v>
      </c>
      <c r="F175" s="245" t="s">
        <v>313</v>
      </c>
      <c r="G175" s="243"/>
      <c r="H175" s="246">
        <v>7.2000000000000002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241</v>
      </c>
      <c r="AU175" s="252" t="s">
        <v>86</v>
      </c>
      <c r="AV175" s="13" t="s">
        <v>86</v>
      </c>
      <c r="AW175" s="13" t="s">
        <v>33</v>
      </c>
      <c r="AX175" s="13" t="s">
        <v>84</v>
      </c>
      <c r="AY175" s="252" t="s">
        <v>136</v>
      </c>
    </row>
    <row r="176" s="2" customFormat="1" ht="16.5" customHeight="1">
      <c r="A176" s="38"/>
      <c r="B176" s="39"/>
      <c r="C176" s="253" t="s">
        <v>314</v>
      </c>
      <c r="D176" s="253" t="s">
        <v>296</v>
      </c>
      <c r="E176" s="254" t="s">
        <v>315</v>
      </c>
      <c r="F176" s="255" t="s">
        <v>316</v>
      </c>
      <c r="G176" s="256" t="s">
        <v>281</v>
      </c>
      <c r="H176" s="257">
        <v>14.4</v>
      </c>
      <c r="I176" s="258"/>
      <c r="J176" s="259">
        <f>ROUND(I176*H176,2)</f>
        <v>0</v>
      </c>
      <c r="K176" s="260"/>
      <c r="L176" s="261"/>
      <c r="M176" s="262" t="s">
        <v>1</v>
      </c>
      <c r="N176" s="263" t="s">
        <v>41</v>
      </c>
      <c r="O176" s="91"/>
      <c r="P176" s="229">
        <f>O176*H176</f>
        <v>0</v>
      </c>
      <c r="Q176" s="229">
        <v>1</v>
      </c>
      <c r="R176" s="229">
        <f>Q176*H176</f>
        <v>14.4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175</v>
      </c>
      <c r="AT176" s="231" t="s">
        <v>296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317</v>
      </c>
    </row>
    <row r="177" s="2" customFormat="1">
      <c r="A177" s="38"/>
      <c r="B177" s="39"/>
      <c r="C177" s="40"/>
      <c r="D177" s="233" t="s">
        <v>145</v>
      </c>
      <c r="E177" s="40"/>
      <c r="F177" s="234" t="s">
        <v>318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86</v>
      </c>
    </row>
    <row r="178" s="13" customFormat="1">
      <c r="A178" s="13"/>
      <c r="B178" s="242"/>
      <c r="C178" s="243"/>
      <c r="D178" s="233" t="s">
        <v>241</v>
      </c>
      <c r="E178" s="244" t="s">
        <v>1</v>
      </c>
      <c r="F178" s="245" t="s">
        <v>319</v>
      </c>
      <c r="G178" s="243"/>
      <c r="H178" s="246">
        <v>14.4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241</v>
      </c>
      <c r="AU178" s="252" t="s">
        <v>86</v>
      </c>
      <c r="AV178" s="13" t="s">
        <v>86</v>
      </c>
      <c r="AW178" s="13" t="s">
        <v>33</v>
      </c>
      <c r="AX178" s="13" t="s">
        <v>84</v>
      </c>
      <c r="AY178" s="252" t="s">
        <v>136</v>
      </c>
    </row>
    <row r="179" s="2" customFormat="1" ht="44.25" customHeight="1">
      <c r="A179" s="38"/>
      <c r="B179" s="39"/>
      <c r="C179" s="219" t="s">
        <v>320</v>
      </c>
      <c r="D179" s="219" t="s">
        <v>139</v>
      </c>
      <c r="E179" s="220" t="s">
        <v>291</v>
      </c>
      <c r="F179" s="221" t="s">
        <v>292</v>
      </c>
      <c r="G179" s="222" t="s">
        <v>234</v>
      </c>
      <c r="H179" s="223">
        <v>50.219999999999999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156</v>
      </c>
      <c r="AT179" s="231" t="s">
        <v>139</v>
      </c>
      <c r="AU179" s="231" t="s">
        <v>86</v>
      </c>
      <c r="AY179" s="17" t="s">
        <v>136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156</v>
      </c>
      <c r="BM179" s="231" t="s">
        <v>321</v>
      </c>
    </row>
    <row r="180" s="2" customFormat="1">
      <c r="A180" s="38"/>
      <c r="B180" s="39"/>
      <c r="C180" s="40"/>
      <c r="D180" s="233" t="s">
        <v>145</v>
      </c>
      <c r="E180" s="40"/>
      <c r="F180" s="234" t="s">
        <v>322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86</v>
      </c>
    </row>
    <row r="181" s="13" customFormat="1">
      <c r="A181" s="13"/>
      <c r="B181" s="242"/>
      <c r="C181" s="243"/>
      <c r="D181" s="233" t="s">
        <v>241</v>
      </c>
      <c r="E181" s="244" t="s">
        <v>1</v>
      </c>
      <c r="F181" s="245" t="s">
        <v>323</v>
      </c>
      <c r="G181" s="243"/>
      <c r="H181" s="246">
        <v>50.219999999999999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241</v>
      </c>
      <c r="AU181" s="252" t="s">
        <v>86</v>
      </c>
      <c r="AV181" s="13" t="s">
        <v>86</v>
      </c>
      <c r="AW181" s="13" t="s">
        <v>33</v>
      </c>
      <c r="AX181" s="13" t="s">
        <v>84</v>
      </c>
      <c r="AY181" s="252" t="s">
        <v>136</v>
      </c>
    </row>
    <row r="182" s="2" customFormat="1" ht="16.5" customHeight="1">
      <c r="A182" s="38"/>
      <c r="B182" s="39"/>
      <c r="C182" s="253" t="s">
        <v>324</v>
      </c>
      <c r="D182" s="253" t="s">
        <v>296</v>
      </c>
      <c r="E182" s="254" t="s">
        <v>325</v>
      </c>
      <c r="F182" s="255" t="s">
        <v>326</v>
      </c>
      <c r="G182" s="256" t="s">
        <v>281</v>
      </c>
      <c r="H182" s="257">
        <v>100.44</v>
      </c>
      <c r="I182" s="258"/>
      <c r="J182" s="259">
        <f>ROUND(I182*H182,2)</f>
        <v>0</v>
      </c>
      <c r="K182" s="260"/>
      <c r="L182" s="261"/>
      <c r="M182" s="262" t="s">
        <v>1</v>
      </c>
      <c r="N182" s="263" t="s">
        <v>41</v>
      </c>
      <c r="O182" s="91"/>
      <c r="P182" s="229">
        <f>O182*H182</f>
        <v>0</v>
      </c>
      <c r="Q182" s="229">
        <v>1</v>
      </c>
      <c r="R182" s="229">
        <f>Q182*H182</f>
        <v>100.44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175</v>
      </c>
      <c r="AT182" s="231" t="s">
        <v>296</v>
      </c>
      <c r="AU182" s="231" t="s">
        <v>86</v>
      </c>
      <c r="AY182" s="17" t="s">
        <v>136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156</v>
      </c>
      <c r="BM182" s="231" t="s">
        <v>327</v>
      </c>
    </row>
    <row r="183" s="13" customFormat="1">
      <c r="A183" s="13"/>
      <c r="B183" s="242"/>
      <c r="C183" s="243"/>
      <c r="D183" s="233" t="s">
        <v>241</v>
      </c>
      <c r="E183" s="244" t="s">
        <v>1</v>
      </c>
      <c r="F183" s="245" t="s">
        <v>328</v>
      </c>
      <c r="G183" s="243"/>
      <c r="H183" s="246">
        <v>100.44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241</v>
      </c>
      <c r="AU183" s="252" t="s">
        <v>86</v>
      </c>
      <c r="AV183" s="13" t="s">
        <v>86</v>
      </c>
      <c r="AW183" s="13" t="s">
        <v>33</v>
      </c>
      <c r="AX183" s="13" t="s">
        <v>84</v>
      </c>
      <c r="AY183" s="252" t="s">
        <v>136</v>
      </c>
    </row>
    <row r="184" s="2" customFormat="1" ht="66.75" customHeight="1">
      <c r="A184" s="38"/>
      <c r="B184" s="39"/>
      <c r="C184" s="219" t="s">
        <v>329</v>
      </c>
      <c r="D184" s="219" t="s">
        <v>139</v>
      </c>
      <c r="E184" s="220" t="s">
        <v>330</v>
      </c>
      <c r="F184" s="221" t="s">
        <v>331</v>
      </c>
      <c r="G184" s="222" t="s">
        <v>234</v>
      </c>
      <c r="H184" s="223">
        <v>10.800000000000001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156</v>
      </c>
      <c r="AT184" s="231" t="s">
        <v>139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156</v>
      </c>
      <c r="BM184" s="231" t="s">
        <v>332</v>
      </c>
    </row>
    <row r="185" s="2" customFormat="1">
      <c r="A185" s="38"/>
      <c r="B185" s="39"/>
      <c r="C185" s="40"/>
      <c r="D185" s="233" t="s">
        <v>145</v>
      </c>
      <c r="E185" s="40"/>
      <c r="F185" s="234" t="s">
        <v>333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86</v>
      </c>
    </row>
    <row r="186" s="2" customFormat="1" ht="16.5" customHeight="1">
      <c r="A186" s="38"/>
      <c r="B186" s="39"/>
      <c r="C186" s="253" t="s">
        <v>334</v>
      </c>
      <c r="D186" s="253" t="s">
        <v>296</v>
      </c>
      <c r="E186" s="254" t="s">
        <v>335</v>
      </c>
      <c r="F186" s="255" t="s">
        <v>336</v>
      </c>
      <c r="G186" s="256" t="s">
        <v>281</v>
      </c>
      <c r="H186" s="257">
        <v>21.600000000000001</v>
      </c>
      <c r="I186" s="258"/>
      <c r="J186" s="259">
        <f>ROUND(I186*H186,2)</f>
        <v>0</v>
      </c>
      <c r="K186" s="260"/>
      <c r="L186" s="261"/>
      <c r="M186" s="262" t="s">
        <v>1</v>
      </c>
      <c r="N186" s="263" t="s">
        <v>41</v>
      </c>
      <c r="O186" s="91"/>
      <c r="P186" s="229">
        <f>O186*H186</f>
        <v>0</v>
      </c>
      <c r="Q186" s="229">
        <v>1</v>
      </c>
      <c r="R186" s="229">
        <f>Q186*H186</f>
        <v>21.600000000000001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175</v>
      </c>
      <c r="AT186" s="231" t="s">
        <v>296</v>
      </c>
      <c r="AU186" s="231" t="s">
        <v>86</v>
      </c>
      <c r="AY186" s="17" t="s">
        <v>136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156</v>
      </c>
      <c r="BM186" s="231" t="s">
        <v>337</v>
      </c>
    </row>
    <row r="187" s="13" customFormat="1">
      <c r="A187" s="13"/>
      <c r="B187" s="242"/>
      <c r="C187" s="243"/>
      <c r="D187" s="233" t="s">
        <v>241</v>
      </c>
      <c r="E187" s="244" t="s">
        <v>1</v>
      </c>
      <c r="F187" s="245" t="s">
        <v>338</v>
      </c>
      <c r="G187" s="243"/>
      <c r="H187" s="246">
        <v>10.800000000000001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241</v>
      </c>
      <c r="AU187" s="252" t="s">
        <v>86</v>
      </c>
      <c r="AV187" s="13" t="s">
        <v>86</v>
      </c>
      <c r="AW187" s="13" t="s">
        <v>33</v>
      </c>
      <c r="AX187" s="13" t="s">
        <v>84</v>
      </c>
      <c r="AY187" s="252" t="s">
        <v>136</v>
      </c>
    </row>
    <row r="188" s="13" customFormat="1">
      <c r="A188" s="13"/>
      <c r="B188" s="242"/>
      <c r="C188" s="243"/>
      <c r="D188" s="233" t="s">
        <v>241</v>
      </c>
      <c r="E188" s="243"/>
      <c r="F188" s="245" t="s">
        <v>339</v>
      </c>
      <c r="G188" s="243"/>
      <c r="H188" s="246">
        <v>21.600000000000001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241</v>
      </c>
      <c r="AU188" s="252" t="s">
        <v>86</v>
      </c>
      <c r="AV188" s="13" t="s">
        <v>86</v>
      </c>
      <c r="AW188" s="13" t="s">
        <v>4</v>
      </c>
      <c r="AX188" s="13" t="s">
        <v>84</v>
      </c>
      <c r="AY188" s="252" t="s">
        <v>136</v>
      </c>
    </row>
    <row r="189" s="2" customFormat="1" ht="37.8" customHeight="1">
      <c r="A189" s="38"/>
      <c r="B189" s="39"/>
      <c r="C189" s="219" t="s">
        <v>340</v>
      </c>
      <c r="D189" s="219" t="s">
        <v>139</v>
      </c>
      <c r="E189" s="220" t="s">
        <v>341</v>
      </c>
      <c r="F189" s="221" t="s">
        <v>342</v>
      </c>
      <c r="G189" s="222" t="s">
        <v>214</v>
      </c>
      <c r="H189" s="223">
        <v>8671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156</v>
      </c>
      <c r="AT189" s="231" t="s">
        <v>139</v>
      </c>
      <c r="AU189" s="231" t="s">
        <v>86</v>
      </c>
      <c r="AY189" s="17" t="s">
        <v>136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156</v>
      </c>
      <c r="BM189" s="231" t="s">
        <v>343</v>
      </c>
    </row>
    <row r="190" s="2" customFormat="1">
      <c r="A190" s="38"/>
      <c r="B190" s="39"/>
      <c r="C190" s="40"/>
      <c r="D190" s="233" t="s">
        <v>145</v>
      </c>
      <c r="E190" s="40"/>
      <c r="F190" s="234" t="s">
        <v>344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86</v>
      </c>
    </row>
    <row r="191" s="13" customFormat="1">
      <c r="A191" s="13"/>
      <c r="B191" s="242"/>
      <c r="C191" s="243"/>
      <c r="D191" s="233" t="s">
        <v>241</v>
      </c>
      <c r="E191" s="244" t="s">
        <v>1</v>
      </c>
      <c r="F191" s="245" t="s">
        <v>345</v>
      </c>
      <c r="G191" s="243"/>
      <c r="H191" s="246">
        <v>8671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241</v>
      </c>
      <c r="AU191" s="252" t="s">
        <v>86</v>
      </c>
      <c r="AV191" s="13" t="s">
        <v>86</v>
      </c>
      <c r="AW191" s="13" t="s">
        <v>33</v>
      </c>
      <c r="AX191" s="13" t="s">
        <v>84</v>
      </c>
      <c r="AY191" s="252" t="s">
        <v>136</v>
      </c>
    </row>
    <row r="192" s="2" customFormat="1" ht="16.5" customHeight="1">
      <c r="A192" s="38"/>
      <c r="B192" s="39"/>
      <c r="C192" s="253" t="s">
        <v>346</v>
      </c>
      <c r="D192" s="253" t="s">
        <v>296</v>
      </c>
      <c r="E192" s="254" t="s">
        <v>347</v>
      </c>
      <c r="F192" s="255" t="s">
        <v>348</v>
      </c>
      <c r="G192" s="256" t="s">
        <v>281</v>
      </c>
      <c r="H192" s="257">
        <v>539.70000000000005</v>
      </c>
      <c r="I192" s="258"/>
      <c r="J192" s="259">
        <f>ROUND(I192*H192,2)</f>
        <v>0</v>
      </c>
      <c r="K192" s="260"/>
      <c r="L192" s="261"/>
      <c r="M192" s="262" t="s">
        <v>1</v>
      </c>
      <c r="N192" s="263" t="s">
        <v>41</v>
      </c>
      <c r="O192" s="91"/>
      <c r="P192" s="229">
        <f>O192*H192</f>
        <v>0</v>
      </c>
      <c r="Q192" s="229">
        <v>1</v>
      </c>
      <c r="R192" s="229">
        <f>Q192*H192</f>
        <v>539.70000000000005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175</v>
      </c>
      <c r="AT192" s="231" t="s">
        <v>296</v>
      </c>
      <c r="AU192" s="231" t="s">
        <v>86</v>
      </c>
      <c r="AY192" s="17" t="s">
        <v>136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156</v>
      </c>
      <c r="BM192" s="231" t="s">
        <v>349</v>
      </c>
    </row>
    <row r="193" s="13" customFormat="1">
      <c r="A193" s="13"/>
      <c r="B193" s="242"/>
      <c r="C193" s="243"/>
      <c r="D193" s="233" t="s">
        <v>241</v>
      </c>
      <c r="E193" s="244" t="s">
        <v>1</v>
      </c>
      <c r="F193" s="245" t="s">
        <v>350</v>
      </c>
      <c r="G193" s="243"/>
      <c r="H193" s="246">
        <v>539.70000000000005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241</v>
      </c>
      <c r="AU193" s="252" t="s">
        <v>86</v>
      </c>
      <c r="AV193" s="13" t="s">
        <v>86</v>
      </c>
      <c r="AW193" s="13" t="s">
        <v>33</v>
      </c>
      <c r="AX193" s="13" t="s">
        <v>84</v>
      </c>
      <c r="AY193" s="252" t="s">
        <v>136</v>
      </c>
    </row>
    <row r="194" s="2" customFormat="1" ht="37.8" customHeight="1">
      <c r="A194" s="38"/>
      <c r="B194" s="39"/>
      <c r="C194" s="219" t="s">
        <v>351</v>
      </c>
      <c r="D194" s="219" t="s">
        <v>139</v>
      </c>
      <c r="E194" s="220" t="s">
        <v>352</v>
      </c>
      <c r="F194" s="221" t="s">
        <v>353</v>
      </c>
      <c r="G194" s="222" t="s">
        <v>214</v>
      </c>
      <c r="H194" s="223">
        <v>8671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156</v>
      </c>
      <c r="AT194" s="231" t="s">
        <v>139</v>
      </c>
      <c r="AU194" s="231" t="s">
        <v>86</v>
      </c>
      <c r="AY194" s="17" t="s">
        <v>136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156</v>
      </c>
      <c r="BM194" s="231" t="s">
        <v>354</v>
      </c>
    </row>
    <row r="195" s="2" customFormat="1" ht="16.5" customHeight="1">
      <c r="A195" s="38"/>
      <c r="B195" s="39"/>
      <c r="C195" s="253" t="s">
        <v>355</v>
      </c>
      <c r="D195" s="253" t="s">
        <v>296</v>
      </c>
      <c r="E195" s="254" t="s">
        <v>356</v>
      </c>
      <c r="F195" s="255" t="s">
        <v>357</v>
      </c>
      <c r="G195" s="256" t="s">
        <v>358</v>
      </c>
      <c r="H195" s="257">
        <v>173.41999999999999</v>
      </c>
      <c r="I195" s="258"/>
      <c r="J195" s="259">
        <f>ROUND(I195*H195,2)</f>
        <v>0</v>
      </c>
      <c r="K195" s="260"/>
      <c r="L195" s="261"/>
      <c r="M195" s="262" t="s">
        <v>1</v>
      </c>
      <c r="N195" s="263" t="s">
        <v>41</v>
      </c>
      <c r="O195" s="91"/>
      <c r="P195" s="229">
        <f>O195*H195</f>
        <v>0</v>
      </c>
      <c r="Q195" s="229">
        <v>0.001</v>
      </c>
      <c r="R195" s="229">
        <f>Q195*H195</f>
        <v>0.17341999999999999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175</v>
      </c>
      <c r="AT195" s="231" t="s">
        <v>296</v>
      </c>
      <c r="AU195" s="231" t="s">
        <v>86</v>
      </c>
      <c r="AY195" s="17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156</v>
      </c>
      <c r="BM195" s="231" t="s">
        <v>359</v>
      </c>
    </row>
    <row r="196" s="13" customFormat="1">
      <c r="A196" s="13"/>
      <c r="B196" s="242"/>
      <c r="C196" s="243"/>
      <c r="D196" s="233" t="s">
        <v>241</v>
      </c>
      <c r="E196" s="243"/>
      <c r="F196" s="245" t="s">
        <v>360</v>
      </c>
      <c r="G196" s="243"/>
      <c r="H196" s="246">
        <v>173.41999999999999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241</v>
      </c>
      <c r="AU196" s="252" t="s">
        <v>86</v>
      </c>
      <c r="AV196" s="13" t="s">
        <v>86</v>
      </c>
      <c r="AW196" s="13" t="s">
        <v>4</v>
      </c>
      <c r="AX196" s="13" t="s">
        <v>84</v>
      </c>
      <c r="AY196" s="252" t="s">
        <v>136</v>
      </c>
    </row>
    <row r="197" s="2" customFormat="1" ht="44.25" customHeight="1">
      <c r="A197" s="38"/>
      <c r="B197" s="39"/>
      <c r="C197" s="219" t="s">
        <v>361</v>
      </c>
      <c r="D197" s="219" t="s">
        <v>139</v>
      </c>
      <c r="E197" s="220" t="s">
        <v>362</v>
      </c>
      <c r="F197" s="221" t="s">
        <v>363</v>
      </c>
      <c r="G197" s="222" t="s">
        <v>219</v>
      </c>
      <c r="H197" s="223">
        <v>88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156</v>
      </c>
      <c r="AT197" s="231" t="s">
        <v>139</v>
      </c>
      <c r="AU197" s="231" t="s">
        <v>86</v>
      </c>
      <c r="AY197" s="17" t="s">
        <v>136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156</v>
      </c>
      <c r="BM197" s="231" t="s">
        <v>364</v>
      </c>
    </row>
    <row r="198" s="2" customFormat="1" ht="16.5" customHeight="1">
      <c r="A198" s="38"/>
      <c r="B198" s="39"/>
      <c r="C198" s="253" t="s">
        <v>365</v>
      </c>
      <c r="D198" s="253" t="s">
        <v>296</v>
      </c>
      <c r="E198" s="254" t="s">
        <v>366</v>
      </c>
      <c r="F198" s="255" t="s">
        <v>367</v>
      </c>
      <c r="G198" s="256" t="s">
        <v>219</v>
      </c>
      <c r="H198" s="257">
        <v>88</v>
      </c>
      <c r="I198" s="258"/>
      <c r="J198" s="259">
        <f>ROUND(I198*H198,2)</f>
        <v>0</v>
      </c>
      <c r="K198" s="260"/>
      <c r="L198" s="261"/>
      <c r="M198" s="262" t="s">
        <v>1</v>
      </c>
      <c r="N198" s="263" t="s">
        <v>41</v>
      </c>
      <c r="O198" s="91"/>
      <c r="P198" s="229">
        <f>O198*H198</f>
        <v>0</v>
      </c>
      <c r="Q198" s="229">
        <v>0.040000000000000001</v>
      </c>
      <c r="R198" s="229">
        <f>Q198*H198</f>
        <v>3.52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175</v>
      </c>
      <c r="AT198" s="231" t="s">
        <v>296</v>
      </c>
      <c r="AU198" s="231" t="s">
        <v>86</v>
      </c>
      <c r="AY198" s="17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156</v>
      </c>
      <c r="BM198" s="231" t="s">
        <v>368</v>
      </c>
    </row>
    <row r="199" s="2" customFormat="1" ht="21.75" customHeight="1">
      <c r="A199" s="38"/>
      <c r="B199" s="39"/>
      <c r="C199" s="219" t="s">
        <v>369</v>
      </c>
      <c r="D199" s="219" t="s">
        <v>139</v>
      </c>
      <c r="E199" s="220" t="s">
        <v>370</v>
      </c>
      <c r="F199" s="221" t="s">
        <v>371</v>
      </c>
      <c r="G199" s="222" t="s">
        <v>219</v>
      </c>
      <c r="H199" s="223">
        <v>88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41</v>
      </c>
      <c r="O199" s="91"/>
      <c r="P199" s="229">
        <f>O199*H199</f>
        <v>0</v>
      </c>
      <c r="Q199" s="229">
        <v>5.0000000000000002E-05</v>
      </c>
      <c r="R199" s="229">
        <f>Q199*H199</f>
        <v>0.0044000000000000003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156</v>
      </c>
      <c r="AT199" s="231" t="s">
        <v>139</v>
      </c>
      <c r="AU199" s="231" t="s">
        <v>86</v>
      </c>
      <c r="AY199" s="17" t="s">
        <v>136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84</v>
      </c>
      <c r="BK199" s="232">
        <f>ROUND(I199*H199,2)</f>
        <v>0</v>
      </c>
      <c r="BL199" s="17" t="s">
        <v>156</v>
      </c>
      <c r="BM199" s="231" t="s">
        <v>372</v>
      </c>
    </row>
    <row r="200" s="2" customFormat="1" ht="21.75" customHeight="1">
      <c r="A200" s="38"/>
      <c r="B200" s="39"/>
      <c r="C200" s="253" t="s">
        <v>373</v>
      </c>
      <c r="D200" s="253" t="s">
        <v>296</v>
      </c>
      <c r="E200" s="254" t="s">
        <v>374</v>
      </c>
      <c r="F200" s="255" t="s">
        <v>375</v>
      </c>
      <c r="G200" s="256" t="s">
        <v>219</v>
      </c>
      <c r="H200" s="257">
        <v>264</v>
      </c>
      <c r="I200" s="258"/>
      <c r="J200" s="259">
        <f>ROUND(I200*H200,2)</f>
        <v>0</v>
      </c>
      <c r="K200" s="260"/>
      <c r="L200" s="261"/>
      <c r="M200" s="262" t="s">
        <v>1</v>
      </c>
      <c r="N200" s="263" t="s">
        <v>41</v>
      </c>
      <c r="O200" s="91"/>
      <c r="P200" s="229">
        <f>O200*H200</f>
        <v>0</v>
      </c>
      <c r="Q200" s="229">
        <v>0.0047200000000000002</v>
      </c>
      <c r="R200" s="229">
        <f>Q200*H200</f>
        <v>1.2460800000000001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175</v>
      </c>
      <c r="AT200" s="231" t="s">
        <v>296</v>
      </c>
      <c r="AU200" s="231" t="s">
        <v>86</v>
      </c>
      <c r="AY200" s="17" t="s">
        <v>136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156</v>
      </c>
      <c r="BM200" s="231" t="s">
        <v>376</v>
      </c>
    </row>
    <row r="201" s="13" customFormat="1">
      <c r="A201" s="13"/>
      <c r="B201" s="242"/>
      <c r="C201" s="243"/>
      <c r="D201" s="233" t="s">
        <v>241</v>
      </c>
      <c r="E201" s="244" t="s">
        <v>1</v>
      </c>
      <c r="F201" s="245" t="s">
        <v>377</v>
      </c>
      <c r="G201" s="243"/>
      <c r="H201" s="246">
        <v>264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241</v>
      </c>
      <c r="AU201" s="252" t="s">
        <v>86</v>
      </c>
      <c r="AV201" s="13" t="s">
        <v>86</v>
      </c>
      <c r="AW201" s="13" t="s">
        <v>33</v>
      </c>
      <c r="AX201" s="13" t="s">
        <v>84</v>
      </c>
      <c r="AY201" s="252" t="s">
        <v>136</v>
      </c>
    </row>
    <row r="202" s="2" customFormat="1" ht="33" customHeight="1">
      <c r="A202" s="38"/>
      <c r="B202" s="39"/>
      <c r="C202" s="219" t="s">
        <v>378</v>
      </c>
      <c r="D202" s="219" t="s">
        <v>139</v>
      </c>
      <c r="E202" s="220" t="s">
        <v>379</v>
      </c>
      <c r="F202" s="221" t="s">
        <v>380</v>
      </c>
      <c r="G202" s="222" t="s">
        <v>219</v>
      </c>
      <c r="H202" s="223">
        <v>88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0.0020799999999999998</v>
      </c>
      <c r="R202" s="229">
        <f>Q202*H202</f>
        <v>0.18303999999999998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156</v>
      </c>
      <c r="AT202" s="231" t="s">
        <v>139</v>
      </c>
      <c r="AU202" s="231" t="s">
        <v>86</v>
      </c>
      <c r="AY202" s="17" t="s">
        <v>136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156</v>
      </c>
      <c r="BM202" s="231" t="s">
        <v>381</v>
      </c>
    </row>
    <row r="203" s="2" customFormat="1" ht="33" customHeight="1">
      <c r="A203" s="38"/>
      <c r="B203" s="39"/>
      <c r="C203" s="219" t="s">
        <v>382</v>
      </c>
      <c r="D203" s="219" t="s">
        <v>139</v>
      </c>
      <c r="E203" s="220" t="s">
        <v>383</v>
      </c>
      <c r="F203" s="221" t="s">
        <v>384</v>
      </c>
      <c r="G203" s="222" t="s">
        <v>214</v>
      </c>
      <c r="H203" s="223">
        <v>69.079999999999998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156</v>
      </c>
      <c r="AT203" s="231" t="s">
        <v>139</v>
      </c>
      <c r="AU203" s="231" t="s">
        <v>86</v>
      </c>
      <c r="AY203" s="17" t="s">
        <v>136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156</v>
      </c>
      <c r="BM203" s="231" t="s">
        <v>385</v>
      </c>
    </row>
    <row r="204" s="2" customFormat="1">
      <c r="A204" s="38"/>
      <c r="B204" s="39"/>
      <c r="C204" s="40"/>
      <c r="D204" s="233" t="s">
        <v>145</v>
      </c>
      <c r="E204" s="40"/>
      <c r="F204" s="234" t="s">
        <v>386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145</v>
      </c>
      <c r="AU204" s="17" t="s">
        <v>86</v>
      </c>
    </row>
    <row r="205" s="2" customFormat="1" ht="16.5" customHeight="1">
      <c r="A205" s="38"/>
      <c r="B205" s="39"/>
      <c r="C205" s="253" t="s">
        <v>387</v>
      </c>
      <c r="D205" s="253" t="s">
        <v>296</v>
      </c>
      <c r="E205" s="254" t="s">
        <v>388</v>
      </c>
      <c r="F205" s="255" t="s">
        <v>389</v>
      </c>
      <c r="G205" s="256" t="s">
        <v>234</v>
      </c>
      <c r="H205" s="257">
        <v>10.569000000000001</v>
      </c>
      <c r="I205" s="258"/>
      <c r="J205" s="259">
        <f>ROUND(I205*H205,2)</f>
        <v>0</v>
      </c>
      <c r="K205" s="260"/>
      <c r="L205" s="261"/>
      <c r="M205" s="262" t="s">
        <v>1</v>
      </c>
      <c r="N205" s="263" t="s">
        <v>41</v>
      </c>
      <c r="O205" s="91"/>
      <c r="P205" s="229">
        <f>O205*H205</f>
        <v>0</v>
      </c>
      <c r="Q205" s="229">
        <v>0.20000000000000001</v>
      </c>
      <c r="R205" s="229">
        <f>Q205*H205</f>
        <v>2.1138000000000003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175</v>
      </c>
      <c r="AT205" s="231" t="s">
        <v>296</v>
      </c>
      <c r="AU205" s="231" t="s">
        <v>86</v>
      </c>
      <c r="AY205" s="17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156</v>
      </c>
      <c r="BM205" s="231" t="s">
        <v>390</v>
      </c>
    </row>
    <row r="206" s="13" customFormat="1">
      <c r="A206" s="13"/>
      <c r="B206" s="242"/>
      <c r="C206" s="243"/>
      <c r="D206" s="233" t="s">
        <v>241</v>
      </c>
      <c r="E206" s="243"/>
      <c r="F206" s="245" t="s">
        <v>391</v>
      </c>
      <c r="G206" s="243"/>
      <c r="H206" s="246">
        <v>10.569000000000001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241</v>
      </c>
      <c r="AU206" s="252" t="s">
        <v>86</v>
      </c>
      <c r="AV206" s="13" t="s">
        <v>86</v>
      </c>
      <c r="AW206" s="13" t="s">
        <v>4</v>
      </c>
      <c r="AX206" s="13" t="s">
        <v>84</v>
      </c>
      <c r="AY206" s="252" t="s">
        <v>136</v>
      </c>
    </row>
    <row r="207" s="2" customFormat="1" ht="24.15" customHeight="1">
      <c r="A207" s="38"/>
      <c r="B207" s="39"/>
      <c r="C207" s="219" t="s">
        <v>392</v>
      </c>
      <c r="D207" s="219" t="s">
        <v>139</v>
      </c>
      <c r="E207" s="220" t="s">
        <v>393</v>
      </c>
      <c r="F207" s="221" t="s">
        <v>394</v>
      </c>
      <c r="G207" s="222" t="s">
        <v>214</v>
      </c>
      <c r="H207" s="223">
        <v>8671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156</v>
      </c>
      <c r="AT207" s="231" t="s">
        <v>139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156</v>
      </c>
      <c r="BM207" s="231" t="s">
        <v>395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86</v>
      </c>
      <c r="F208" s="217" t="s">
        <v>396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SUM(P209:P225)</f>
        <v>0</v>
      </c>
      <c r="Q208" s="211"/>
      <c r="R208" s="212">
        <f>SUM(R209:R225)</f>
        <v>1.5289850800000002</v>
      </c>
      <c r="S208" s="211"/>
      <c r="T208" s="213">
        <f>SUM(T209:T225)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75</v>
      </c>
      <c r="AU208" s="215" t="s">
        <v>84</v>
      </c>
      <c r="AY208" s="214" t="s">
        <v>136</v>
      </c>
      <c r="BK208" s="216">
        <f>SUM(BK209:BK225)</f>
        <v>0</v>
      </c>
    </row>
    <row r="209" s="2" customFormat="1" ht="33" customHeight="1">
      <c r="A209" s="38"/>
      <c r="B209" s="39"/>
      <c r="C209" s="219" t="s">
        <v>397</v>
      </c>
      <c r="D209" s="219" t="s">
        <v>139</v>
      </c>
      <c r="E209" s="220" t="s">
        <v>398</v>
      </c>
      <c r="F209" s="221" t="s">
        <v>399</v>
      </c>
      <c r="G209" s="222" t="s">
        <v>234</v>
      </c>
      <c r="H209" s="223">
        <v>0.78200000000000003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156</v>
      </c>
      <c r="AT209" s="231" t="s">
        <v>139</v>
      </c>
      <c r="AU209" s="231" t="s">
        <v>86</v>
      </c>
      <c r="AY209" s="17" t="s">
        <v>136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156</v>
      </c>
      <c r="BM209" s="231" t="s">
        <v>400</v>
      </c>
    </row>
    <row r="210" s="2" customFormat="1" ht="24.15" customHeight="1">
      <c r="A210" s="38"/>
      <c r="B210" s="39"/>
      <c r="C210" s="219" t="s">
        <v>401</v>
      </c>
      <c r="D210" s="219" t="s">
        <v>139</v>
      </c>
      <c r="E210" s="220" t="s">
        <v>402</v>
      </c>
      <c r="F210" s="221" t="s">
        <v>403</v>
      </c>
      <c r="G210" s="222" t="s">
        <v>234</v>
      </c>
      <c r="H210" s="223">
        <v>0.78200000000000003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156</v>
      </c>
      <c r="AT210" s="231" t="s">
        <v>139</v>
      </c>
      <c r="AU210" s="231" t="s">
        <v>86</v>
      </c>
      <c r="AY210" s="17" t="s">
        <v>136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156</v>
      </c>
      <c r="BM210" s="231" t="s">
        <v>404</v>
      </c>
    </row>
    <row r="211" s="2" customFormat="1">
      <c r="A211" s="38"/>
      <c r="B211" s="39"/>
      <c r="C211" s="40"/>
      <c r="D211" s="233" t="s">
        <v>145</v>
      </c>
      <c r="E211" s="40"/>
      <c r="F211" s="234" t="s">
        <v>405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145</v>
      </c>
      <c r="AU211" s="17" t="s">
        <v>86</v>
      </c>
    </row>
    <row r="212" s="2" customFormat="1" ht="24.15" customHeight="1">
      <c r="A212" s="38"/>
      <c r="B212" s="39"/>
      <c r="C212" s="219" t="s">
        <v>406</v>
      </c>
      <c r="D212" s="219" t="s">
        <v>139</v>
      </c>
      <c r="E212" s="220" t="s">
        <v>407</v>
      </c>
      <c r="F212" s="221" t="s">
        <v>408</v>
      </c>
      <c r="G212" s="222" t="s">
        <v>214</v>
      </c>
      <c r="H212" s="223">
        <v>4.5899999999999999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0.035099999999999999</v>
      </c>
      <c r="R212" s="229">
        <f>Q212*H212</f>
        <v>0.161109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156</v>
      </c>
      <c r="AT212" s="231" t="s">
        <v>139</v>
      </c>
      <c r="AU212" s="231" t="s">
        <v>86</v>
      </c>
      <c r="AY212" s="17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156</v>
      </c>
      <c r="BM212" s="231" t="s">
        <v>409</v>
      </c>
    </row>
    <row r="213" s="13" customFormat="1">
      <c r="A213" s="13"/>
      <c r="B213" s="242"/>
      <c r="C213" s="243"/>
      <c r="D213" s="233" t="s">
        <v>241</v>
      </c>
      <c r="E213" s="244" t="s">
        <v>1</v>
      </c>
      <c r="F213" s="245" t="s">
        <v>410</v>
      </c>
      <c r="G213" s="243"/>
      <c r="H213" s="246">
        <v>4.5999999999999996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241</v>
      </c>
      <c r="AU213" s="252" t="s">
        <v>86</v>
      </c>
      <c r="AV213" s="13" t="s">
        <v>86</v>
      </c>
      <c r="AW213" s="13" t="s">
        <v>33</v>
      </c>
      <c r="AX213" s="13" t="s">
        <v>76</v>
      </c>
      <c r="AY213" s="252" t="s">
        <v>136</v>
      </c>
    </row>
    <row r="214" s="13" customFormat="1">
      <c r="A214" s="13"/>
      <c r="B214" s="242"/>
      <c r="C214" s="243"/>
      <c r="D214" s="233" t="s">
        <v>241</v>
      </c>
      <c r="E214" s="244" t="s">
        <v>1</v>
      </c>
      <c r="F214" s="245" t="s">
        <v>411</v>
      </c>
      <c r="G214" s="243"/>
      <c r="H214" s="246">
        <v>0.80000000000000004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241</v>
      </c>
      <c r="AU214" s="252" t="s">
        <v>86</v>
      </c>
      <c r="AV214" s="13" t="s">
        <v>86</v>
      </c>
      <c r="AW214" s="13" t="s">
        <v>33</v>
      </c>
      <c r="AX214" s="13" t="s">
        <v>76</v>
      </c>
      <c r="AY214" s="252" t="s">
        <v>136</v>
      </c>
    </row>
    <row r="215" s="14" customFormat="1">
      <c r="A215" s="14"/>
      <c r="B215" s="264"/>
      <c r="C215" s="265"/>
      <c r="D215" s="233" t="s">
        <v>241</v>
      </c>
      <c r="E215" s="266" t="s">
        <v>1</v>
      </c>
      <c r="F215" s="267" t="s">
        <v>412</v>
      </c>
      <c r="G215" s="265"/>
      <c r="H215" s="268">
        <v>5.3999999999999995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241</v>
      </c>
      <c r="AU215" s="274" t="s">
        <v>86</v>
      </c>
      <c r="AV215" s="14" t="s">
        <v>151</v>
      </c>
      <c r="AW215" s="14" t="s">
        <v>33</v>
      </c>
      <c r="AX215" s="14" t="s">
        <v>76</v>
      </c>
      <c r="AY215" s="274" t="s">
        <v>136</v>
      </c>
    </row>
    <row r="216" s="13" customFormat="1">
      <c r="A216" s="13"/>
      <c r="B216" s="242"/>
      <c r="C216" s="243"/>
      <c r="D216" s="233" t="s">
        <v>241</v>
      </c>
      <c r="E216" s="244" t="s">
        <v>1</v>
      </c>
      <c r="F216" s="245" t="s">
        <v>413</v>
      </c>
      <c r="G216" s="243"/>
      <c r="H216" s="246">
        <v>4.5899999999999999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241</v>
      </c>
      <c r="AU216" s="252" t="s">
        <v>86</v>
      </c>
      <c r="AV216" s="13" t="s">
        <v>86</v>
      </c>
      <c r="AW216" s="13" t="s">
        <v>33</v>
      </c>
      <c r="AX216" s="13" t="s">
        <v>84</v>
      </c>
      <c r="AY216" s="252" t="s">
        <v>136</v>
      </c>
    </row>
    <row r="217" s="2" customFormat="1" ht="33" customHeight="1">
      <c r="A217" s="38"/>
      <c r="B217" s="39"/>
      <c r="C217" s="219" t="s">
        <v>414</v>
      </c>
      <c r="D217" s="219" t="s">
        <v>139</v>
      </c>
      <c r="E217" s="220" t="s">
        <v>415</v>
      </c>
      <c r="F217" s="221" t="s">
        <v>399</v>
      </c>
      <c r="G217" s="222" t="s">
        <v>234</v>
      </c>
      <c r="H217" s="223">
        <v>0.53000000000000003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156</v>
      </c>
      <c r="AT217" s="231" t="s">
        <v>139</v>
      </c>
      <c r="AU217" s="231" t="s">
        <v>86</v>
      </c>
      <c r="AY217" s="17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156</v>
      </c>
      <c r="BM217" s="231" t="s">
        <v>416</v>
      </c>
    </row>
    <row r="218" s="2" customFormat="1" ht="24.15" customHeight="1">
      <c r="A218" s="38"/>
      <c r="B218" s="39"/>
      <c r="C218" s="219" t="s">
        <v>417</v>
      </c>
      <c r="D218" s="219" t="s">
        <v>139</v>
      </c>
      <c r="E218" s="220" t="s">
        <v>418</v>
      </c>
      <c r="F218" s="221" t="s">
        <v>419</v>
      </c>
      <c r="G218" s="222" t="s">
        <v>234</v>
      </c>
      <c r="H218" s="223">
        <v>0.53000000000000003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2.55328</v>
      </c>
      <c r="R218" s="229">
        <f>Q218*H218</f>
        <v>1.3532384000000002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156</v>
      </c>
      <c r="AT218" s="231" t="s">
        <v>139</v>
      </c>
      <c r="AU218" s="231" t="s">
        <v>86</v>
      </c>
      <c r="AY218" s="17" t="s">
        <v>136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156</v>
      </c>
      <c r="BM218" s="231" t="s">
        <v>420</v>
      </c>
    </row>
    <row r="219" s="2" customFormat="1">
      <c r="A219" s="38"/>
      <c r="B219" s="39"/>
      <c r="C219" s="40"/>
      <c r="D219" s="233" t="s">
        <v>145</v>
      </c>
      <c r="E219" s="40"/>
      <c r="F219" s="234" t="s">
        <v>421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145</v>
      </c>
      <c r="AU219" s="17" t="s">
        <v>86</v>
      </c>
    </row>
    <row r="220" s="2" customFormat="1" ht="24.15" customHeight="1">
      <c r="A220" s="38"/>
      <c r="B220" s="39"/>
      <c r="C220" s="219" t="s">
        <v>422</v>
      </c>
      <c r="D220" s="219" t="s">
        <v>139</v>
      </c>
      <c r="E220" s="220" t="s">
        <v>423</v>
      </c>
      <c r="F220" s="221" t="s">
        <v>424</v>
      </c>
      <c r="G220" s="222" t="s">
        <v>214</v>
      </c>
      <c r="H220" s="223">
        <v>3.1960000000000002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0.0045799999999999999</v>
      </c>
      <c r="R220" s="229">
        <f>Q220*H220</f>
        <v>0.01463768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156</v>
      </c>
      <c r="AT220" s="231" t="s">
        <v>139</v>
      </c>
      <c r="AU220" s="231" t="s">
        <v>86</v>
      </c>
      <c r="AY220" s="17" t="s">
        <v>136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156</v>
      </c>
      <c r="BM220" s="231" t="s">
        <v>425</v>
      </c>
    </row>
    <row r="221" s="13" customFormat="1">
      <c r="A221" s="13"/>
      <c r="B221" s="242"/>
      <c r="C221" s="243"/>
      <c r="D221" s="233" t="s">
        <v>241</v>
      </c>
      <c r="E221" s="244" t="s">
        <v>1</v>
      </c>
      <c r="F221" s="245" t="s">
        <v>426</v>
      </c>
      <c r="G221" s="243"/>
      <c r="H221" s="246">
        <v>0.64000000000000001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241</v>
      </c>
      <c r="AU221" s="252" t="s">
        <v>86</v>
      </c>
      <c r="AV221" s="13" t="s">
        <v>86</v>
      </c>
      <c r="AW221" s="13" t="s">
        <v>33</v>
      </c>
      <c r="AX221" s="13" t="s">
        <v>76</v>
      </c>
      <c r="AY221" s="252" t="s">
        <v>136</v>
      </c>
    </row>
    <row r="222" s="13" customFormat="1">
      <c r="A222" s="13"/>
      <c r="B222" s="242"/>
      <c r="C222" s="243"/>
      <c r="D222" s="233" t="s">
        <v>241</v>
      </c>
      <c r="E222" s="244" t="s">
        <v>1</v>
      </c>
      <c r="F222" s="245" t="s">
        <v>427</v>
      </c>
      <c r="G222" s="243"/>
      <c r="H222" s="246">
        <v>3.1200000000000001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241</v>
      </c>
      <c r="AU222" s="252" t="s">
        <v>86</v>
      </c>
      <c r="AV222" s="13" t="s">
        <v>86</v>
      </c>
      <c r="AW222" s="13" t="s">
        <v>33</v>
      </c>
      <c r="AX222" s="13" t="s">
        <v>76</v>
      </c>
      <c r="AY222" s="252" t="s">
        <v>136</v>
      </c>
    </row>
    <row r="223" s="14" customFormat="1">
      <c r="A223" s="14"/>
      <c r="B223" s="264"/>
      <c r="C223" s="265"/>
      <c r="D223" s="233" t="s">
        <v>241</v>
      </c>
      <c r="E223" s="266" t="s">
        <v>1</v>
      </c>
      <c r="F223" s="267" t="s">
        <v>412</v>
      </c>
      <c r="G223" s="265"/>
      <c r="H223" s="268">
        <v>3.7600000000000002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4" t="s">
        <v>241</v>
      </c>
      <c r="AU223" s="274" t="s">
        <v>86</v>
      </c>
      <c r="AV223" s="14" t="s">
        <v>151</v>
      </c>
      <c r="AW223" s="14" t="s">
        <v>33</v>
      </c>
      <c r="AX223" s="14" t="s">
        <v>76</v>
      </c>
      <c r="AY223" s="274" t="s">
        <v>136</v>
      </c>
    </row>
    <row r="224" s="13" customFormat="1">
      <c r="A224" s="13"/>
      <c r="B224" s="242"/>
      <c r="C224" s="243"/>
      <c r="D224" s="233" t="s">
        <v>241</v>
      </c>
      <c r="E224" s="244" t="s">
        <v>1</v>
      </c>
      <c r="F224" s="245" t="s">
        <v>428</v>
      </c>
      <c r="G224" s="243"/>
      <c r="H224" s="246">
        <v>3.1960000000000002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241</v>
      </c>
      <c r="AU224" s="252" t="s">
        <v>86</v>
      </c>
      <c r="AV224" s="13" t="s">
        <v>86</v>
      </c>
      <c r="AW224" s="13" t="s">
        <v>33</v>
      </c>
      <c r="AX224" s="13" t="s">
        <v>84</v>
      </c>
      <c r="AY224" s="252" t="s">
        <v>136</v>
      </c>
    </row>
    <row r="225" s="2" customFormat="1" ht="24.15" customHeight="1">
      <c r="A225" s="38"/>
      <c r="B225" s="39"/>
      <c r="C225" s="219" t="s">
        <v>429</v>
      </c>
      <c r="D225" s="219" t="s">
        <v>139</v>
      </c>
      <c r="E225" s="220" t="s">
        <v>430</v>
      </c>
      <c r="F225" s="221" t="s">
        <v>431</v>
      </c>
      <c r="G225" s="222" t="s">
        <v>214</v>
      </c>
      <c r="H225" s="223">
        <v>3.1960000000000002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156</v>
      </c>
      <c r="AT225" s="231" t="s">
        <v>139</v>
      </c>
      <c r="AU225" s="231" t="s">
        <v>86</v>
      </c>
      <c r="AY225" s="17" t="s">
        <v>136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156</v>
      </c>
      <c r="BM225" s="231" t="s">
        <v>432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156</v>
      </c>
      <c r="F226" s="217" t="s">
        <v>433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SUM(P227:P234)</f>
        <v>0</v>
      </c>
      <c r="Q226" s="211"/>
      <c r="R226" s="212">
        <f>SUM(R227:R234)</f>
        <v>6.3239479200000002</v>
      </c>
      <c r="S226" s="211"/>
      <c r="T226" s="213">
        <f>SUM(T227:T234)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84</v>
      </c>
      <c r="AT226" s="215" t="s">
        <v>75</v>
      </c>
      <c r="AU226" s="215" t="s">
        <v>84</v>
      </c>
      <c r="AY226" s="214" t="s">
        <v>136</v>
      </c>
      <c r="BK226" s="216">
        <f>SUM(BK227:BK234)</f>
        <v>0</v>
      </c>
    </row>
    <row r="227" s="2" customFormat="1" ht="37.8" customHeight="1">
      <c r="A227" s="38"/>
      <c r="B227" s="39"/>
      <c r="C227" s="219" t="s">
        <v>434</v>
      </c>
      <c r="D227" s="219" t="s">
        <v>139</v>
      </c>
      <c r="E227" s="220" t="s">
        <v>435</v>
      </c>
      <c r="F227" s="221" t="s">
        <v>436</v>
      </c>
      <c r="G227" s="222" t="s">
        <v>214</v>
      </c>
      <c r="H227" s="223">
        <v>369.10399999999998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156</v>
      </c>
      <c r="AT227" s="231" t="s">
        <v>139</v>
      </c>
      <c r="AU227" s="231" t="s">
        <v>86</v>
      </c>
      <c r="AY227" s="17" t="s">
        <v>136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156</v>
      </c>
      <c r="BM227" s="231" t="s">
        <v>437</v>
      </c>
    </row>
    <row r="228" s="2" customFormat="1" ht="44.25" customHeight="1">
      <c r="A228" s="38"/>
      <c r="B228" s="39"/>
      <c r="C228" s="219" t="s">
        <v>438</v>
      </c>
      <c r="D228" s="219" t="s">
        <v>139</v>
      </c>
      <c r="E228" s="220" t="s">
        <v>439</v>
      </c>
      <c r="F228" s="221" t="s">
        <v>440</v>
      </c>
      <c r="G228" s="222" t="s">
        <v>214</v>
      </c>
      <c r="H228" s="223">
        <v>1845.52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41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156</v>
      </c>
      <c r="AT228" s="231" t="s">
        <v>139</v>
      </c>
      <c r="AU228" s="231" t="s">
        <v>86</v>
      </c>
      <c r="AY228" s="17" t="s">
        <v>136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156</v>
      </c>
      <c r="BM228" s="231" t="s">
        <v>441</v>
      </c>
    </row>
    <row r="229" s="13" customFormat="1">
      <c r="A229" s="13"/>
      <c r="B229" s="242"/>
      <c r="C229" s="243"/>
      <c r="D229" s="233" t="s">
        <v>241</v>
      </c>
      <c r="E229" s="244" t="s">
        <v>1</v>
      </c>
      <c r="F229" s="245" t="s">
        <v>442</v>
      </c>
      <c r="G229" s="243"/>
      <c r="H229" s="246">
        <v>1845.52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241</v>
      </c>
      <c r="AU229" s="252" t="s">
        <v>86</v>
      </c>
      <c r="AV229" s="13" t="s">
        <v>86</v>
      </c>
      <c r="AW229" s="13" t="s">
        <v>33</v>
      </c>
      <c r="AX229" s="13" t="s">
        <v>84</v>
      </c>
      <c r="AY229" s="252" t="s">
        <v>136</v>
      </c>
    </row>
    <row r="230" s="2" customFormat="1" ht="49.05" customHeight="1">
      <c r="A230" s="38"/>
      <c r="B230" s="39"/>
      <c r="C230" s="219" t="s">
        <v>443</v>
      </c>
      <c r="D230" s="219" t="s">
        <v>139</v>
      </c>
      <c r="E230" s="220" t="s">
        <v>444</v>
      </c>
      <c r="F230" s="221" t="s">
        <v>445</v>
      </c>
      <c r="G230" s="222" t="s">
        <v>234</v>
      </c>
      <c r="H230" s="223">
        <v>2.2320000000000002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2.83331</v>
      </c>
      <c r="R230" s="229">
        <f>Q230*H230</f>
        <v>6.3239479200000002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156</v>
      </c>
      <c r="AT230" s="231" t="s">
        <v>139</v>
      </c>
      <c r="AU230" s="231" t="s">
        <v>86</v>
      </c>
      <c r="AY230" s="17" t="s">
        <v>136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156</v>
      </c>
      <c r="BM230" s="231" t="s">
        <v>446</v>
      </c>
    </row>
    <row r="231" s="2" customFormat="1">
      <c r="A231" s="38"/>
      <c r="B231" s="39"/>
      <c r="C231" s="40"/>
      <c r="D231" s="233" t="s">
        <v>145</v>
      </c>
      <c r="E231" s="40"/>
      <c r="F231" s="234" t="s">
        <v>447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86</v>
      </c>
    </row>
    <row r="232" s="2" customFormat="1" ht="24.15" customHeight="1">
      <c r="A232" s="38"/>
      <c r="B232" s="39"/>
      <c r="C232" s="219" t="s">
        <v>448</v>
      </c>
      <c r="D232" s="219" t="s">
        <v>139</v>
      </c>
      <c r="E232" s="220" t="s">
        <v>449</v>
      </c>
      <c r="F232" s="221" t="s">
        <v>450</v>
      </c>
      <c r="G232" s="222" t="s">
        <v>214</v>
      </c>
      <c r="H232" s="223">
        <v>14.603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156</v>
      </c>
      <c r="AT232" s="231" t="s">
        <v>139</v>
      </c>
      <c r="AU232" s="231" t="s">
        <v>86</v>
      </c>
      <c r="AY232" s="17" t="s">
        <v>136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156</v>
      </c>
      <c r="BM232" s="231" t="s">
        <v>451</v>
      </c>
    </row>
    <row r="233" s="2" customFormat="1">
      <c r="A233" s="38"/>
      <c r="B233" s="39"/>
      <c r="C233" s="40"/>
      <c r="D233" s="233" t="s">
        <v>145</v>
      </c>
      <c r="E233" s="40"/>
      <c r="F233" s="234" t="s">
        <v>452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145</v>
      </c>
      <c r="AU233" s="17" t="s">
        <v>86</v>
      </c>
    </row>
    <row r="234" s="13" customFormat="1">
      <c r="A234" s="13"/>
      <c r="B234" s="242"/>
      <c r="C234" s="243"/>
      <c r="D234" s="233" t="s">
        <v>241</v>
      </c>
      <c r="E234" s="244" t="s">
        <v>1</v>
      </c>
      <c r="F234" s="245" t="s">
        <v>453</v>
      </c>
      <c r="G234" s="243"/>
      <c r="H234" s="246">
        <v>14.603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241</v>
      </c>
      <c r="AU234" s="252" t="s">
        <v>86</v>
      </c>
      <c r="AV234" s="13" t="s">
        <v>86</v>
      </c>
      <c r="AW234" s="13" t="s">
        <v>33</v>
      </c>
      <c r="AX234" s="13" t="s">
        <v>84</v>
      </c>
      <c r="AY234" s="252" t="s">
        <v>136</v>
      </c>
    </row>
    <row r="235" s="12" customFormat="1" ht="22.8" customHeight="1">
      <c r="A235" s="12"/>
      <c r="B235" s="203"/>
      <c r="C235" s="204"/>
      <c r="D235" s="205" t="s">
        <v>75</v>
      </c>
      <c r="E235" s="217" t="s">
        <v>135</v>
      </c>
      <c r="F235" s="217" t="s">
        <v>454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SUM(P236:P259)</f>
        <v>0</v>
      </c>
      <c r="Q235" s="211"/>
      <c r="R235" s="212">
        <f>SUM(R236:R259)</f>
        <v>1029.8569657599999</v>
      </c>
      <c r="S235" s="211"/>
      <c r="T235" s="213">
        <f>SUM(T236:T259)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84</v>
      </c>
      <c r="AT235" s="215" t="s">
        <v>75</v>
      </c>
      <c r="AU235" s="215" t="s">
        <v>84</v>
      </c>
      <c r="AY235" s="214" t="s">
        <v>136</v>
      </c>
      <c r="BK235" s="216">
        <f>SUM(BK236:BK259)</f>
        <v>0</v>
      </c>
    </row>
    <row r="236" s="2" customFormat="1" ht="66.75" customHeight="1">
      <c r="A236" s="38"/>
      <c r="B236" s="39"/>
      <c r="C236" s="219" t="s">
        <v>455</v>
      </c>
      <c r="D236" s="219" t="s">
        <v>139</v>
      </c>
      <c r="E236" s="220" t="s">
        <v>456</v>
      </c>
      <c r="F236" s="221" t="s">
        <v>457</v>
      </c>
      <c r="G236" s="222" t="s">
        <v>214</v>
      </c>
      <c r="H236" s="223">
        <v>3039.6669999999999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156</v>
      </c>
      <c r="AT236" s="231" t="s">
        <v>139</v>
      </c>
      <c r="AU236" s="231" t="s">
        <v>86</v>
      </c>
      <c r="AY236" s="17" t="s">
        <v>136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156</v>
      </c>
      <c r="BM236" s="231" t="s">
        <v>458</v>
      </c>
    </row>
    <row r="237" s="2" customFormat="1">
      <c r="A237" s="38"/>
      <c r="B237" s="39"/>
      <c r="C237" s="40"/>
      <c r="D237" s="233" t="s">
        <v>145</v>
      </c>
      <c r="E237" s="40"/>
      <c r="F237" s="234" t="s">
        <v>459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145</v>
      </c>
      <c r="AU237" s="17" t="s">
        <v>86</v>
      </c>
    </row>
    <row r="238" s="13" customFormat="1">
      <c r="A238" s="13"/>
      <c r="B238" s="242"/>
      <c r="C238" s="243"/>
      <c r="D238" s="233" t="s">
        <v>241</v>
      </c>
      <c r="E238" s="244" t="s">
        <v>1</v>
      </c>
      <c r="F238" s="245" t="s">
        <v>460</v>
      </c>
      <c r="G238" s="243"/>
      <c r="H238" s="246">
        <v>3039.6669999999999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241</v>
      </c>
      <c r="AU238" s="252" t="s">
        <v>86</v>
      </c>
      <c r="AV238" s="13" t="s">
        <v>86</v>
      </c>
      <c r="AW238" s="13" t="s">
        <v>33</v>
      </c>
      <c r="AX238" s="13" t="s">
        <v>84</v>
      </c>
      <c r="AY238" s="252" t="s">
        <v>136</v>
      </c>
    </row>
    <row r="239" s="2" customFormat="1" ht="21.75" customHeight="1">
      <c r="A239" s="38"/>
      <c r="B239" s="39"/>
      <c r="C239" s="253" t="s">
        <v>461</v>
      </c>
      <c r="D239" s="253" t="s">
        <v>296</v>
      </c>
      <c r="E239" s="254" t="s">
        <v>462</v>
      </c>
      <c r="F239" s="255" t="s">
        <v>463</v>
      </c>
      <c r="G239" s="256" t="s">
        <v>281</v>
      </c>
      <c r="H239" s="257">
        <v>49.395000000000003</v>
      </c>
      <c r="I239" s="258"/>
      <c r="J239" s="259">
        <f>ROUND(I239*H239,2)</f>
        <v>0</v>
      </c>
      <c r="K239" s="260"/>
      <c r="L239" s="261"/>
      <c r="M239" s="262" t="s">
        <v>1</v>
      </c>
      <c r="N239" s="263" t="s">
        <v>41</v>
      </c>
      <c r="O239" s="91"/>
      <c r="P239" s="229">
        <f>O239*H239</f>
        <v>0</v>
      </c>
      <c r="Q239" s="229">
        <v>1</v>
      </c>
      <c r="R239" s="229">
        <f>Q239*H239</f>
        <v>49.395000000000003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175</v>
      </c>
      <c r="AT239" s="231" t="s">
        <v>296</v>
      </c>
      <c r="AU239" s="231" t="s">
        <v>86</v>
      </c>
      <c r="AY239" s="17" t="s">
        <v>136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156</v>
      </c>
      <c r="BM239" s="231" t="s">
        <v>464</v>
      </c>
    </row>
    <row r="240" s="2" customFormat="1">
      <c r="A240" s="38"/>
      <c r="B240" s="39"/>
      <c r="C240" s="40"/>
      <c r="D240" s="233" t="s">
        <v>145</v>
      </c>
      <c r="E240" s="40"/>
      <c r="F240" s="234" t="s">
        <v>465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145</v>
      </c>
      <c r="AU240" s="17" t="s">
        <v>86</v>
      </c>
    </row>
    <row r="241" s="13" customFormat="1">
      <c r="A241" s="13"/>
      <c r="B241" s="242"/>
      <c r="C241" s="243"/>
      <c r="D241" s="233" t="s">
        <v>241</v>
      </c>
      <c r="E241" s="244" t="s">
        <v>1</v>
      </c>
      <c r="F241" s="245" t="s">
        <v>466</v>
      </c>
      <c r="G241" s="243"/>
      <c r="H241" s="246">
        <v>49.395000000000003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241</v>
      </c>
      <c r="AU241" s="252" t="s">
        <v>86</v>
      </c>
      <c r="AV241" s="13" t="s">
        <v>86</v>
      </c>
      <c r="AW241" s="13" t="s">
        <v>33</v>
      </c>
      <c r="AX241" s="13" t="s">
        <v>84</v>
      </c>
      <c r="AY241" s="252" t="s">
        <v>136</v>
      </c>
    </row>
    <row r="242" s="2" customFormat="1" ht="33" customHeight="1">
      <c r="A242" s="38"/>
      <c r="B242" s="39"/>
      <c r="C242" s="219" t="s">
        <v>467</v>
      </c>
      <c r="D242" s="219" t="s">
        <v>139</v>
      </c>
      <c r="E242" s="220" t="s">
        <v>468</v>
      </c>
      <c r="F242" s="221" t="s">
        <v>469</v>
      </c>
      <c r="G242" s="222" t="s">
        <v>214</v>
      </c>
      <c r="H242" s="223">
        <v>9119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156</v>
      </c>
      <c r="AT242" s="231" t="s">
        <v>139</v>
      </c>
      <c r="AU242" s="231" t="s">
        <v>86</v>
      </c>
      <c r="AY242" s="17" t="s">
        <v>136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156</v>
      </c>
      <c r="BM242" s="231" t="s">
        <v>470</v>
      </c>
    </row>
    <row r="243" s="2" customFormat="1">
      <c r="A243" s="38"/>
      <c r="B243" s="39"/>
      <c r="C243" s="40"/>
      <c r="D243" s="233" t="s">
        <v>145</v>
      </c>
      <c r="E243" s="40"/>
      <c r="F243" s="234" t="s">
        <v>471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86</v>
      </c>
    </row>
    <row r="244" s="2" customFormat="1" ht="37.8" customHeight="1">
      <c r="A244" s="38"/>
      <c r="B244" s="39"/>
      <c r="C244" s="219" t="s">
        <v>472</v>
      </c>
      <c r="D244" s="219" t="s">
        <v>139</v>
      </c>
      <c r="E244" s="220" t="s">
        <v>473</v>
      </c>
      <c r="F244" s="221" t="s">
        <v>474</v>
      </c>
      <c r="G244" s="222" t="s">
        <v>214</v>
      </c>
      <c r="H244" s="223">
        <v>8692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156</v>
      </c>
      <c r="AT244" s="231" t="s">
        <v>139</v>
      </c>
      <c r="AU244" s="231" t="s">
        <v>86</v>
      </c>
      <c r="AY244" s="17" t="s">
        <v>136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156</v>
      </c>
      <c r="BM244" s="231" t="s">
        <v>475</v>
      </c>
    </row>
    <row r="245" s="2" customFormat="1">
      <c r="A245" s="38"/>
      <c r="B245" s="39"/>
      <c r="C245" s="40"/>
      <c r="D245" s="233" t="s">
        <v>145</v>
      </c>
      <c r="E245" s="40"/>
      <c r="F245" s="234" t="s">
        <v>476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86</v>
      </c>
    </row>
    <row r="246" s="2" customFormat="1" ht="49.05" customHeight="1">
      <c r="A246" s="38"/>
      <c r="B246" s="39"/>
      <c r="C246" s="219" t="s">
        <v>477</v>
      </c>
      <c r="D246" s="219" t="s">
        <v>139</v>
      </c>
      <c r="E246" s="220" t="s">
        <v>478</v>
      </c>
      <c r="F246" s="221" t="s">
        <v>479</v>
      </c>
      <c r="G246" s="222" t="s">
        <v>214</v>
      </c>
      <c r="H246" s="223">
        <v>8275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156</v>
      </c>
      <c r="AT246" s="231" t="s">
        <v>139</v>
      </c>
      <c r="AU246" s="231" t="s">
        <v>86</v>
      </c>
      <c r="AY246" s="17" t="s">
        <v>136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156</v>
      </c>
      <c r="BM246" s="231" t="s">
        <v>480</v>
      </c>
    </row>
    <row r="247" s="2" customFormat="1">
      <c r="A247" s="38"/>
      <c r="B247" s="39"/>
      <c r="C247" s="40"/>
      <c r="D247" s="233" t="s">
        <v>145</v>
      </c>
      <c r="E247" s="40"/>
      <c r="F247" s="234" t="s">
        <v>481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145</v>
      </c>
      <c r="AU247" s="17" t="s">
        <v>86</v>
      </c>
    </row>
    <row r="248" s="2" customFormat="1" ht="37.8" customHeight="1">
      <c r="A248" s="38"/>
      <c r="B248" s="39"/>
      <c r="C248" s="219" t="s">
        <v>482</v>
      </c>
      <c r="D248" s="219" t="s">
        <v>139</v>
      </c>
      <c r="E248" s="220" t="s">
        <v>483</v>
      </c>
      <c r="F248" s="221" t="s">
        <v>484</v>
      </c>
      <c r="G248" s="222" t="s">
        <v>214</v>
      </c>
      <c r="H248" s="223">
        <v>2023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0.34499999999999997</v>
      </c>
      <c r="R248" s="229">
        <f>Q248*H248</f>
        <v>697.93499999999995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156</v>
      </c>
      <c r="AT248" s="231" t="s">
        <v>139</v>
      </c>
      <c r="AU248" s="231" t="s">
        <v>86</v>
      </c>
      <c r="AY248" s="17" t="s">
        <v>136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156</v>
      </c>
      <c r="BM248" s="231" t="s">
        <v>485</v>
      </c>
    </row>
    <row r="249" s="2" customFormat="1">
      <c r="A249" s="38"/>
      <c r="B249" s="39"/>
      <c r="C249" s="40"/>
      <c r="D249" s="233" t="s">
        <v>145</v>
      </c>
      <c r="E249" s="40"/>
      <c r="F249" s="234" t="s">
        <v>486</v>
      </c>
      <c r="G249" s="40"/>
      <c r="H249" s="40"/>
      <c r="I249" s="235"/>
      <c r="J249" s="40"/>
      <c r="K249" s="40"/>
      <c r="L249" s="44"/>
      <c r="M249" s="236"/>
      <c r="N249" s="23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86</v>
      </c>
    </row>
    <row r="250" s="2" customFormat="1" ht="24.15" customHeight="1">
      <c r="A250" s="38"/>
      <c r="B250" s="39"/>
      <c r="C250" s="219" t="s">
        <v>487</v>
      </c>
      <c r="D250" s="219" t="s">
        <v>139</v>
      </c>
      <c r="E250" s="220" t="s">
        <v>488</v>
      </c>
      <c r="F250" s="221" t="s">
        <v>489</v>
      </c>
      <c r="G250" s="222" t="s">
        <v>214</v>
      </c>
      <c r="H250" s="223">
        <v>8695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156</v>
      </c>
      <c r="AT250" s="231" t="s">
        <v>139</v>
      </c>
      <c r="AU250" s="231" t="s">
        <v>86</v>
      </c>
      <c r="AY250" s="17" t="s">
        <v>136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156</v>
      </c>
      <c r="BM250" s="231" t="s">
        <v>490</v>
      </c>
    </row>
    <row r="251" s="2" customFormat="1">
      <c r="A251" s="38"/>
      <c r="B251" s="39"/>
      <c r="C251" s="40"/>
      <c r="D251" s="233" t="s">
        <v>145</v>
      </c>
      <c r="E251" s="40"/>
      <c r="F251" s="234" t="s">
        <v>491</v>
      </c>
      <c r="G251" s="40"/>
      <c r="H251" s="40"/>
      <c r="I251" s="235"/>
      <c r="J251" s="40"/>
      <c r="K251" s="40"/>
      <c r="L251" s="44"/>
      <c r="M251" s="236"/>
      <c r="N251" s="23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145</v>
      </c>
      <c r="AU251" s="17" t="s">
        <v>86</v>
      </c>
    </row>
    <row r="252" s="2" customFormat="1" ht="24.15" customHeight="1">
      <c r="A252" s="38"/>
      <c r="B252" s="39"/>
      <c r="C252" s="219" t="s">
        <v>492</v>
      </c>
      <c r="D252" s="219" t="s">
        <v>139</v>
      </c>
      <c r="E252" s="220" t="s">
        <v>493</v>
      </c>
      <c r="F252" s="221" t="s">
        <v>494</v>
      </c>
      <c r="G252" s="222" t="s">
        <v>214</v>
      </c>
      <c r="H252" s="223">
        <v>8278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156</v>
      </c>
      <c r="AT252" s="231" t="s">
        <v>139</v>
      </c>
      <c r="AU252" s="231" t="s">
        <v>86</v>
      </c>
      <c r="AY252" s="17" t="s">
        <v>136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156</v>
      </c>
      <c r="BM252" s="231" t="s">
        <v>495</v>
      </c>
    </row>
    <row r="253" s="2" customFormat="1">
      <c r="A253" s="38"/>
      <c r="B253" s="39"/>
      <c r="C253" s="40"/>
      <c r="D253" s="233" t="s">
        <v>145</v>
      </c>
      <c r="E253" s="40"/>
      <c r="F253" s="234" t="s">
        <v>496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86</v>
      </c>
    </row>
    <row r="254" s="2" customFormat="1" ht="44.25" customHeight="1">
      <c r="A254" s="38"/>
      <c r="B254" s="39"/>
      <c r="C254" s="219" t="s">
        <v>497</v>
      </c>
      <c r="D254" s="219" t="s">
        <v>139</v>
      </c>
      <c r="E254" s="220" t="s">
        <v>498</v>
      </c>
      <c r="F254" s="221" t="s">
        <v>499</v>
      </c>
      <c r="G254" s="222" t="s">
        <v>214</v>
      </c>
      <c r="H254" s="223">
        <v>7878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41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156</v>
      </c>
      <c r="AT254" s="231" t="s">
        <v>139</v>
      </c>
      <c r="AU254" s="231" t="s">
        <v>86</v>
      </c>
      <c r="AY254" s="17" t="s">
        <v>136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84</v>
      </c>
      <c r="BK254" s="232">
        <f>ROUND(I254*H254,2)</f>
        <v>0</v>
      </c>
      <c r="BL254" s="17" t="s">
        <v>156</v>
      </c>
      <c r="BM254" s="231" t="s">
        <v>500</v>
      </c>
    </row>
    <row r="255" s="2" customFormat="1">
      <c r="A255" s="38"/>
      <c r="B255" s="39"/>
      <c r="C255" s="40"/>
      <c r="D255" s="233" t="s">
        <v>145</v>
      </c>
      <c r="E255" s="40"/>
      <c r="F255" s="234" t="s">
        <v>501</v>
      </c>
      <c r="G255" s="40"/>
      <c r="H255" s="40"/>
      <c r="I255" s="235"/>
      <c r="J255" s="40"/>
      <c r="K255" s="40"/>
      <c r="L255" s="44"/>
      <c r="M255" s="236"/>
      <c r="N255" s="237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145</v>
      </c>
      <c r="AU255" s="17" t="s">
        <v>86</v>
      </c>
    </row>
    <row r="256" s="2" customFormat="1" ht="55.5" customHeight="1">
      <c r="A256" s="38"/>
      <c r="B256" s="39"/>
      <c r="C256" s="219" t="s">
        <v>502</v>
      </c>
      <c r="D256" s="219" t="s">
        <v>139</v>
      </c>
      <c r="E256" s="220" t="s">
        <v>503</v>
      </c>
      <c r="F256" s="221" t="s">
        <v>504</v>
      </c>
      <c r="G256" s="222" t="s">
        <v>214</v>
      </c>
      <c r="H256" s="223">
        <v>369.10399999999998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0.61404000000000003</v>
      </c>
      <c r="R256" s="229">
        <f>Q256*H256</f>
        <v>226.64462015999999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156</v>
      </c>
      <c r="AT256" s="231" t="s">
        <v>139</v>
      </c>
      <c r="AU256" s="231" t="s">
        <v>86</v>
      </c>
      <c r="AY256" s="17" t="s">
        <v>136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156</v>
      </c>
      <c r="BM256" s="231" t="s">
        <v>505</v>
      </c>
    </row>
    <row r="257" s="2" customFormat="1">
      <c r="A257" s="38"/>
      <c r="B257" s="39"/>
      <c r="C257" s="40"/>
      <c r="D257" s="233" t="s">
        <v>145</v>
      </c>
      <c r="E257" s="40"/>
      <c r="F257" s="234" t="s">
        <v>506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86</v>
      </c>
    </row>
    <row r="258" s="2" customFormat="1" ht="37.8" customHeight="1">
      <c r="A258" s="38"/>
      <c r="B258" s="39"/>
      <c r="C258" s="219" t="s">
        <v>507</v>
      </c>
      <c r="D258" s="219" t="s">
        <v>139</v>
      </c>
      <c r="E258" s="220" t="s">
        <v>508</v>
      </c>
      <c r="F258" s="221" t="s">
        <v>509</v>
      </c>
      <c r="G258" s="222" t="s">
        <v>214</v>
      </c>
      <c r="H258" s="223">
        <v>369.10399999999998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0.15140000000000001</v>
      </c>
      <c r="R258" s="229">
        <f>Q258*H258</f>
        <v>55.882345600000001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156</v>
      </c>
      <c r="AT258" s="231" t="s">
        <v>139</v>
      </c>
      <c r="AU258" s="231" t="s">
        <v>86</v>
      </c>
      <c r="AY258" s="17" t="s">
        <v>136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156</v>
      </c>
      <c r="BM258" s="231" t="s">
        <v>510</v>
      </c>
    </row>
    <row r="259" s="2" customFormat="1">
      <c r="A259" s="38"/>
      <c r="B259" s="39"/>
      <c r="C259" s="40"/>
      <c r="D259" s="233" t="s">
        <v>145</v>
      </c>
      <c r="E259" s="40"/>
      <c r="F259" s="234" t="s">
        <v>511</v>
      </c>
      <c r="G259" s="40"/>
      <c r="H259" s="40"/>
      <c r="I259" s="235"/>
      <c r="J259" s="40"/>
      <c r="K259" s="40"/>
      <c r="L259" s="44"/>
      <c r="M259" s="236"/>
      <c r="N259" s="23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145</v>
      </c>
      <c r="AU259" s="17" t="s">
        <v>86</v>
      </c>
    </row>
    <row r="260" s="12" customFormat="1" ht="22.8" customHeight="1">
      <c r="A260" s="12"/>
      <c r="B260" s="203"/>
      <c r="C260" s="204"/>
      <c r="D260" s="205" t="s">
        <v>75</v>
      </c>
      <c r="E260" s="217" t="s">
        <v>175</v>
      </c>
      <c r="F260" s="217" t="s">
        <v>512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SUM(P261:P271)</f>
        <v>0</v>
      </c>
      <c r="Q260" s="211"/>
      <c r="R260" s="212">
        <f>SUM(R261:R271)</f>
        <v>0.57673954999999999</v>
      </c>
      <c r="S260" s="211"/>
      <c r="T260" s="213">
        <f>SUM(T261:T271)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75</v>
      </c>
      <c r="AU260" s="215" t="s">
        <v>84</v>
      </c>
      <c r="AY260" s="214" t="s">
        <v>136</v>
      </c>
      <c r="BK260" s="216">
        <f>SUM(BK261:BK271)</f>
        <v>0</v>
      </c>
    </row>
    <row r="261" s="2" customFormat="1" ht="33" customHeight="1">
      <c r="A261" s="38"/>
      <c r="B261" s="39"/>
      <c r="C261" s="219" t="s">
        <v>513</v>
      </c>
      <c r="D261" s="219" t="s">
        <v>139</v>
      </c>
      <c r="E261" s="220" t="s">
        <v>514</v>
      </c>
      <c r="F261" s="221" t="s">
        <v>515</v>
      </c>
      <c r="G261" s="222" t="s">
        <v>516</v>
      </c>
      <c r="H261" s="223">
        <v>11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1.0000000000000001E-05</v>
      </c>
      <c r="R261" s="229">
        <f>Q261*H261</f>
        <v>0.00011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156</v>
      </c>
      <c r="AT261" s="231" t="s">
        <v>139</v>
      </c>
      <c r="AU261" s="231" t="s">
        <v>86</v>
      </c>
      <c r="AY261" s="17" t="s">
        <v>136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156</v>
      </c>
      <c r="BM261" s="231" t="s">
        <v>517</v>
      </c>
    </row>
    <row r="262" s="2" customFormat="1">
      <c r="A262" s="38"/>
      <c r="B262" s="39"/>
      <c r="C262" s="40"/>
      <c r="D262" s="233" t="s">
        <v>145</v>
      </c>
      <c r="E262" s="40"/>
      <c r="F262" s="234" t="s">
        <v>518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145</v>
      </c>
      <c r="AU262" s="17" t="s">
        <v>86</v>
      </c>
    </row>
    <row r="263" s="2" customFormat="1" ht="16.5" customHeight="1">
      <c r="A263" s="38"/>
      <c r="B263" s="39"/>
      <c r="C263" s="253" t="s">
        <v>519</v>
      </c>
      <c r="D263" s="253" t="s">
        <v>296</v>
      </c>
      <c r="E263" s="254" t="s">
        <v>520</v>
      </c>
      <c r="F263" s="255" t="s">
        <v>521</v>
      </c>
      <c r="G263" s="256" t="s">
        <v>516</v>
      </c>
      <c r="H263" s="257">
        <v>11.164999999999999</v>
      </c>
      <c r="I263" s="258"/>
      <c r="J263" s="259">
        <f>ROUND(I263*H263,2)</f>
        <v>0</v>
      </c>
      <c r="K263" s="260"/>
      <c r="L263" s="261"/>
      <c r="M263" s="262" t="s">
        <v>1</v>
      </c>
      <c r="N263" s="263" t="s">
        <v>41</v>
      </c>
      <c r="O263" s="91"/>
      <c r="P263" s="229">
        <f>O263*H263</f>
        <v>0</v>
      </c>
      <c r="Q263" s="229">
        <v>0.0026700000000000001</v>
      </c>
      <c r="R263" s="229">
        <f>Q263*H263</f>
        <v>0.029810549999999998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175</v>
      </c>
      <c r="AT263" s="231" t="s">
        <v>296</v>
      </c>
      <c r="AU263" s="231" t="s">
        <v>86</v>
      </c>
      <c r="AY263" s="17" t="s">
        <v>136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156</v>
      </c>
      <c r="BM263" s="231" t="s">
        <v>522</v>
      </c>
    </row>
    <row r="264" s="13" customFormat="1">
      <c r="A264" s="13"/>
      <c r="B264" s="242"/>
      <c r="C264" s="243"/>
      <c r="D264" s="233" t="s">
        <v>241</v>
      </c>
      <c r="E264" s="243"/>
      <c r="F264" s="245" t="s">
        <v>523</v>
      </c>
      <c r="G264" s="243"/>
      <c r="H264" s="246">
        <v>11.164999999999999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241</v>
      </c>
      <c r="AU264" s="252" t="s">
        <v>86</v>
      </c>
      <c r="AV264" s="13" t="s">
        <v>86</v>
      </c>
      <c r="AW264" s="13" t="s">
        <v>4</v>
      </c>
      <c r="AX264" s="13" t="s">
        <v>84</v>
      </c>
      <c r="AY264" s="252" t="s">
        <v>136</v>
      </c>
    </row>
    <row r="265" s="2" customFormat="1" ht="24.15" customHeight="1">
      <c r="A265" s="38"/>
      <c r="B265" s="39"/>
      <c r="C265" s="219" t="s">
        <v>524</v>
      </c>
      <c r="D265" s="219" t="s">
        <v>139</v>
      </c>
      <c r="E265" s="220" t="s">
        <v>525</v>
      </c>
      <c r="F265" s="221" t="s">
        <v>526</v>
      </c>
      <c r="G265" s="222" t="s">
        <v>219</v>
      </c>
      <c r="H265" s="223">
        <v>0.84999999999999998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0.21734000000000001</v>
      </c>
      <c r="R265" s="229">
        <f>Q265*H265</f>
        <v>0.18473899999999999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156</v>
      </c>
      <c r="AT265" s="231" t="s">
        <v>139</v>
      </c>
      <c r="AU265" s="231" t="s">
        <v>86</v>
      </c>
      <c r="AY265" s="17" t="s">
        <v>136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156</v>
      </c>
      <c r="BM265" s="231" t="s">
        <v>527</v>
      </c>
    </row>
    <row r="266" s="2" customFormat="1">
      <c r="A266" s="38"/>
      <c r="B266" s="39"/>
      <c r="C266" s="40"/>
      <c r="D266" s="233" t="s">
        <v>145</v>
      </c>
      <c r="E266" s="40"/>
      <c r="F266" s="234" t="s">
        <v>528</v>
      </c>
      <c r="G266" s="40"/>
      <c r="H266" s="40"/>
      <c r="I266" s="235"/>
      <c r="J266" s="40"/>
      <c r="K266" s="40"/>
      <c r="L266" s="44"/>
      <c r="M266" s="236"/>
      <c r="N266" s="237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145</v>
      </c>
      <c r="AU266" s="17" t="s">
        <v>86</v>
      </c>
    </row>
    <row r="267" s="2" customFormat="1" ht="24.15" customHeight="1">
      <c r="A267" s="38"/>
      <c r="B267" s="39"/>
      <c r="C267" s="253" t="s">
        <v>529</v>
      </c>
      <c r="D267" s="253" t="s">
        <v>296</v>
      </c>
      <c r="E267" s="254" t="s">
        <v>530</v>
      </c>
      <c r="F267" s="255" t="s">
        <v>531</v>
      </c>
      <c r="G267" s="256" t="s">
        <v>219</v>
      </c>
      <c r="H267" s="257">
        <v>0.84999999999999998</v>
      </c>
      <c r="I267" s="258"/>
      <c r="J267" s="259">
        <f>ROUND(I267*H267,2)</f>
        <v>0</v>
      </c>
      <c r="K267" s="260"/>
      <c r="L267" s="261"/>
      <c r="M267" s="262" t="s">
        <v>1</v>
      </c>
      <c r="N267" s="263" t="s">
        <v>41</v>
      </c>
      <c r="O267" s="91"/>
      <c r="P267" s="229">
        <f>O267*H267</f>
        <v>0</v>
      </c>
      <c r="Q267" s="229">
        <v>0.059999999999999998</v>
      </c>
      <c r="R267" s="229">
        <f>Q267*H267</f>
        <v>0.050999999999999997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175</v>
      </c>
      <c r="AT267" s="231" t="s">
        <v>296</v>
      </c>
      <c r="AU267" s="231" t="s">
        <v>86</v>
      </c>
      <c r="AY267" s="17" t="s">
        <v>136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156</v>
      </c>
      <c r="BM267" s="231" t="s">
        <v>532</v>
      </c>
    </row>
    <row r="268" s="2" customFormat="1" ht="37.8" customHeight="1">
      <c r="A268" s="38"/>
      <c r="B268" s="39"/>
      <c r="C268" s="219" t="s">
        <v>533</v>
      </c>
      <c r="D268" s="219" t="s">
        <v>139</v>
      </c>
      <c r="E268" s="220" t="s">
        <v>534</v>
      </c>
      <c r="F268" s="221" t="s">
        <v>535</v>
      </c>
      <c r="G268" s="222" t="s">
        <v>219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0.31108000000000002</v>
      </c>
      <c r="R268" s="229">
        <f>Q268*H268</f>
        <v>0.31108000000000002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156</v>
      </c>
      <c r="AT268" s="231" t="s">
        <v>139</v>
      </c>
      <c r="AU268" s="231" t="s">
        <v>86</v>
      </c>
      <c r="AY268" s="17" t="s">
        <v>136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156</v>
      </c>
      <c r="BM268" s="231" t="s">
        <v>536</v>
      </c>
    </row>
    <row r="269" s="2" customFormat="1">
      <c r="A269" s="38"/>
      <c r="B269" s="39"/>
      <c r="C269" s="40"/>
      <c r="D269" s="233" t="s">
        <v>145</v>
      </c>
      <c r="E269" s="40"/>
      <c r="F269" s="234" t="s">
        <v>537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145</v>
      </c>
      <c r="AU269" s="17" t="s">
        <v>86</v>
      </c>
    </row>
    <row r="270" s="2" customFormat="1" ht="33" customHeight="1">
      <c r="A270" s="38"/>
      <c r="B270" s="39"/>
      <c r="C270" s="219" t="s">
        <v>538</v>
      </c>
      <c r="D270" s="219" t="s">
        <v>139</v>
      </c>
      <c r="E270" s="220" t="s">
        <v>539</v>
      </c>
      <c r="F270" s="221" t="s">
        <v>540</v>
      </c>
      <c r="G270" s="222" t="s">
        <v>234</v>
      </c>
      <c r="H270" s="223">
        <v>5.423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156</v>
      </c>
      <c r="AT270" s="231" t="s">
        <v>139</v>
      </c>
      <c r="AU270" s="231" t="s">
        <v>86</v>
      </c>
      <c r="AY270" s="17" t="s">
        <v>136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156</v>
      </c>
      <c r="BM270" s="231" t="s">
        <v>541</v>
      </c>
    </row>
    <row r="271" s="2" customFormat="1">
      <c r="A271" s="38"/>
      <c r="B271" s="39"/>
      <c r="C271" s="40"/>
      <c r="D271" s="233" t="s">
        <v>145</v>
      </c>
      <c r="E271" s="40"/>
      <c r="F271" s="234" t="s">
        <v>542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145</v>
      </c>
      <c r="AU271" s="17" t="s">
        <v>86</v>
      </c>
    </row>
    <row r="272" s="12" customFormat="1" ht="22.8" customHeight="1">
      <c r="A272" s="12"/>
      <c r="B272" s="203"/>
      <c r="C272" s="204"/>
      <c r="D272" s="205" t="s">
        <v>75</v>
      </c>
      <c r="E272" s="217" t="s">
        <v>180</v>
      </c>
      <c r="F272" s="217" t="s">
        <v>543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SUM(P273:P302)</f>
        <v>0</v>
      </c>
      <c r="Q272" s="211"/>
      <c r="R272" s="212">
        <f>SUM(R273:R302)</f>
        <v>33.428273839999996</v>
      </c>
      <c r="S272" s="211"/>
      <c r="T272" s="213">
        <f>SUM(T273:T302)</f>
        <v>9.4015000000000004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84</v>
      </c>
      <c r="AT272" s="215" t="s">
        <v>75</v>
      </c>
      <c r="AU272" s="215" t="s">
        <v>84</v>
      </c>
      <c r="AY272" s="214" t="s">
        <v>136</v>
      </c>
      <c r="BK272" s="216">
        <f>SUM(BK273:BK302)</f>
        <v>0</v>
      </c>
    </row>
    <row r="273" s="2" customFormat="1" ht="24.15" customHeight="1">
      <c r="A273" s="38"/>
      <c r="B273" s="39"/>
      <c r="C273" s="219" t="s">
        <v>544</v>
      </c>
      <c r="D273" s="219" t="s">
        <v>139</v>
      </c>
      <c r="E273" s="220" t="s">
        <v>545</v>
      </c>
      <c r="F273" s="221" t="s">
        <v>546</v>
      </c>
      <c r="G273" s="222" t="s">
        <v>219</v>
      </c>
      <c r="H273" s="223">
        <v>2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0.00069999999999999999</v>
      </c>
      <c r="R273" s="229">
        <f>Q273*H273</f>
        <v>0.0014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156</v>
      </c>
      <c r="AT273" s="231" t="s">
        <v>139</v>
      </c>
      <c r="AU273" s="231" t="s">
        <v>86</v>
      </c>
      <c r="AY273" s="17" t="s">
        <v>136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156</v>
      </c>
      <c r="BM273" s="231" t="s">
        <v>547</v>
      </c>
    </row>
    <row r="274" s="2" customFormat="1">
      <c r="A274" s="38"/>
      <c r="B274" s="39"/>
      <c r="C274" s="40"/>
      <c r="D274" s="233" t="s">
        <v>145</v>
      </c>
      <c r="E274" s="40"/>
      <c r="F274" s="234" t="s">
        <v>548</v>
      </c>
      <c r="G274" s="40"/>
      <c r="H274" s="40"/>
      <c r="I274" s="235"/>
      <c r="J274" s="40"/>
      <c r="K274" s="40"/>
      <c r="L274" s="44"/>
      <c r="M274" s="236"/>
      <c r="N274" s="23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145</v>
      </c>
      <c r="AU274" s="17" t="s">
        <v>86</v>
      </c>
    </row>
    <row r="275" s="2" customFormat="1" ht="16.5" customHeight="1">
      <c r="A275" s="38"/>
      <c r="B275" s="39"/>
      <c r="C275" s="253" t="s">
        <v>549</v>
      </c>
      <c r="D275" s="253" t="s">
        <v>296</v>
      </c>
      <c r="E275" s="254" t="s">
        <v>550</v>
      </c>
      <c r="F275" s="255" t="s">
        <v>551</v>
      </c>
      <c r="G275" s="256" t="s">
        <v>219</v>
      </c>
      <c r="H275" s="257">
        <v>1</v>
      </c>
      <c r="I275" s="258"/>
      <c r="J275" s="259">
        <f>ROUND(I275*H275,2)</f>
        <v>0</v>
      </c>
      <c r="K275" s="260"/>
      <c r="L275" s="261"/>
      <c r="M275" s="262" t="s">
        <v>1</v>
      </c>
      <c r="N275" s="263" t="s">
        <v>41</v>
      </c>
      <c r="O275" s="91"/>
      <c r="P275" s="229">
        <f>O275*H275</f>
        <v>0</v>
      </c>
      <c r="Q275" s="229">
        <v>0.0040000000000000001</v>
      </c>
      <c r="R275" s="229">
        <f>Q275*H275</f>
        <v>0.0040000000000000001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175</v>
      </c>
      <c r="AT275" s="231" t="s">
        <v>296</v>
      </c>
      <c r="AU275" s="231" t="s">
        <v>86</v>
      </c>
      <c r="AY275" s="17" t="s">
        <v>136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156</v>
      </c>
      <c r="BM275" s="231" t="s">
        <v>552</v>
      </c>
    </row>
    <row r="276" s="2" customFormat="1" ht="16.5" customHeight="1">
      <c r="A276" s="38"/>
      <c r="B276" s="39"/>
      <c r="C276" s="253" t="s">
        <v>553</v>
      </c>
      <c r="D276" s="253" t="s">
        <v>296</v>
      </c>
      <c r="E276" s="254" t="s">
        <v>554</v>
      </c>
      <c r="F276" s="255" t="s">
        <v>555</v>
      </c>
      <c r="G276" s="256" t="s">
        <v>219</v>
      </c>
      <c r="H276" s="257">
        <v>1</v>
      </c>
      <c r="I276" s="258"/>
      <c r="J276" s="259">
        <f>ROUND(I276*H276,2)</f>
        <v>0</v>
      </c>
      <c r="K276" s="260"/>
      <c r="L276" s="261"/>
      <c r="M276" s="262" t="s">
        <v>1</v>
      </c>
      <c r="N276" s="263" t="s">
        <v>41</v>
      </c>
      <c r="O276" s="91"/>
      <c r="P276" s="229">
        <f>O276*H276</f>
        <v>0</v>
      </c>
      <c r="Q276" s="229">
        <v>0.0050000000000000001</v>
      </c>
      <c r="R276" s="229">
        <f>Q276*H276</f>
        <v>0.0050000000000000001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175</v>
      </c>
      <c r="AT276" s="231" t="s">
        <v>296</v>
      </c>
      <c r="AU276" s="231" t="s">
        <v>86</v>
      </c>
      <c r="AY276" s="17" t="s">
        <v>136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156</v>
      </c>
      <c r="BM276" s="231" t="s">
        <v>556</v>
      </c>
    </row>
    <row r="277" s="2" customFormat="1" ht="24.15" customHeight="1">
      <c r="A277" s="38"/>
      <c r="B277" s="39"/>
      <c r="C277" s="219" t="s">
        <v>557</v>
      </c>
      <c r="D277" s="219" t="s">
        <v>139</v>
      </c>
      <c r="E277" s="220" t="s">
        <v>558</v>
      </c>
      <c r="F277" s="221" t="s">
        <v>559</v>
      </c>
      <c r="G277" s="222" t="s">
        <v>219</v>
      </c>
      <c r="H277" s="223">
        <v>2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41</v>
      </c>
      <c r="O277" s="91"/>
      <c r="P277" s="229">
        <f>O277*H277</f>
        <v>0</v>
      </c>
      <c r="Q277" s="229">
        <v>0.10940999999999999</v>
      </c>
      <c r="R277" s="229">
        <f>Q277*H277</f>
        <v>0.21881999999999999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156</v>
      </c>
      <c r="AT277" s="231" t="s">
        <v>139</v>
      </c>
      <c r="AU277" s="231" t="s">
        <v>86</v>
      </c>
      <c r="AY277" s="17" t="s">
        <v>136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156</v>
      </c>
      <c r="BM277" s="231" t="s">
        <v>560</v>
      </c>
    </row>
    <row r="278" s="2" customFormat="1" ht="21.75" customHeight="1">
      <c r="A278" s="38"/>
      <c r="B278" s="39"/>
      <c r="C278" s="253" t="s">
        <v>561</v>
      </c>
      <c r="D278" s="253" t="s">
        <v>296</v>
      </c>
      <c r="E278" s="254" t="s">
        <v>562</v>
      </c>
      <c r="F278" s="255" t="s">
        <v>563</v>
      </c>
      <c r="G278" s="256" t="s">
        <v>219</v>
      </c>
      <c r="H278" s="257">
        <v>2</v>
      </c>
      <c r="I278" s="258"/>
      <c r="J278" s="259">
        <f>ROUND(I278*H278,2)</f>
        <v>0</v>
      </c>
      <c r="K278" s="260"/>
      <c r="L278" s="261"/>
      <c r="M278" s="262" t="s">
        <v>1</v>
      </c>
      <c r="N278" s="263" t="s">
        <v>41</v>
      </c>
      <c r="O278" s="91"/>
      <c r="P278" s="229">
        <f>O278*H278</f>
        <v>0</v>
      </c>
      <c r="Q278" s="229">
        <v>0.0061000000000000004</v>
      </c>
      <c r="R278" s="229">
        <f>Q278*H278</f>
        <v>0.012200000000000001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175</v>
      </c>
      <c r="AT278" s="231" t="s">
        <v>296</v>
      </c>
      <c r="AU278" s="231" t="s">
        <v>86</v>
      </c>
      <c r="AY278" s="17" t="s">
        <v>136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156</v>
      </c>
      <c r="BM278" s="231" t="s">
        <v>564</v>
      </c>
    </row>
    <row r="279" s="2" customFormat="1" ht="16.5" customHeight="1">
      <c r="A279" s="38"/>
      <c r="B279" s="39"/>
      <c r="C279" s="253" t="s">
        <v>565</v>
      </c>
      <c r="D279" s="253" t="s">
        <v>296</v>
      </c>
      <c r="E279" s="254" t="s">
        <v>566</v>
      </c>
      <c r="F279" s="255" t="s">
        <v>567</v>
      </c>
      <c r="G279" s="256" t="s">
        <v>219</v>
      </c>
      <c r="H279" s="257">
        <v>2</v>
      </c>
      <c r="I279" s="258"/>
      <c r="J279" s="259">
        <f>ROUND(I279*H279,2)</f>
        <v>0</v>
      </c>
      <c r="K279" s="260"/>
      <c r="L279" s="261"/>
      <c r="M279" s="262" t="s">
        <v>1</v>
      </c>
      <c r="N279" s="263" t="s">
        <v>41</v>
      </c>
      <c r="O279" s="91"/>
      <c r="P279" s="229">
        <f>O279*H279</f>
        <v>0</v>
      </c>
      <c r="Q279" s="229">
        <v>0.0030000000000000001</v>
      </c>
      <c r="R279" s="229">
        <f>Q279*H279</f>
        <v>0.0060000000000000001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175</v>
      </c>
      <c r="AT279" s="231" t="s">
        <v>296</v>
      </c>
      <c r="AU279" s="231" t="s">
        <v>86</v>
      </c>
      <c r="AY279" s="17" t="s">
        <v>136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156</v>
      </c>
      <c r="BM279" s="231" t="s">
        <v>568</v>
      </c>
    </row>
    <row r="280" s="2" customFormat="1" ht="37.8" customHeight="1">
      <c r="A280" s="38"/>
      <c r="B280" s="39"/>
      <c r="C280" s="219" t="s">
        <v>569</v>
      </c>
      <c r="D280" s="219" t="s">
        <v>139</v>
      </c>
      <c r="E280" s="220" t="s">
        <v>570</v>
      </c>
      <c r="F280" s="221" t="s">
        <v>571</v>
      </c>
      <c r="G280" s="222" t="s">
        <v>516</v>
      </c>
      <c r="H280" s="223">
        <v>297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156</v>
      </c>
      <c r="AT280" s="231" t="s">
        <v>139</v>
      </c>
      <c r="AU280" s="231" t="s">
        <v>86</v>
      </c>
      <c r="AY280" s="17" t="s">
        <v>136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156</v>
      </c>
      <c r="BM280" s="231" t="s">
        <v>572</v>
      </c>
    </row>
    <row r="281" s="2" customFormat="1">
      <c r="A281" s="38"/>
      <c r="B281" s="39"/>
      <c r="C281" s="40"/>
      <c r="D281" s="233" t="s">
        <v>145</v>
      </c>
      <c r="E281" s="40"/>
      <c r="F281" s="234" t="s">
        <v>573</v>
      </c>
      <c r="G281" s="40"/>
      <c r="H281" s="40"/>
      <c r="I281" s="235"/>
      <c r="J281" s="40"/>
      <c r="K281" s="40"/>
      <c r="L281" s="44"/>
      <c r="M281" s="236"/>
      <c r="N281" s="23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145</v>
      </c>
      <c r="AU281" s="17" t="s">
        <v>86</v>
      </c>
    </row>
    <row r="282" s="2" customFormat="1" ht="55.5" customHeight="1">
      <c r="A282" s="38"/>
      <c r="B282" s="39"/>
      <c r="C282" s="219" t="s">
        <v>574</v>
      </c>
      <c r="D282" s="219" t="s">
        <v>139</v>
      </c>
      <c r="E282" s="220" t="s">
        <v>575</v>
      </c>
      <c r="F282" s="221" t="s">
        <v>576</v>
      </c>
      <c r="G282" s="222" t="s">
        <v>516</v>
      </c>
      <c r="H282" s="223">
        <v>328.5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0.00011</v>
      </c>
      <c r="R282" s="229">
        <f>Q282*H282</f>
        <v>0.036135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156</v>
      </c>
      <c r="AT282" s="231" t="s">
        <v>139</v>
      </c>
      <c r="AU282" s="231" t="s">
        <v>86</v>
      </c>
      <c r="AY282" s="17" t="s">
        <v>136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156</v>
      </c>
      <c r="BM282" s="231" t="s">
        <v>577</v>
      </c>
    </row>
    <row r="283" s="2" customFormat="1">
      <c r="A283" s="38"/>
      <c r="B283" s="39"/>
      <c r="C283" s="40"/>
      <c r="D283" s="233" t="s">
        <v>145</v>
      </c>
      <c r="E283" s="40"/>
      <c r="F283" s="234" t="s">
        <v>578</v>
      </c>
      <c r="G283" s="40"/>
      <c r="H283" s="40"/>
      <c r="I283" s="235"/>
      <c r="J283" s="40"/>
      <c r="K283" s="40"/>
      <c r="L283" s="44"/>
      <c r="M283" s="236"/>
      <c r="N283" s="237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145</v>
      </c>
      <c r="AU283" s="17" t="s">
        <v>86</v>
      </c>
    </row>
    <row r="284" s="13" customFormat="1">
      <c r="A284" s="13"/>
      <c r="B284" s="242"/>
      <c r="C284" s="243"/>
      <c r="D284" s="233" t="s">
        <v>241</v>
      </c>
      <c r="E284" s="244" t="s">
        <v>1</v>
      </c>
      <c r="F284" s="245" t="s">
        <v>579</v>
      </c>
      <c r="G284" s="243"/>
      <c r="H284" s="246">
        <v>328.5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241</v>
      </c>
      <c r="AU284" s="252" t="s">
        <v>86</v>
      </c>
      <c r="AV284" s="13" t="s">
        <v>86</v>
      </c>
      <c r="AW284" s="13" t="s">
        <v>33</v>
      </c>
      <c r="AX284" s="13" t="s">
        <v>76</v>
      </c>
      <c r="AY284" s="252" t="s">
        <v>136</v>
      </c>
    </row>
    <row r="285" s="15" customFormat="1">
      <c r="A285" s="15"/>
      <c r="B285" s="275"/>
      <c r="C285" s="276"/>
      <c r="D285" s="233" t="s">
        <v>241</v>
      </c>
      <c r="E285" s="277" t="s">
        <v>1</v>
      </c>
      <c r="F285" s="278" t="s">
        <v>580</v>
      </c>
      <c r="G285" s="276"/>
      <c r="H285" s="279">
        <v>328.5</v>
      </c>
      <c r="I285" s="280"/>
      <c r="J285" s="276"/>
      <c r="K285" s="276"/>
      <c r="L285" s="281"/>
      <c r="M285" s="282"/>
      <c r="N285" s="283"/>
      <c r="O285" s="283"/>
      <c r="P285" s="283"/>
      <c r="Q285" s="283"/>
      <c r="R285" s="283"/>
      <c r="S285" s="283"/>
      <c r="T285" s="28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5" t="s">
        <v>241</v>
      </c>
      <c r="AU285" s="285" t="s">
        <v>86</v>
      </c>
      <c r="AV285" s="15" t="s">
        <v>156</v>
      </c>
      <c r="AW285" s="15" t="s">
        <v>33</v>
      </c>
      <c r="AX285" s="15" t="s">
        <v>84</v>
      </c>
      <c r="AY285" s="285" t="s">
        <v>136</v>
      </c>
    </row>
    <row r="286" s="2" customFormat="1" ht="37.8" customHeight="1">
      <c r="A286" s="38"/>
      <c r="B286" s="39"/>
      <c r="C286" s="219" t="s">
        <v>581</v>
      </c>
      <c r="D286" s="219" t="s">
        <v>139</v>
      </c>
      <c r="E286" s="220" t="s">
        <v>582</v>
      </c>
      <c r="F286" s="221" t="s">
        <v>583</v>
      </c>
      <c r="G286" s="222" t="s">
        <v>219</v>
      </c>
      <c r="H286" s="223">
        <v>0.84999999999999998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41</v>
      </c>
      <c r="O286" s="91"/>
      <c r="P286" s="229">
        <f>O286*H286</f>
        <v>0</v>
      </c>
      <c r="Q286" s="229">
        <v>9.8949999999999996</v>
      </c>
      <c r="R286" s="229">
        <f>Q286*H286</f>
        <v>8.4107500000000002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156</v>
      </c>
      <c r="AT286" s="231" t="s">
        <v>139</v>
      </c>
      <c r="AU286" s="231" t="s">
        <v>86</v>
      </c>
      <c r="AY286" s="17" t="s">
        <v>136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84</v>
      </c>
      <c r="BK286" s="232">
        <f>ROUND(I286*H286,2)</f>
        <v>0</v>
      </c>
      <c r="BL286" s="17" t="s">
        <v>156</v>
      </c>
      <c r="BM286" s="231" t="s">
        <v>584</v>
      </c>
    </row>
    <row r="287" s="2" customFormat="1">
      <c r="A287" s="38"/>
      <c r="B287" s="39"/>
      <c r="C287" s="40"/>
      <c r="D287" s="233" t="s">
        <v>145</v>
      </c>
      <c r="E287" s="40"/>
      <c r="F287" s="234" t="s">
        <v>585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145</v>
      </c>
      <c r="AU287" s="17" t="s">
        <v>86</v>
      </c>
    </row>
    <row r="288" s="2" customFormat="1" ht="24.15" customHeight="1">
      <c r="A288" s="38"/>
      <c r="B288" s="39"/>
      <c r="C288" s="219" t="s">
        <v>586</v>
      </c>
      <c r="D288" s="219" t="s">
        <v>139</v>
      </c>
      <c r="E288" s="220" t="s">
        <v>587</v>
      </c>
      <c r="F288" s="221" t="s">
        <v>588</v>
      </c>
      <c r="G288" s="222" t="s">
        <v>142</v>
      </c>
      <c r="H288" s="223">
        <v>3.5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0.74931999999999999</v>
      </c>
      <c r="R288" s="229">
        <f>Q288*H288</f>
        <v>2.62262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156</v>
      </c>
      <c r="AT288" s="231" t="s">
        <v>139</v>
      </c>
      <c r="AU288" s="231" t="s">
        <v>86</v>
      </c>
      <c r="AY288" s="17" t="s">
        <v>136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156</v>
      </c>
      <c r="BM288" s="231" t="s">
        <v>589</v>
      </c>
    </row>
    <row r="289" s="2" customFormat="1">
      <c r="A289" s="38"/>
      <c r="B289" s="39"/>
      <c r="C289" s="40"/>
      <c r="D289" s="233" t="s">
        <v>145</v>
      </c>
      <c r="E289" s="40"/>
      <c r="F289" s="234" t="s">
        <v>590</v>
      </c>
      <c r="G289" s="40"/>
      <c r="H289" s="40"/>
      <c r="I289" s="235"/>
      <c r="J289" s="40"/>
      <c r="K289" s="40"/>
      <c r="L289" s="44"/>
      <c r="M289" s="236"/>
      <c r="N289" s="23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145</v>
      </c>
      <c r="AU289" s="17" t="s">
        <v>86</v>
      </c>
    </row>
    <row r="290" s="2" customFormat="1" ht="24.15" customHeight="1">
      <c r="A290" s="38"/>
      <c r="B290" s="39"/>
      <c r="C290" s="219" t="s">
        <v>591</v>
      </c>
      <c r="D290" s="219" t="s">
        <v>139</v>
      </c>
      <c r="E290" s="220" t="s">
        <v>592</v>
      </c>
      <c r="F290" s="221" t="s">
        <v>593</v>
      </c>
      <c r="G290" s="222" t="s">
        <v>516</v>
      </c>
      <c r="H290" s="223">
        <v>6.9279999999999999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1.3682799999999999</v>
      </c>
      <c r="R290" s="229">
        <f>Q290*H290</f>
        <v>9.4794438400000001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156</v>
      </c>
      <c r="AT290" s="231" t="s">
        <v>139</v>
      </c>
      <c r="AU290" s="231" t="s">
        <v>86</v>
      </c>
      <c r="AY290" s="17" t="s">
        <v>136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156</v>
      </c>
      <c r="BM290" s="231" t="s">
        <v>594</v>
      </c>
    </row>
    <row r="291" s="2" customFormat="1">
      <c r="A291" s="38"/>
      <c r="B291" s="39"/>
      <c r="C291" s="40"/>
      <c r="D291" s="233" t="s">
        <v>145</v>
      </c>
      <c r="E291" s="40"/>
      <c r="F291" s="234" t="s">
        <v>595</v>
      </c>
      <c r="G291" s="40"/>
      <c r="H291" s="40"/>
      <c r="I291" s="235"/>
      <c r="J291" s="40"/>
      <c r="K291" s="40"/>
      <c r="L291" s="44"/>
      <c r="M291" s="236"/>
      <c r="N291" s="23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145</v>
      </c>
      <c r="AU291" s="17" t="s">
        <v>86</v>
      </c>
    </row>
    <row r="292" s="2" customFormat="1" ht="24.15" customHeight="1">
      <c r="A292" s="38"/>
      <c r="B292" s="39"/>
      <c r="C292" s="253" t="s">
        <v>596</v>
      </c>
      <c r="D292" s="253" t="s">
        <v>296</v>
      </c>
      <c r="E292" s="254" t="s">
        <v>597</v>
      </c>
      <c r="F292" s="255" t="s">
        <v>598</v>
      </c>
      <c r="G292" s="256" t="s">
        <v>219</v>
      </c>
      <c r="H292" s="257">
        <v>3</v>
      </c>
      <c r="I292" s="258"/>
      <c r="J292" s="259">
        <f>ROUND(I292*H292,2)</f>
        <v>0</v>
      </c>
      <c r="K292" s="260"/>
      <c r="L292" s="261"/>
      <c r="M292" s="262" t="s">
        <v>1</v>
      </c>
      <c r="N292" s="263" t="s">
        <v>41</v>
      </c>
      <c r="O292" s="91"/>
      <c r="P292" s="229">
        <f>O292*H292</f>
        <v>0</v>
      </c>
      <c r="Q292" s="229">
        <v>2.4500000000000002</v>
      </c>
      <c r="R292" s="229">
        <f>Q292*H292</f>
        <v>7.3500000000000005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175</v>
      </c>
      <c r="AT292" s="231" t="s">
        <v>296</v>
      </c>
      <c r="AU292" s="231" t="s">
        <v>86</v>
      </c>
      <c r="AY292" s="17" t="s">
        <v>136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156</v>
      </c>
      <c r="BM292" s="231" t="s">
        <v>599</v>
      </c>
    </row>
    <row r="293" s="13" customFormat="1">
      <c r="A293" s="13"/>
      <c r="B293" s="242"/>
      <c r="C293" s="243"/>
      <c r="D293" s="233" t="s">
        <v>241</v>
      </c>
      <c r="E293" s="244" t="s">
        <v>1</v>
      </c>
      <c r="F293" s="245" t="s">
        <v>151</v>
      </c>
      <c r="G293" s="243"/>
      <c r="H293" s="246">
        <v>3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2" t="s">
        <v>241</v>
      </c>
      <c r="AU293" s="252" t="s">
        <v>86</v>
      </c>
      <c r="AV293" s="13" t="s">
        <v>86</v>
      </c>
      <c r="AW293" s="13" t="s">
        <v>33</v>
      </c>
      <c r="AX293" s="13" t="s">
        <v>84</v>
      </c>
      <c r="AY293" s="252" t="s">
        <v>136</v>
      </c>
    </row>
    <row r="294" s="2" customFormat="1" ht="24.15" customHeight="1">
      <c r="A294" s="38"/>
      <c r="B294" s="39"/>
      <c r="C294" s="219" t="s">
        <v>600</v>
      </c>
      <c r="D294" s="219" t="s">
        <v>139</v>
      </c>
      <c r="E294" s="220" t="s">
        <v>601</v>
      </c>
      <c r="F294" s="221" t="s">
        <v>602</v>
      </c>
      <c r="G294" s="222" t="s">
        <v>516</v>
      </c>
      <c r="H294" s="223">
        <v>51.509999999999998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156</v>
      </c>
      <c r="AT294" s="231" t="s">
        <v>139</v>
      </c>
      <c r="AU294" s="231" t="s">
        <v>86</v>
      </c>
      <c r="AY294" s="17" t="s">
        <v>136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156</v>
      </c>
      <c r="BM294" s="231" t="s">
        <v>603</v>
      </c>
    </row>
    <row r="295" s="2" customFormat="1">
      <c r="A295" s="38"/>
      <c r="B295" s="39"/>
      <c r="C295" s="40"/>
      <c r="D295" s="233" t="s">
        <v>145</v>
      </c>
      <c r="E295" s="40"/>
      <c r="F295" s="234" t="s">
        <v>604</v>
      </c>
      <c r="G295" s="40"/>
      <c r="H295" s="40"/>
      <c r="I295" s="235"/>
      <c r="J295" s="40"/>
      <c r="K295" s="40"/>
      <c r="L295" s="44"/>
      <c r="M295" s="236"/>
      <c r="N295" s="237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145</v>
      </c>
      <c r="AU295" s="17" t="s">
        <v>86</v>
      </c>
    </row>
    <row r="296" s="2" customFormat="1" ht="44.25" customHeight="1">
      <c r="A296" s="38"/>
      <c r="B296" s="39"/>
      <c r="C296" s="219" t="s">
        <v>605</v>
      </c>
      <c r="D296" s="219" t="s">
        <v>139</v>
      </c>
      <c r="E296" s="220" t="s">
        <v>606</v>
      </c>
      <c r="F296" s="221" t="s">
        <v>607</v>
      </c>
      <c r="G296" s="222" t="s">
        <v>516</v>
      </c>
      <c r="H296" s="223">
        <v>21.5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41</v>
      </c>
      <c r="O296" s="91"/>
      <c r="P296" s="229">
        <f>O296*H296</f>
        <v>0</v>
      </c>
      <c r="Q296" s="229">
        <v>0.24567</v>
      </c>
      <c r="R296" s="229">
        <f>Q296*H296</f>
        <v>5.2819050000000001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156</v>
      </c>
      <c r="AT296" s="231" t="s">
        <v>139</v>
      </c>
      <c r="AU296" s="231" t="s">
        <v>86</v>
      </c>
      <c r="AY296" s="17" t="s">
        <v>136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156</v>
      </c>
      <c r="BM296" s="231" t="s">
        <v>608</v>
      </c>
    </row>
    <row r="297" s="2" customFormat="1">
      <c r="A297" s="38"/>
      <c r="B297" s="39"/>
      <c r="C297" s="40"/>
      <c r="D297" s="233" t="s">
        <v>145</v>
      </c>
      <c r="E297" s="40"/>
      <c r="F297" s="234" t="s">
        <v>609</v>
      </c>
      <c r="G297" s="40"/>
      <c r="H297" s="40"/>
      <c r="I297" s="235"/>
      <c r="J297" s="40"/>
      <c r="K297" s="40"/>
      <c r="L297" s="44"/>
      <c r="M297" s="236"/>
      <c r="N297" s="23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145</v>
      </c>
      <c r="AU297" s="17" t="s">
        <v>86</v>
      </c>
    </row>
    <row r="298" s="2" customFormat="1" ht="66.75" customHeight="1">
      <c r="A298" s="38"/>
      <c r="B298" s="39"/>
      <c r="C298" s="219" t="s">
        <v>610</v>
      </c>
      <c r="D298" s="219" t="s">
        <v>139</v>
      </c>
      <c r="E298" s="220" t="s">
        <v>611</v>
      </c>
      <c r="F298" s="221" t="s">
        <v>612</v>
      </c>
      <c r="G298" s="222" t="s">
        <v>516</v>
      </c>
      <c r="H298" s="223">
        <v>27.5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0.129</v>
      </c>
      <c r="T298" s="230">
        <f>S298*H298</f>
        <v>3.5475000000000003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156</v>
      </c>
      <c r="AT298" s="231" t="s">
        <v>139</v>
      </c>
      <c r="AU298" s="231" t="s">
        <v>86</v>
      </c>
      <c r="AY298" s="17" t="s">
        <v>136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156</v>
      </c>
      <c r="BM298" s="231" t="s">
        <v>613</v>
      </c>
    </row>
    <row r="299" s="2" customFormat="1">
      <c r="A299" s="38"/>
      <c r="B299" s="39"/>
      <c r="C299" s="40"/>
      <c r="D299" s="233" t="s">
        <v>145</v>
      </c>
      <c r="E299" s="40"/>
      <c r="F299" s="234" t="s">
        <v>614</v>
      </c>
      <c r="G299" s="40"/>
      <c r="H299" s="40"/>
      <c r="I299" s="235"/>
      <c r="J299" s="40"/>
      <c r="K299" s="40"/>
      <c r="L299" s="44"/>
      <c r="M299" s="236"/>
      <c r="N299" s="237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145</v>
      </c>
      <c r="AU299" s="17" t="s">
        <v>86</v>
      </c>
    </row>
    <row r="300" s="2" customFormat="1" ht="55.5" customHeight="1">
      <c r="A300" s="38"/>
      <c r="B300" s="39"/>
      <c r="C300" s="219" t="s">
        <v>615</v>
      </c>
      <c r="D300" s="219" t="s">
        <v>139</v>
      </c>
      <c r="E300" s="220" t="s">
        <v>616</v>
      </c>
      <c r="F300" s="221" t="s">
        <v>617</v>
      </c>
      <c r="G300" s="222" t="s">
        <v>219</v>
      </c>
      <c r="H300" s="223">
        <v>1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0.0040000000000000001</v>
      </c>
      <c r="T300" s="230">
        <f>S300*H300</f>
        <v>0.0040000000000000001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156</v>
      </c>
      <c r="AT300" s="231" t="s">
        <v>139</v>
      </c>
      <c r="AU300" s="231" t="s">
        <v>86</v>
      </c>
      <c r="AY300" s="17" t="s">
        <v>136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156</v>
      </c>
      <c r="BM300" s="231" t="s">
        <v>618</v>
      </c>
    </row>
    <row r="301" s="2" customFormat="1" ht="66.75" customHeight="1">
      <c r="A301" s="38"/>
      <c r="B301" s="39"/>
      <c r="C301" s="219" t="s">
        <v>619</v>
      </c>
      <c r="D301" s="219" t="s">
        <v>139</v>
      </c>
      <c r="E301" s="220" t="s">
        <v>620</v>
      </c>
      <c r="F301" s="221" t="s">
        <v>621</v>
      </c>
      <c r="G301" s="222" t="s">
        <v>516</v>
      </c>
      <c r="H301" s="223">
        <v>6.5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41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0.90000000000000002</v>
      </c>
      <c r="T301" s="230">
        <f>S301*H301</f>
        <v>5.8500000000000005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156</v>
      </c>
      <c r="AT301" s="231" t="s">
        <v>139</v>
      </c>
      <c r="AU301" s="231" t="s">
        <v>86</v>
      </c>
      <c r="AY301" s="17" t="s">
        <v>136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156</v>
      </c>
      <c r="BM301" s="231" t="s">
        <v>622</v>
      </c>
    </row>
    <row r="302" s="2" customFormat="1">
      <c r="A302" s="38"/>
      <c r="B302" s="39"/>
      <c r="C302" s="40"/>
      <c r="D302" s="233" t="s">
        <v>145</v>
      </c>
      <c r="E302" s="40"/>
      <c r="F302" s="234" t="s">
        <v>623</v>
      </c>
      <c r="G302" s="40"/>
      <c r="H302" s="40"/>
      <c r="I302" s="235"/>
      <c r="J302" s="40"/>
      <c r="K302" s="40"/>
      <c r="L302" s="44"/>
      <c r="M302" s="236"/>
      <c r="N302" s="237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145</v>
      </c>
      <c r="AU302" s="17" t="s">
        <v>86</v>
      </c>
    </row>
    <row r="303" s="12" customFormat="1" ht="22.8" customHeight="1">
      <c r="A303" s="12"/>
      <c r="B303" s="203"/>
      <c r="C303" s="204"/>
      <c r="D303" s="205" t="s">
        <v>75</v>
      </c>
      <c r="E303" s="217" t="s">
        <v>624</v>
      </c>
      <c r="F303" s="217" t="s">
        <v>625</v>
      </c>
      <c r="G303" s="204"/>
      <c r="H303" s="204"/>
      <c r="I303" s="207"/>
      <c r="J303" s="218">
        <f>BK303</f>
        <v>0</v>
      </c>
      <c r="K303" s="204"/>
      <c r="L303" s="209"/>
      <c r="M303" s="210"/>
      <c r="N303" s="211"/>
      <c r="O303" s="211"/>
      <c r="P303" s="212">
        <f>SUM(P304:P320)</f>
        <v>0</v>
      </c>
      <c r="Q303" s="211"/>
      <c r="R303" s="212">
        <f>SUM(R304:R320)</f>
        <v>0</v>
      </c>
      <c r="S303" s="211"/>
      <c r="T303" s="213">
        <f>SUM(T304:T320)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4" t="s">
        <v>84</v>
      </c>
      <c r="AT303" s="215" t="s">
        <v>75</v>
      </c>
      <c r="AU303" s="215" t="s">
        <v>84</v>
      </c>
      <c r="AY303" s="214" t="s">
        <v>136</v>
      </c>
      <c r="BK303" s="216">
        <f>SUM(BK304:BK320)</f>
        <v>0</v>
      </c>
    </row>
    <row r="304" s="2" customFormat="1" ht="37.8" customHeight="1">
      <c r="A304" s="38"/>
      <c r="B304" s="39"/>
      <c r="C304" s="219" t="s">
        <v>626</v>
      </c>
      <c r="D304" s="219" t="s">
        <v>139</v>
      </c>
      <c r="E304" s="220" t="s">
        <v>627</v>
      </c>
      <c r="F304" s="221" t="s">
        <v>628</v>
      </c>
      <c r="G304" s="222" t="s">
        <v>281</v>
      </c>
      <c r="H304" s="223">
        <v>8446.1020000000008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156</v>
      </c>
      <c r="AT304" s="231" t="s">
        <v>139</v>
      </c>
      <c r="AU304" s="231" t="s">
        <v>86</v>
      </c>
      <c r="AY304" s="17" t="s">
        <v>136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156</v>
      </c>
      <c r="BM304" s="231" t="s">
        <v>629</v>
      </c>
    </row>
    <row r="305" s="2" customFormat="1">
      <c r="A305" s="38"/>
      <c r="B305" s="39"/>
      <c r="C305" s="40"/>
      <c r="D305" s="233" t="s">
        <v>145</v>
      </c>
      <c r="E305" s="40"/>
      <c r="F305" s="234" t="s">
        <v>630</v>
      </c>
      <c r="G305" s="40"/>
      <c r="H305" s="40"/>
      <c r="I305" s="235"/>
      <c r="J305" s="40"/>
      <c r="K305" s="40"/>
      <c r="L305" s="44"/>
      <c r="M305" s="236"/>
      <c r="N305" s="23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145</v>
      </c>
      <c r="AU305" s="17" t="s">
        <v>86</v>
      </c>
    </row>
    <row r="306" s="13" customFormat="1">
      <c r="A306" s="13"/>
      <c r="B306" s="242"/>
      <c r="C306" s="243"/>
      <c r="D306" s="233" t="s">
        <v>241</v>
      </c>
      <c r="E306" s="244" t="s">
        <v>1</v>
      </c>
      <c r="F306" s="245" t="s">
        <v>631</v>
      </c>
      <c r="G306" s="243"/>
      <c r="H306" s="246">
        <v>0.502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241</v>
      </c>
      <c r="AU306" s="252" t="s">
        <v>86</v>
      </c>
      <c r="AV306" s="13" t="s">
        <v>86</v>
      </c>
      <c r="AW306" s="13" t="s">
        <v>33</v>
      </c>
      <c r="AX306" s="13" t="s">
        <v>76</v>
      </c>
      <c r="AY306" s="252" t="s">
        <v>136</v>
      </c>
    </row>
    <row r="307" s="13" customFormat="1">
      <c r="A307" s="13"/>
      <c r="B307" s="242"/>
      <c r="C307" s="243"/>
      <c r="D307" s="233" t="s">
        <v>241</v>
      </c>
      <c r="E307" s="244" t="s">
        <v>1</v>
      </c>
      <c r="F307" s="245" t="s">
        <v>632</v>
      </c>
      <c r="G307" s="243"/>
      <c r="H307" s="246">
        <v>8445.6000000000004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241</v>
      </c>
      <c r="AU307" s="252" t="s">
        <v>86</v>
      </c>
      <c r="AV307" s="13" t="s">
        <v>86</v>
      </c>
      <c r="AW307" s="13" t="s">
        <v>33</v>
      </c>
      <c r="AX307" s="13" t="s">
        <v>76</v>
      </c>
      <c r="AY307" s="252" t="s">
        <v>136</v>
      </c>
    </row>
    <row r="308" s="15" customFormat="1">
      <c r="A308" s="15"/>
      <c r="B308" s="275"/>
      <c r="C308" s="276"/>
      <c r="D308" s="233" t="s">
        <v>241</v>
      </c>
      <c r="E308" s="277" t="s">
        <v>1</v>
      </c>
      <c r="F308" s="278" t="s">
        <v>580</v>
      </c>
      <c r="G308" s="276"/>
      <c r="H308" s="279">
        <v>8446.1020000000008</v>
      </c>
      <c r="I308" s="280"/>
      <c r="J308" s="276"/>
      <c r="K308" s="276"/>
      <c r="L308" s="281"/>
      <c r="M308" s="282"/>
      <c r="N308" s="283"/>
      <c r="O308" s="283"/>
      <c r="P308" s="283"/>
      <c r="Q308" s="283"/>
      <c r="R308" s="283"/>
      <c r="S308" s="283"/>
      <c r="T308" s="28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5" t="s">
        <v>241</v>
      </c>
      <c r="AU308" s="285" t="s">
        <v>86</v>
      </c>
      <c r="AV308" s="15" t="s">
        <v>156</v>
      </c>
      <c r="AW308" s="15" t="s">
        <v>33</v>
      </c>
      <c r="AX308" s="15" t="s">
        <v>84</v>
      </c>
      <c r="AY308" s="285" t="s">
        <v>136</v>
      </c>
    </row>
    <row r="309" s="2" customFormat="1" ht="37.8" customHeight="1">
      <c r="A309" s="38"/>
      <c r="B309" s="39"/>
      <c r="C309" s="219" t="s">
        <v>633</v>
      </c>
      <c r="D309" s="219" t="s">
        <v>139</v>
      </c>
      <c r="E309" s="220" t="s">
        <v>634</v>
      </c>
      <c r="F309" s="221" t="s">
        <v>635</v>
      </c>
      <c r="G309" s="222" t="s">
        <v>281</v>
      </c>
      <c r="H309" s="223">
        <v>118245.428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156</v>
      </c>
      <c r="AT309" s="231" t="s">
        <v>139</v>
      </c>
      <c r="AU309" s="231" t="s">
        <v>86</v>
      </c>
      <c r="AY309" s="17" t="s">
        <v>136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156</v>
      </c>
      <c r="BM309" s="231" t="s">
        <v>636</v>
      </c>
    </row>
    <row r="310" s="13" customFormat="1">
      <c r="A310" s="13"/>
      <c r="B310" s="242"/>
      <c r="C310" s="243"/>
      <c r="D310" s="233" t="s">
        <v>241</v>
      </c>
      <c r="E310" s="244" t="s">
        <v>1</v>
      </c>
      <c r="F310" s="245" t="s">
        <v>637</v>
      </c>
      <c r="G310" s="243"/>
      <c r="H310" s="246">
        <v>7.0279999999999996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241</v>
      </c>
      <c r="AU310" s="252" t="s">
        <v>86</v>
      </c>
      <c r="AV310" s="13" t="s">
        <v>86</v>
      </c>
      <c r="AW310" s="13" t="s">
        <v>33</v>
      </c>
      <c r="AX310" s="13" t="s">
        <v>76</v>
      </c>
      <c r="AY310" s="252" t="s">
        <v>136</v>
      </c>
    </row>
    <row r="311" s="13" customFormat="1">
      <c r="A311" s="13"/>
      <c r="B311" s="242"/>
      <c r="C311" s="243"/>
      <c r="D311" s="233" t="s">
        <v>241</v>
      </c>
      <c r="E311" s="244" t="s">
        <v>1</v>
      </c>
      <c r="F311" s="245" t="s">
        <v>638</v>
      </c>
      <c r="G311" s="243"/>
      <c r="H311" s="246">
        <v>118238.39999999999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241</v>
      </c>
      <c r="AU311" s="252" t="s">
        <v>86</v>
      </c>
      <c r="AV311" s="13" t="s">
        <v>86</v>
      </c>
      <c r="AW311" s="13" t="s">
        <v>33</v>
      </c>
      <c r="AX311" s="13" t="s">
        <v>76</v>
      </c>
      <c r="AY311" s="252" t="s">
        <v>136</v>
      </c>
    </row>
    <row r="312" s="15" customFormat="1">
      <c r="A312" s="15"/>
      <c r="B312" s="275"/>
      <c r="C312" s="276"/>
      <c r="D312" s="233" t="s">
        <v>241</v>
      </c>
      <c r="E312" s="277" t="s">
        <v>1</v>
      </c>
      <c r="F312" s="278" t="s">
        <v>580</v>
      </c>
      <c r="G312" s="276"/>
      <c r="H312" s="279">
        <v>118245.428</v>
      </c>
      <c r="I312" s="280"/>
      <c r="J312" s="276"/>
      <c r="K312" s="276"/>
      <c r="L312" s="281"/>
      <c r="M312" s="282"/>
      <c r="N312" s="283"/>
      <c r="O312" s="283"/>
      <c r="P312" s="283"/>
      <c r="Q312" s="283"/>
      <c r="R312" s="283"/>
      <c r="S312" s="283"/>
      <c r="T312" s="28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5" t="s">
        <v>241</v>
      </c>
      <c r="AU312" s="285" t="s">
        <v>86</v>
      </c>
      <c r="AV312" s="15" t="s">
        <v>156</v>
      </c>
      <c r="AW312" s="15" t="s">
        <v>33</v>
      </c>
      <c r="AX312" s="15" t="s">
        <v>84</v>
      </c>
      <c r="AY312" s="285" t="s">
        <v>136</v>
      </c>
    </row>
    <row r="313" s="2" customFormat="1" ht="44.25" customHeight="1">
      <c r="A313" s="38"/>
      <c r="B313" s="39"/>
      <c r="C313" s="219" t="s">
        <v>639</v>
      </c>
      <c r="D313" s="219" t="s">
        <v>139</v>
      </c>
      <c r="E313" s="220" t="s">
        <v>640</v>
      </c>
      <c r="F313" s="221" t="s">
        <v>641</v>
      </c>
      <c r="G313" s="222" t="s">
        <v>281</v>
      </c>
      <c r="H313" s="223">
        <v>0.502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41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156</v>
      </c>
      <c r="AT313" s="231" t="s">
        <v>139</v>
      </c>
      <c r="AU313" s="231" t="s">
        <v>86</v>
      </c>
      <c r="AY313" s="17" t="s">
        <v>136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156</v>
      </c>
      <c r="BM313" s="231" t="s">
        <v>642</v>
      </c>
    </row>
    <row r="314" s="2" customFormat="1">
      <c r="A314" s="38"/>
      <c r="B314" s="39"/>
      <c r="C314" s="40"/>
      <c r="D314" s="233" t="s">
        <v>145</v>
      </c>
      <c r="E314" s="40"/>
      <c r="F314" s="234" t="s">
        <v>643</v>
      </c>
      <c r="G314" s="40"/>
      <c r="H314" s="40"/>
      <c r="I314" s="235"/>
      <c r="J314" s="40"/>
      <c r="K314" s="40"/>
      <c r="L314" s="44"/>
      <c r="M314" s="236"/>
      <c r="N314" s="237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145</v>
      </c>
      <c r="AU314" s="17" t="s">
        <v>86</v>
      </c>
    </row>
    <row r="315" s="13" customFormat="1">
      <c r="A315" s="13"/>
      <c r="B315" s="242"/>
      <c r="C315" s="243"/>
      <c r="D315" s="233" t="s">
        <v>241</v>
      </c>
      <c r="E315" s="244" t="s">
        <v>1</v>
      </c>
      <c r="F315" s="245" t="s">
        <v>644</v>
      </c>
      <c r="G315" s="243"/>
      <c r="H315" s="246">
        <v>0.502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241</v>
      </c>
      <c r="AU315" s="252" t="s">
        <v>86</v>
      </c>
      <c r="AV315" s="13" t="s">
        <v>86</v>
      </c>
      <c r="AW315" s="13" t="s">
        <v>33</v>
      </c>
      <c r="AX315" s="13" t="s">
        <v>84</v>
      </c>
      <c r="AY315" s="252" t="s">
        <v>136</v>
      </c>
    </row>
    <row r="316" s="2" customFormat="1" ht="44.25" customHeight="1">
      <c r="A316" s="38"/>
      <c r="B316" s="39"/>
      <c r="C316" s="219" t="s">
        <v>645</v>
      </c>
      <c r="D316" s="219" t="s">
        <v>139</v>
      </c>
      <c r="E316" s="220" t="s">
        <v>646</v>
      </c>
      <c r="F316" s="221" t="s">
        <v>280</v>
      </c>
      <c r="G316" s="222" t="s">
        <v>281</v>
      </c>
      <c r="H316" s="223">
        <v>8445.6000000000004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41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156</v>
      </c>
      <c r="AT316" s="231" t="s">
        <v>139</v>
      </c>
      <c r="AU316" s="231" t="s">
        <v>86</v>
      </c>
      <c r="AY316" s="17" t="s">
        <v>136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156</v>
      </c>
      <c r="BM316" s="231" t="s">
        <v>647</v>
      </c>
    </row>
    <row r="317" s="2" customFormat="1">
      <c r="A317" s="38"/>
      <c r="B317" s="39"/>
      <c r="C317" s="40"/>
      <c r="D317" s="233" t="s">
        <v>145</v>
      </c>
      <c r="E317" s="40"/>
      <c r="F317" s="234" t="s">
        <v>648</v>
      </c>
      <c r="G317" s="40"/>
      <c r="H317" s="40"/>
      <c r="I317" s="235"/>
      <c r="J317" s="40"/>
      <c r="K317" s="40"/>
      <c r="L317" s="44"/>
      <c r="M317" s="236"/>
      <c r="N317" s="237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145</v>
      </c>
      <c r="AU317" s="17" t="s">
        <v>86</v>
      </c>
    </row>
    <row r="318" s="13" customFormat="1">
      <c r="A318" s="13"/>
      <c r="B318" s="242"/>
      <c r="C318" s="243"/>
      <c r="D318" s="233" t="s">
        <v>241</v>
      </c>
      <c r="E318" s="244" t="s">
        <v>1</v>
      </c>
      <c r="F318" s="245" t="s">
        <v>632</v>
      </c>
      <c r="G318" s="243"/>
      <c r="H318" s="246">
        <v>8445.6000000000004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241</v>
      </c>
      <c r="AU318" s="252" t="s">
        <v>86</v>
      </c>
      <c r="AV318" s="13" t="s">
        <v>86</v>
      </c>
      <c r="AW318" s="13" t="s">
        <v>33</v>
      </c>
      <c r="AX318" s="13" t="s">
        <v>84</v>
      </c>
      <c r="AY318" s="252" t="s">
        <v>136</v>
      </c>
    </row>
    <row r="319" s="2" customFormat="1" ht="44.25" customHeight="1">
      <c r="A319" s="38"/>
      <c r="B319" s="39"/>
      <c r="C319" s="219" t="s">
        <v>649</v>
      </c>
      <c r="D319" s="219" t="s">
        <v>139</v>
      </c>
      <c r="E319" s="220" t="s">
        <v>650</v>
      </c>
      <c r="F319" s="221" t="s">
        <v>651</v>
      </c>
      <c r="G319" s="222" t="s">
        <v>281</v>
      </c>
      <c r="H319" s="223">
        <v>52.799999999999997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41</v>
      </c>
      <c r="O319" s="91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156</v>
      </c>
      <c r="AT319" s="231" t="s">
        <v>139</v>
      </c>
      <c r="AU319" s="231" t="s">
        <v>86</v>
      </c>
      <c r="AY319" s="17" t="s">
        <v>136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84</v>
      </c>
      <c r="BK319" s="232">
        <f>ROUND(I319*H319,2)</f>
        <v>0</v>
      </c>
      <c r="BL319" s="17" t="s">
        <v>156</v>
      </c>
      <c r="BM319" s="231" t="s">
        <v>652</v>
      </c>
    </row>
    <row r="320" s="13" customFormat="1">
      <c r="A320" s="13"/>
      <c r="B320" s="242"/>
      <c r="C320" s="243"/>
      <c r="D320" s="233" t="s">
        <v>241</v>
      </c>
      <c r="E320" s="244" t="s">
        <v>1</v>
      </c>
      <c r="F320" s="245" t="s">
        <v>653</v>
      </c>
      <c r="G320" s="243"/>
      <c r="H320" s="246">
        <v>52.799999999999997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241</v>
      </c>
      <c r="AU320" s="252" t="s">
        <v>86</v>
      </c>
      <c r="AV320" s="13" t="s">
        <v>86</v>
      </c>
      <c r="AW320" s="13" t="s">
        <v>33</v>
      </c>
      <c r="AX320" s="13" t="s">
        <v>84</v>
      </c>
      <c r="AY320" s="252" t="s">
        <v>136</v>
      </c>
    </row>
    <row r="321" s="12" customFormat="1" ht="22.8" customHeight="1">
      <c r="A321" s="12"/>
      <c r="B321" s="203"/>
      <c r="C321" s="204"/>
      <c r="D321" s="205" t="s">
        <v>75</v>
      </c>
      <c r="E321" s="217" t="s">
        <v>654</v>
      </c>
      <c r="F321" s="217" t="s">
        <v>655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P322</f>
        <v>0</v>
      </c>
      <c r="Q321" s="211"/>
      <c r="R321" s="212">
        <f>R322</f>
        <v>0</v>
      </c>
      <c r="S321" s="211"/>
      <c r="T321" s="213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84</v>
      </c>
      <c r="AT321" s="215" t="s">
        <v>75</v>
      </c>
      <c r="AU321" s="215" t="s">
        <v>84</v>
      </c>
      <c r="AY321" s="214" t="s">
        <v>136</v>
      </c>
      <c r="BK321" s="216">
        <f>BK322</f>
        <v>0</v>
      </c>
    </row>
    <row r="322" s="2" customFormat="1" ht="44.25" customHeight="1">
      <c r="A322" s="38"/>
      <c r="B322" s="39"/>
      <c r="C322" s="219" t="s">
        <v>656</v>
      </c>
      <c r="D322" s="219" t="s">
        <v>139</v>
      </c>
      <c r="E322" s="220" t="s">
        <v>657</v>
      </c>
      <c r="F322" s="221" t="s">
        <v>658</v>
      </c>
      <c r="G322" s="222" t="s">
        <v>281</v>
      </c>
      <c r="H322" s="223">
        <v>2102.9000000000001</v>
      </c>
      <c r="I322" s="224"/>
      <c r="J322" s="225">
        <f>ROUND(I322*H322,2)</f>
        <v>0</v>
      </c>
      <c r="K322" s="226"/>
      <c r="L322" s="44"/>
      <c r="M322" s="286" t="s">
        <v>1</v>
      </c>
      <c r="N322" s="287" t="s">
        <v>41</v>
      </c>
      <c r="O322" s="240"/>
      <c r="P322" s="288">
        <f>O322*H322</f>
        <v>0</v>
      </c>
      <c r="Q322" s="288">
        <v>0</v>
      </c>
      <c r="R322" s="288">
        <f>Q322*H322</f>
        <v>0</v>
      </c>
      <c r="S322" s="288">
        <v>0</v>
      </c>
      <c r="T322" s="28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156</v>
      </c>
      <c r="AT322" s="231" t="s">
        <v>139</v>
      </c>
      <c r="AU322" s="231" t="s">
        <v>86</v>
      </c>
      <c r="AY322" s="17" t="s">
        <v>136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156</v>
      </c>
      <c r="BM322" s="231" t="s">
        <v>659</v>
      </c>
    </row>
    <row r="323" s="2" customFormat="1" ht="6.96" customHeight="1">
      <c r="A323" s="38"/>
      <c r="B323" s="66"/>
      <c r="C323" s="67"/>
      <c r="D323" s="67"/>
      <c r="E323" s="67"/>
      <c r="F323" s="67"/>
      <c r="G323" s="67"/>
      <c r="H323" s="67"/>
      <c r="I323" s="67"/>
      <c r="J323" s="67"/>
      <c r="K323" s="67"/>
      <c r="L323" s="44"/>
      <c r="M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</row>
  </sheetData>
  <sheetProtection sheet="1" autoFilter="0" formatColumns="0" formatRows="0" objects="1" scenarios="1" spinCount="100000" saltValue="g/CITXdy8U02MKby0CR86j/zMqRxuDiiWG3WJE/rF1fPWSQSsLY8d82pHybcfdzSyczao6nsIGDo2OJ8C3yKrg==" hashValue="AB+07iKiiZKcrZrOxVMZx01UsWbPj97IKZ9nvQJ8u5tLpDazp/GlFTVD+N/VDoxT9aWbrXwgZ5ZruwJZicoWiA==" algorithmName="SHA-512" password="CC35"/>
  <autoFilter ref="C124:K32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660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ROUND((SUM(BE124:BE218)),  2)</f>
        <v>0</v>
      </c>
      <c r="G33" s="38"/>
      <c r="H33" s="38"/>
      <c r="I33" s="155">
        <v>0.20999999999999999</v>
      </c>
      <c r="J33" s="154">
        <f>ROUND(((SUM(BE124:BE218))*I33),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ROUND((SUM(BF124:BF218)),  2)</f>
        <v>0</v>
      </c>
      <c r="G34" s="38"/>
      <c r="H34" s="38"/>
      <c r="I34" s="155">
        <v>0.14999999999999999</v>
      </c>
      <c r="J34" s="154">
        <f>ROUND(((SUM(BF124:BF218))*I34),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ROUND((SUM(BG124:BG218)),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ROUND((SUM(BH124:BH218)),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ROUND((SUM(BI124:BI218)),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101.2 - Komunikace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203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204</v>
      </c>
      <c r="E101" s="188"/>
      <c r="F101" s="188"/>
      <c r="G101" s="188"/>
      <c r="H101" s="188"/>
      <c r="I101" s="188"/>
      <c r="J101" s="189">
        <f>J178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205</v>
      </c>
      <c r="E102" s="188"/>
      <c r="F102" s="188"/>
      <c r="G102" s="188"/>
      <c r="H102" s="188"/>
      <c r="I102" s="188"/>
      <c r="J102" s="189">
        <f>J203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206</v>
      </c>
      <c r="E103" s="188"/>
      <c r="F103" s="188"/>
      <c r="G103" s="188"/>
      <c r="H103" s="188"/>
      <c r="I103" s="188"/>
      <c r="J103" s="189">
        <f>J209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208</v>
      </c>
      <c r="E104" s="188"/>
      <c r="F104" s="188"/>
      <c r="G104" s="188"/>
      <c r="H104" s="188"/>
      <c r="I104" s="188"/>
      <c r="J104" s="189">
        <f>J217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Záchlumí - cesta od Valachu do České Rybné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 101.2 - Komunikace - Stavební úpravy mimo obvod pozemkových úprav (investor obec Záchlumí)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23. 3. 2023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>IDProjekt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121</v>
      </c>
      <c r="D123" s="194" t="s">
        <v>61</v>
      </c>
      <c r="E123" s="194" t="s">
        <v>57</v>
      </c>
      <c r="F123" s="194" t="s">
        <v>58</v>
      </c>
      <c r="G123" s="194" t="s">
        <v>122</v>
      </c>
      <c r="H123" s="194" t="s">
        <v>123</v>
      </c>
      <c r="I123" s="194" t="s">
        <v>124</v>
      </c>
      <c r="J123" s="195" t="s">
        <v>114</v>
      </c>
      <c r="K123" s="196" t="s">
        <v>125</v>
      </c>
      <c r="L123" s="197"/>
      <c r="M123" s="100" t="s">
        <v>1</v>
      </c>
      <c r="N123" s="101" t="s">
        <v>40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72.44564231999999</v>
      </c>
      <c r="S124" s="104"/>
      <c r="T124" s="201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116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209</v>
      </c>
      <c r="F125" s="206" t="s">
        <v>210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P126+P153+P171+P178+P203+P209+P217</f>
        <v>0</v>
      </c>
      <c r="Q125" s="211"/>
      <c r="R125" s="212">
        <f>R126+R153+R171+R178+R203+R209+R217</f>
        <v>72.44564231999999</v>
      </c>
      <c r="S125" s="211"/>
      <c r="T125" s="213">
        <f>T126+T153+T171+T178+T203+T209+T217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136</v>
      </c>
      <c r="BK125" s="216">
        <f>BK126+BK153+BK171+BK178+BK203+BK209+BK217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211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SUM(P127:P152)</f>
        <v>0</v>
      </c>
      <c r="Q126" s="211"/>
      <c r="R126" s="212">
        <f>SUM(R127:R152)</f>
        <v>10.73724</v>
      </c>
      <c r="S126" s="211"/>
      <c r="T126" s="213">
        <f>SUM(T127:T152)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136</v>
      </c>
      <c r="BK126" s="216">
        <f>SUM(BK127:BK152)</f>
        <v>0</v>
      </c>
    </row>
    <row r="127" s="2" customFormat="1" ht="24.15" customHeight="1">
      <c r="A127" s="38"/>
      <c r="B127" s="39"/>
      <c r="C127" s="219" t="s">
        <v>84</v>
      </c>
      <c r="D127" s="219" t="s">
        <v>139</v>
      </c>
      <c r="E127" s="220" t="s">
        <v>228</v>
      </c>
      <c r="F127" s="221" t="s">
        <v>229</v>
      </c>
      <c r="G127" s="222" t="s">
        <v>214</v>
      </c>
      <c r="H127" s="223">
        <v>62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156</v>
      </c>
      <c r="AT127" s="231" t="s">
        <v>139</v>
      </c>
      <c r="AU127" s="231" t="s">
        <v>86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156</v>
      </c>
      <c r="BM127" s="231" t="s">
        <v>661</v>
      </c>
    </row>
    <row r="128" s="2" customFormat="1">
      <c r="A128" s="38"/>
      <c r="B128" s="39"/>
      <c r="C128" s="40"/>
      <c r="D128" s="233" t="s">
        <v>145</v>
      </c>
      <c r="E128" s="40"/>
      <c r="F128" s="234" t="s">
        <v>662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86</v>
      </c>
    </row>
    <row r="129" s="2" customFormat="1" ht="44.25" customHeight="1">
      <c r="A129" s="38"/>
      <c r="B129" s="39"/>
      <c r="C129" s="219" t="s">
        <v>86</v>
      </c>
      <c r="D129" s="219" t="s">
        <v>139</v>
      </c>
      <c r="E129" s="220" t="s">
        <v>237</v>
      </c>
      <c r="F129" s="221" t="s">
        <v>238</v>
      </c>
      <c r="G129" s="222" t="s">
        <v>234</v>
      </c>
      <c r="H129" s="223">
        <v>9.3000000000000007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156</v>
      </c>
      <c r="AT129" s="231" t="s">
        <v>139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663</v>
      </c>
    </row>
    <row r="130" s="2" customFormat="1">
      <c r="A130" s="38"/>
      <c r="B130" s="39"/>
      <c r="C130" s="40"/>
      <c r="D130" s="233" t="s">
        <v>145</v>
      </c>
      <c r="E130" s="40"/>
      <c r="F130" s="234" t="s">
        <v>664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86</v>
      </c>
    </row>
    <row r="131" s="13" customFormat="1">
      <c r="A131" s="13"/>
      <c r="B131" s="242"/>
      <c r="C131" s="243"/>
      <c r="D131" s="233" t="s">
        <v>241</v>
      </c>
      <c r="E131" s="244" t="s">
        <v>1</v>
      </c>
      <c r="F131" s="245" t="s">
        <v>665</v>
      </c>
      <c r="G131" s="243"/>
      <c r="H131" s="246">
        <v>9.3000000000000007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241</v>
      </c>
      <c r="AU131" s="252" t="s">
        <v>86</v>
      </c>
      <c r="AV131" s="13" t="s">
        <v>86</v>
      </c>
      <c r="AW131" s="13" t="s">
        <v>33</v>
      </c>
      <c r="AX131" s="13" t="s">
        <v>84</v>
      </c>
      <c r="AY131" s="252" t="s">
        <v>136</v>
      </c>
    </row>
    <row r="132" s="2" customFormat="1" ht="49.05" customHeight="1">
      <c r="A132" s="38"/>
      <c r="B132" s="39"/>
      <c r="C132" s="219" t="s">
        <v>151</v>
      </c>
      <c r="D132" s="219" t="s">
        <v>139</v>
      </c>
      <c r="E132" s="220" t="s">
        <v>251</v>
      </c>
      <c r="F132" s="221" t="s">
        <v>252</v>
      </c>
      <c r="G132" s="222" t="s">
        <v>234</v>
      </c>
      <c r="H132" s="223">
        <v>5.3680000000000003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156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156</v>
      </c>
      <c r="BM132" s="231" t="s">
        <v>666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667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62.7" customHeight="1">
      <c r="A134" s="38"/>
      <c r="B134" s="39"/>
      <c r="C134" s="219" t="s">
        <v>156</v>
      </c>
      <c r="D134" s="219" t="s">
        <v>139</v>
      </c>
      <c r="E134" s="220" t="s">
        <v>270</v>
      </c>
      <c r="F134" s="221" t="s">
        <v>271</v>
      </c>
      <c r="G134" s="222" t="s">
        <v>234</v>
      </c>
      <c r="H134" s="223">
        <v>5.3680000000000003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668</v>
      </c>
    </row>
    <row r="135" s="13" customFormat="1">
      <c r="A135" s="13"/>
      <c r="B135" s="242"/>
      <c r="C135" s="243"/>
      <c r="D135" s="233" t="s">
        <v>241</v>
      </c>
      <c r="E135" s="244" t="s">
        <v>1</v>
      </c>
      <c r="F135" s="245" t="s">
        <v>669</v>
      </c>
      <c r="G135" s="243"/>
      <c r="H135" s="246">
        <v>5.3680000000000003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241</v>
      </c>
      <c r="AU135" s="252" t="s">
        <v>86</v>
      </c>
      <c r="AV135" s="13" t="s">
        <v>86</v>
      </c>
      <c r="AW135" s="13" t="s">
        <v>33</v>
      </c>
      <c r="AX135" s="13" t="s">
        <v>84</v>
      </c>
      <c r="AY135" s="252" t="s">
        <v>136</v>
      </c>
    </row>
    <row r="136" s="2" customFormat="1" ht="66.75" customHeight="1">
      <c r="A136" s="38"/>
      <c r="B136" s="39"/>
      <c r="C136" s="219" t="s">
        <v>135</v>
      </c>
      <c r="D136" s="219" t="s">
        <v>139</v>
      </c>
      <c r="E136" s="220" t="s">
        <v>274</v>
      </c>
      <c r="F136" s="221" t="s">
        <v>275</v>
      </c>
      <c r="G136" s="222" t="s">
        <v>234</v>
      </c>
      <c r="H136" s="223">
        <v>26.84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670</v>
      </c>
    </row>
    <row r="137" s="13" customFormat="1">
      <c r="A137" s="13"/>
      <c r="B137" s="242"/>
      <c r="C137" s="243"/>
      <c r="D137" s="233" t="s">
        <v>241</v>
      </c>
      <c r="E137" s="244" t="s">
        <v>1</v>
      </c>
      <c r="F137" s="245" t="s">
        <v>671</v>
      </c>
      <c r="G137" s="243"/>
      <c r="H137" s="246">
        <v>26.84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241</v>
      </c>
      <c r="AU137" s="252" t="s">
        <v>86</v>
      </c>
      <c r="AV137" s="13" t="s">
        <v>86</v>
      </c>
      <c r="AW137" s="13" t="s">
        <v>33</v>
      </c>
      <c r="AX137" s="13" t="s">
        <v>84</v>
      </c>
      <c r="AY137" s="252" t="s">
        <v>136</v>
      </c>
    </row>
    <row r="138" s="2" customFormat="1" ht="44.25" customHeight="1">
      <c r="A138" s="38"/>
      <c r="B138" s="39"/>
      <c r="C138" s="219" t="s">
        <v>165</v>
      </c>
      <c r="D138" s="219" t="s">
        <v>139</v>
      </c>
      <c r="E138" s="220" t="s">
        <v>279</v>
      </c>
      <c r="F138" s="221" t="s">
        <v>672</v>
      </c>
      <c r="G138" s="222" t="s">
        <v>281</v>
      </c>
      <c r="H138" s="223">
        <v>10.736000000000001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156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156</v>
      </c>
      <c r="BM138" s="231" t="s">
        <v>673</v>
      </c>
    </row>
    <row r="139" s="2" customFormat="1">
      <c r="A139" s="38"/>
      <c r="B139" s="39"/>
      <c r="C139" s="40"/>
      <c r="D139" s="233" t="s">
        <v>145</v>
      </c>
      <c r="E139" s="40"/>
      <c r="F139" s="234" t="s">
        <v>674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86</v>
      </c>
    </row>
    <row r="140" s="13" customFormat="1">
      <c r="A140" s="13"/>
      <c r="B140" s="242"/>
      <c r="C140" s="243"/>
      <c r="D140" s="233" t="s">
        <v>241</v>
      </c>
      <c r="E140" s="244" t="s">
        <v>1</v>
      </c>
      <c r="F140" s="245" t="s">
        <v>675</v>
      </c>
      <c r="G140" s="243"/>
      <c r="H140" s="246">
        <v>10.736000000000001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241</v>
      </c>
      <c r="AU140" s="252" t="s">
        <v>86</v>
      </c>
      <c r="AV140" s="13" t="s">
        <v>86</v>
      </c>
      <c r="AW140" s="13" t="s">
        <v>33</v>
      </c>
      <c r="AX140" s="13" t="s">
        <v>84</v>
      </c>
      <c r="AY140" s="252" t="s">
        <v>136</v>
      </c>
    </row>
    <row r="141" s="2" customFormat="1" ht="37.8" customHeight="1">
      <c r="A141" s="38"/>
      <c r="B141" s="39"/>
      <c r="C141" s="219" t="s">
        <v>170</v>
      </c>
      <c r="D141" s="219" t="s">
        <v>139</v>
      </c>
      <c r="E141" s="220" t="s">
        <v>286</v>
      </c>
      <c r="F141" s="221" t="s">
        <v>287</v>
      </c>
      <c r="G141" s="222" t="s">
        <v>234</v>
      </c>
      <c r="H141" s="223">
        <v>14.667999999999999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676</v>
      </c>
    </row>
    <row r="142" s="13" customFormat="1">
      <c r="A142" s="13"/>
      <c r="B142" s="242"/>
      <c r="C142" s="243"/>
      <c r="D142" s="233" t="s">
        <v>241</v>
      </c>
      <c r="E142" s="244" t="s">
        <v>1</v>
      </c>
      <c r="F142" s="245" t="s">
        <v>677</v>
      </c>
      <c r="G142" s="243"/>
      <c r="H142" s="246">
        <v>14.667999999999999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241</v>
      </c>
      <c r="AU142" s="252" t="s">
        <v>86</v>
      </c>
      <c r="AV142" s="13" t="s">
        <v>86</v>
      </c>
      <c r="AW142" s="13" t="s">
        <v>33</v>
      </c>
      <c r="AX142" s="13" t="s">
        <v>84</v>
      </c>
      <c r="AY142" s="252" t="s">
        <v>136</v>
      </c>
    </row>
    <row r="143" s="2" customFormat="1" ht="44.25" customHeight="1">
      <c r="A143" s="38"/>
      <c r="B143" s="39"/>
      <c r="C143" s="219" t="s">
        <v>175</v>
      </c>
      <c r="D143" s="219" t="s">
        <v>139</v>
      </c>
      <c r="E143" s="220" t="s">
        <v>291</v>
      </c>
      <c r="F143" s="221" t="s">
        <v>678</v>
      </c>
      <c r="G143" s="222" t="s">
        <v>234</v>
      </c>
      <c r="H143" s="223">
        <v>5.3680000000000003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156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679</v>
      </c>
    </row>
    <row r="144" s="2" customFormat="1">
      <c r="A144" s="38"/>
      <c r="B144" s="39"/>
      <c r="C144" s="40"/>
      <c r="D144" s="233" t="s">
        <v>145</v>
      </c>
      <c r="E144" s="40"/>
      <c r="F144" s="234" t="s">
        <v>680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86</v>
      </c>
    </row>
    <row r="145" s="2" customFormat="1" ht="16.5" customHeight="1">
      <c r="A145" s="38"/>
      <c r="B145" s="39"/>
      <c r="C145" s="253" t="s">
        <v>180</v>
      </c>
      <c r="D145" s="253" t="s">
        <v>296</v>
      </c>
      <c r="E145" s="254" t="s">
        <v>297</v>
      </c>
      <c r="F145" s="255" t="s">
        <v>298</v>
      </c>
      <c r="G145" s="256" t="s">
        <v>281</v>
      </c>
      <c r="H145" s="257">
        <v>10.736000000000001</v>
      </c>
      <c r="I145" s="258"/>
      <c r="J145" s="259">
        <f>ROUND(I145*H145,2)</f>
        <v>0</v>
      </c>
      <c r="K145" s="260"/>
      <c r="L145" s="261"/>
      <c r="M145" s="262" t="s">
        <v>1</v>
      </c>
      <c r="N145" s="263" t="s">
        <v>41</v>
      </c>
      <c r="O145" s="91"/>
      <c r="P145" s="229">
        <f>O145*H145</f>
        <v>0</v>
      </c>
      <c r="Q145" s="229">
        <v>1</v>
      </c>
      <c r="R145" s="229">
        <f>Q145*H145</f>
        <v>10.736000000000001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175</v>
      </c>
      <c r="AT145" s="231" t="s">
        <v>296</v>
      </c>
      <c r="AU145" s="231" t="s">
        <v>86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156</v>
      </c>
      <c r="BM145" s="231" t="s">
        <v>681</v>
      </c>
    </row>
    <row r="146" s="13" customFormat="1">
      <c r="A146" s="13"/>
      <c r="B146" s="242"/>
      <c r="C146" s="243"/>
      <c r="D146" s="233" t="s">
        <v>241</v>
      </c>
      <c r="E146" s="244" t="s">
        <v>1</v>
      </c>
      <c r="F146" s="245" t="s">
        <v>675</v>
      </c>
      <c r="G146" s="243"/>
      <c r="H146" s="246">
        <v>10.736000000000001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241</v>
      </c>
      <c r="AU146" s="252" t="s">
        <v>86</v>
      </c>
      <c r="AV146" s="13" t="s">
        <v>86</v>
      </c>
      <c r="AW146" s="13" t="s">
        <v>33</v>
      </c>
      <c r="AX146" s="13" t="s">
        <v>84</v>
      </c>
      <c r="AY146" s="252" t="s">
        <v>136</v>
      </c>
    </row>
    <row r="147" s="2" customFormat="1" ht="37.8" customHeight="1">
      <c r="A147" s="38"/>
      <c r="B147" s="39"/>
      <c r="C147" s="219" t="s">
        <v>187</v>
      </c>
      <c r="D147" s="219" t="s">
        <v>139</v>
      </c>
      <c r="E147" s="220" t="s">
        <v>341</v>
      </c>
      <c r="F147" s="221" t="s">
        <v>342</v>
      </c>
      <c r="G147" s="222" t="s">
        <v>214</v>
      </c>
      <c r="H147" s="223">
        <v>62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156</v>
      </c>
      <c r="AT147" s="231" t="s">
        <v>139</v>
      </c>
      <c r="AU147" s="231" t="s">
        <v>86</v>
      </c>
      <c r="AY147" s="17" t="s">
        <v>136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156</v>
      </c>
      <c r="BM147" s="231" t="s">
        <v>682</v>
      </c>
    </row>
    <row r="148" s="2" customFormat="1">
      <c r="A148" s="38"/>
      <c r="B148" s="39"/>
      <c r="C148" s="40"/>
      <c r="D148" s="233" t="s">
        <v>145</v>
      </c>
      <c r="E148" s="40"/>
      <c r="F148" s="234" t="s">
        <v>683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86</v>
      </c>
    </row>
    <row r="149" s="2" customFormat="1" ht="37.8" customHeight="1">
      <c r="A149" s="38"/>
      <c r="B149" s="39"/>
      <c r="C149" s="219" t="s">
        <v>192</v>
      </c>
      <c r="D149" s="219" t="s">
        <v>139</v>
      </c>
      <c r="E149" s="220" t="s">
        <v>352</v>
      </c>
      <c r="F149" s="221" t="s">
        <v>353</v>
      </c>
      <c r="G149" s="222" t="s">
        <v>214</v>
      </c>
      <c r="H149" s="223">
        <v>62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156</v>
      </c>
      <c r="AT149" s="231" t="s">
        <v>139</v>
      </c>
      <c r="AU149" s="231" t="s">
        <v>86</v>
      </c>
      <c r="AY149" s="17" t="s">
        <v>136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156</v>
      </c>
      <c r="BM149" s="231" t="s">
        <v>684</v>
      </c>
    </row>
    <row r="150" s="2" customFormat="1" ht="16.5" customHeight="1">
      <c r="A150" s="38"/>
      <c r="B150" s="39"/>
      <c r="C150" s="253" t="s">
        <v>260</v>
      </c>
      <c r="D150" s="253" t="s">
        <v>296</v>
      </c>
      <c r="E150" s="254" t="s">
        <v>356</v>
      </c>
      <c r="F150" s="255" t="s">
        <v>357</v>
      </c>
      <c r="G150" s="256" t="s">
        <v>358</v>
      </c>
      <c r="H150" s="257">
        <v>1.24</v>
      </c>
      <c r="I150" s="258"/>
      <c r="J150" s="259">
        <f>ROUND(I150*H150,2)</f>
        <v>0</v>
      </c>
      <c r="K150" s="260"/>
      <c r="L150" s="261"/>
      <c r="M150" s="262" t="s">
        <v>1</v>
      </c>
      <c r="N150" s="263" t="s">
        <v>41</v>
      </c>
      <c r="O150" s="91"/>
      <c r="P150" s="229">
        <f>O150*H150</f>
        <v>0</v>
      </c>
      <c r="Q150" s="229">
        <v>0.001</v>
      </c>
      <c r="R150" s="229">
        <f>Q150*H150</f>
        <v>0.00124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175</v>
      </c>
      <c r="AT150" s="231" t="s">
        <v>296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685</v>
      </c>
    </row>
    <row r="151" s="13" customFormat="1">
      <c r="A151" s="13"/>
      <c r="B151" s="242"/>
      <c r="C151" s="243"/>
      <c r="D151" s="233" t="s">
        <v>241</v>
      </c>
      <c r="E151" s="243"/>
      <c r="F151" s="245" t="s">
        <v>686</v>
      </c>
      <c r="G151" s="243"/>
      <c r="H151" s="246">
        <v>1.24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241</v>
      </c>
      <c r="AU151" s="252" t="s">
        <v>86</v>
      </c>
      <c r="AV151" s="13" t="s">
        <v>86</v>
      </c>
      <c r="AW151" s="13" t="s">
        <v>4</v>
      </c>
      <c r="AX151" s="13" t="s">
        <v>84</v>
      </c>
      <c r="AY151" s="252" t="s">
        <v>136</v>
      </c>
    </row>
    <row r="152" s="2" customFormat="1" ht="24.15" customHeight="1">
      <c r="A152" s="38"/>
      <c r="B152" s="39"/>
      <c r="C152" s="219" t="s">
        <v>264</v>
      </c>
      <c r="D152" s="219" t="s">
        <v>139</v>
      </c>
      <c r="E152" s="220" t="s">
        <v>393</v>
      </c>
      <c r="F152" s="221" t="s">
        <v>394</v>
      </c>
      <c r="G152" s="222" t="s">
        <v>214</v>
      </c>
      <c r="H152" s="223">
        <v>62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687</v>
      </c>
    </row>
    <row r="153" s="12" customFormat="1" ht="22.8" customHeight="1">
      <c r="A153" s="12"/>
      <c r="B153" s="203"/>
      <c r="C153" s="204"/>
      <c r="D153" s="205" t="s">
        <v>75</v>
      </c>
      <c r="E153" s="217" t="s">
        <v>86</v>
      </c>
      <c r="F153" s="217" t="s">
        <v>396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SUM(P154:P170)</f>
        <v>0</v>
      </c>
      <c r="Q153" s="211"/>
      <c r="R153" s="212">
        <f>SUM(R154:R170)</f>
        <v>0.27102243999999998</v>
      </c>
      <c r="S153" s="211"/>
      <c r="T153" s="213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84</v>
      </c>
      <c r="AT153" s="215" t="s">
        <v>75</v>
      </c>
      <c r="AU153" s="215" t="s">
        <v>84</v>
      </c>
      <c r="AY153" s="214" t="s">
        <v>136</v>
      </c>
      <c r="BK153" s="216">
        <f>SUM(BK154:BK170)</f>
        <v>0</v>
      </c>
    </row>
    <row r="154" s="2" customFormat="1" ht="33" customHeight="1">
      <c r="A154" s="38"/>
      <c r="B154" s="39"/>
      <c r="C154" s="219" t="s">
        <v>269</v>
      </c>
      <c r="D154" s="219" t="s">
        <v>139</v>
      </c>
      <c r="E154" s="220" t="s">
        <v>398</v>
      </c>
      <c r="F154" s="221" t="s">
        <v>399</v>
      </c>
      <c r="G154" s="222" t="s">
        <v>234</v>
      </c>
      <c r="H154" s="223">
        <v>0.13800000000000001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156</v>
      </c>
      <c r="AT154" s="231" t="s">
        <v>139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156</v>
      </c>
      <c r="BM154" s="231" t="s">
        <v>688</v>
      </c>
    </row>
    <row r="155" s="2" customFormat="1" ht="24.15" customHeight="1">
      <c r="A155" s="38"/>
      <c r="B155" s="39"/>
      <c r="C155" s="219" t="s">
        <v>8</v>
      </c>
      <c r="D155" s="219" t="s">
        <v>139</v>
      </c>
      <c r="E155" s="220" t="s">
        <v>402</v>
      </c>
      <c r="F155" s="221" t="s">
        <v>403</v>
      </c>
      <c r="G155" s="222" t="s">
        <v>234</v>
      </c>
      <c r="H155" s="223">
        <v>0.13800000000000001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156</v>
      </c>
      <c r="AT155" s="231" t="s">
        <v>139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156</v>
      </c>
      <c r="BM155" s="231" t="s">
        <v>689</v>
      </c>
    </row>
    <row r="156" s="2" customFormat="1">
      <c r="A156" s="38"/>
      <c r="B156" s="39"/>
      <c r="C156" s="40"/>
      <c r="D156" s="233" t="s">
        <v>145</v>
      </c>
      <c r="E156" s="40"/>
      <c r="F156" s="234" t="s">
        <v>690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86</v>
      </c>
    </row>
    <row r="157" s="2" customFormat="1" ht="24.15" customHeight="1">
      <c r="A157" s="38"/>
      <c r="B157" s="39"/>
      <c r="C157" s="219" t="s">
        <v>278</v>
      </c>
      <c r="D157" s="219" t="s">
        <v>139</v>
      </c>
      <c r="E157" s="220" t="s">
        <v>407</v>
      </c>
      <c r="F157" s="221" t="s">
        <v>408</v>
      </c>
      <c r="G157" s="222" t="s">
        <v>214</v>
      </c>
      <c r="H157" s="223">
        <v>0.81000000000000005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0.035099999999999999</v>
      </c>
      <c r="R157" s="229">
        <f>Q157*H157</f>
        <v>0.028431000000000001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156</v>
      </c>
      <c r="AT157" s="231" t="s">
        <v>139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156</v>
      </c>
      <c r="BM157" s="231" t="s">
        <v>691</v>
      </c>
    </row>
    <row r="158" s="13" customFormat="1">
      <c r="A158" s="13"/>
      <c r="B158" s="242"/>
      <c r="C158" s="243"/>
      <c r="D158" s="233" t="s">
        <v>241</v>
      </c>
      <c r="E158" s="244" t="s">
        <v>1</v>
      </c>
      <c r="F158" s="245" t="s">
        <v>410</v>
      </c>
      <c r="G158" s="243"/>
      <c r="H158" s="246">
        <v>4.5999999999999996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241</v>
      </c>
      <c r="AU158" s="252" t="s">
        <v>86</v>
      </c>
      <c r="AV158" s="13" t="s">
        <v>86</v>
      </c>
      <c r="AW158" s="13" t="s">
        <v>33</v>
      </c>
      <c r="AX158" s="13" t="s">
        <v>76</v>
      </c>
      <c r="AY158" s="252" t="s">
        <v>136</v>
      </c>
    </row>
    <row r="159" s="13" customFormat="1">
      <c r="A159" s="13"/>
      <c r="B159" s="242"/>
      <c r="C159" s="243"/>
      <c r="D159" s="233" t="s">
        <v>241</v>
      </c>
      <c r="E159" s="244" t="s">
        <v>1</v>
      </c>
      <c r="F159" s="245" t="s">
        <v>411</v>
      </c>
      <c r="G159" s="243"/>
      <c r="H159" s="246">
        <v>0.80000000000000004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241</v>
      </c>
      <c r="AU159" s="252" t="s">
        <v>86</v>
      </c>
      <c r="AV159" s="13" t="s">
        <v>86</v>
      </c>
      <c r="AW159" s="13" t="s">
        <v>33</v>
      </c>
      <c r="AX159" s="13" t="s">
        <v>76</v>
      </c>
      <c r="AY159" s="252" t="s">
        <v>136</v>
      </c>
    </row>
    <row r="160" s="14" customFormat="1">
      <c r="A160" s="14"/>
      <c r="B160" s="264"/>
      <c r="C160" s="265"/>
      <c r="D160" s="233" t="s">
        <v>241</v>
      </c>
      <c r="E160" s="266" t="s">
        <v>1</v>
      </c>
      <c r="F160" s="267" t="s">
        <v>412</v>
      </c>
      <c r="G160" s="265"/>
      <c r="H160" s="268">
        <v>5.3999999999999995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241</v>
      </c>
      <c r="AU160" s="274" t="s">
        <v>86</v>
      </c>
      <c r="AV160" s="14" t="s">
        <v>151</v>
      </c>
      <c r="AW160" s="14" t="s">
        <v>33</v>
      </c>
      <c r="AX160" s="14" t="s">
        <v>76</v>
      </c>
      <c r="AY160" s="274" t="s">
        <v>136</v>
      </c>
    </row>
    <row r="161" s="13" customFormat="1">
      <c r="A161" s="13"/>
      <c r="B161" s="242"/>
      <c r="C161" s="243"/>
      <c r="D161" s="233" t="s">
        <v>241</v>
      </c>
      <c r="E161" s="244" t="s">
        <v>1</v>
      </c>
      <c r="F161" s="245" t="s">
        <v>692</v>
      </c>
      <c r="G161" s="243"/>
      <c r="H161" s="246">
        <v>0.81000000000000005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241</v>
      </c>
      <c r="AU161" s="252" t="s">
        <v>86</v>
      </c>
      <c r="AV161" s="13" t="s">
        <v>86</v>
      </c>
      <c r="AW161" s="13" t="s">
        <v>33</v>
      </c>
      <c r="AX161" s="13" t="s">
        <v>84</v>
      </c>
      <c r="AY161" s="252" t="s">
        <v>136</v>
      </c>
    </row>
    <row r="162" s="2" customFormat="1" ht="33" customHeight="1">
      <c r="A162" s="38"/>
      <c r="B162" s="39"/>
      <c r="C162" s="219" t="s">
        <v>285</v>
      </c>
      <c r="D162" s="219" t="s">
        <v>139</v>
      </c>
      <c r="E162" s="220" t="s">
        <v>415</v>
      </c>
      <c r="F162" s="221" t="s">
        <v>399</v>
      </c>
      <c r="G162" s="222" t="s">
        <v>234</v>
      </c>
      <c r="H162" s="223">
        <v>0.094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156</v>
      </c>
      <c r="AT162" s="231" t="s">
        <v>139</v>
      </c>
      <c r="AU162" s="231" t="s">
        <v>86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156</v>
      </c>
      <c r="BM162" s="231" t="s">
        <v>693</v>
      </c>
    </row>
    <row r="163" s="2" customFormat="1" ht="24.15" customHeight="1">
      <c r="A163" s="38"/>
      <c r="B163" s="39"/>
      <c r="C163" s="219" t="s">
        <v>290</v>
      </c>
      <c r="D163" s="219" t="s">
        <v>139</v>
      </c>
      <c r="E163" s="220" t="s">
        <v>418</v>
      </c>
      <c r="F163" s="221" t="s">
        <v>419</v>
      </c>
      <c r="G163" s="222" t="s">
        <v>234</v>
      </c>
      <c r="H163" s="223">
        <v>0.094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2.55328</v>
      </c>
      <c r="R163" s="229">
        <f>Q163*H163</f>
        <v>0.24000832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694</v>
      </c>
    </row>
    <row r="164" s="2" customFormat="1">
      <c r="A164" s="38"/>
      <c r="B164" s="39"/>
      <c r="C164" s="40"/>
      <c r="D164" s="233" t="s">
        <v>145</v>
      </c>
      <c r="E164" s="40"/>
      <c r="F164" s="234" t="s">
        <v>695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145</v>
      </c>
      <c r="AU164" s="17" t="s">
        <v>86</v>
      </c>
    </row>
    <row r="165" s="2" customFormat="1" ht="24.15" customHeight="1">
      <c r="A165" s="38"/>
      <c r="B165" s="39"/>
      <c r="C165" s="219" t="s">
        <v>295</v>
      </c>
      <c r="D165" s="219" t="s">
        <v>139</v>
      </c>
      <c r="E165" s="220" t="s">
        <v>423</v>
      </c>
      <c r="F165" s="221" t="s">
        <v>424</v>
      </c>
      <c r="G165" s="222" t="s">
        <v>214</v>
      </c>
      <c r="H165" s="223">
        <v>0.56399999999999995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0.0045799999999999999</v>
      </c>
      <c r="R165" s="229">
        <f>Q165*H165</f>
        <v>0.0025831199999999995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156</v>
      </c>
      <c r="AT165" s="231" t="s">
        <v>139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156</v>
      </c>
      <c r="BM165" s="231" t="s">
        <v>696</v>
      </c>
    </row>
    <row r="166" s="13" customFormat="1">
      <c r="A166" s="13"/>
      <c r="B166" s="242"/>
      <c r="C166" s="243"/>
      <c r="D166" s="233" t="s">
        <v>241</v>
      </c>
      <c r="E166" s="244" t="s">
        <v>1</v>
      </c>
      <c r="F166" s="245" t="s">
        <v>426</v>
      </c>
      <c r="G166" s="243"/>
      <c r="H166" s="246">
        <v>0.64000000000000001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241</v>
      </c>
      <c r="AU166" s="252" t="s">
        <v>86</v>
      </c>
      <c r="AV166" s="13" t="s">
        <v>86</v>
      </c>
      <c r="AW166" s="13" t="s">
        <v>33</v>
      </c>
      <c r="AX166" s="13" t="s">
        <v>76</v>
      </c>
      <c r="AY166" s="252" t="s">
        <v>136</v>
      </c>
    </row>
    <row r="167" s="13" customFormat="1">
      <c r="A167" s="13"/>
      <c r="B167" s="242"/>
      <c r="C167" s="243"/>
      <c r="D167" s="233" t="s">
        <v>241</v>
      </c>
      <c r="E167" s="244" t="s">
        <v>1</v>
      </c>
      <c r="F167" s="245" t="s">
        <v>427</v>
      </c>
      <c r="G167" s="243"/>
      <c r="H167" s="246">
        <v>3.1200000000000001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241</v>
      </c>
      <c r="AU167" s="252" t="s">
        <v>86</v>
      </c>
      <c r="AV167" s="13" t="s">
        <v>86</v>
      </c>
      <c r="AW167" s="13" t="s">
        <v>33</v>
      </c>
      <c r="AX167" s="13" t="s">
        <v>76</v>
      </c>
      <c r="AY167" s="252" t="s">
        <v>136</v>
      </c>
    </row>
    <row r="168" s="14" customFormat="1">
      <c r="A168" s="14"/>
      <c r="B168" s="264"/>
      <c r="C168" s="265"/>
      <c r="D168" s="233" t="s">
        <v>241</v>
      </c>
      <c r="E168" s="266" t="s">
        <v>1</v>
      </c>
      <c r="F168" s="267" t="s">
        <v>412</v>
      </c>
      <c r="G168" s="265"/>
      <c r="H168" s="268">
        <v>3.7600000000000002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4" t="s">
        <v>241</v>
      </c>
      <c r="AU168" s="274" t="s">
        <v>86</v>
      </c>
      <c r="AV168" s="14" t="s">
        <v>151</v>
      </c>
      <c r="AW168" s="14" t="s">
        <v>33</v>
      </c>
      <c r="AX168" s="14" t="s">
        <v>76</v>
      </c>
      <c r="AY168" s="274" t="s">
        <v>136</v>
      </c>
    </row>
    <row r="169" s="13" customFormat="1">
      <c r="A169" s="13"/>
      <c r="B169" s="242"/>
      <c r="C169" s="243"/>
      <c r="D169" s="233" t="s">
        <v>241</v>
      </c>
      <c r="E169" s="244" t="s">
        <v>1</v>
      </c>
      <c r="F169" s="245" t="s">
        <v>697</v>
      </c>
      <c r="G169" s="243"/>
      <c r="H169" s="246">
        <v>0.56399999999999995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241</v>
      </c>
      <c r="AU169" s="252" t="s">
        <v>86</v>
      </c>
      <c r="AV169" s="13" t="s">
        <v>86</v>
      </c>
      <c r="AW169" s="13" t="s">
        <v>33</v>
      </c>
      <c r="AX169" s="13" t="s">
        <v>84</v>
      </c>
      <c r="AY169" s="252" t="s">
        <v>136</v>
      </c>
    </row>
    <row r="170" s="2" customFormat="1" ht="24.15" customHeight="1">
      <c r="A170" s="38"/>
      <c r="B170" s="39"/>
      <c r="C170" s="219" t="s">
        <v>302</v>
      </c>
      <c r="D170" s="219" t="s">
        <v>139</v>
      </c>
      <c r="E170" s="220" t="s">
        <v>430</v>
      </c>
      <c r="F170" s="221" t="s">
        <v>431</v>
      </c>
      <c r="G170" s="222" t="s">
        <v>214</v>
      </c>
      <c r="H170" s="223">
        <v>0.56399999999999995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156</v>
      </c>
      <c r="AT170" s="231" t="s">
        <v>139</v>
      </c>
      <c r="AU170" s="231" t="s">
        <v>86</v>
      </c>
      <c r="AY170" s="17" t="s">
        <v>136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156</v>
      </c>
      <c r="BM170" s="231" t="s">
        <v>698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156</v>
      </c>
      <c r="F171" s="217" t="s">
        <v>433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SUM(P172:P177)</f>
        <v>0</v>
      </c>
      <c r="Q171" s="211"/>
      <c r="R171" s="212">
        <f>SUM(R172:R177)</f>
        <v>0</v>
      </c>
      <c r="S171" s="211"/>
      <c r="T171" s="213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136</v>
      </c>
      <c r="BK171" s="216">
        <f>SUM(BK172:BK177)</f>
        <v>0</v>
      </c>
    </row>
    <row r="172" s="2" customFormat="1" ht="24.15" customHeight="1">
      <c r="A172" s="38"/>
      <c r="B172" s="39"/>
      <c r="C172" s="219" t="s">
        <v>7</v>
      </c>
      <c r="D172" s="219" t="s">
        <v>139</v>
      </c>
      <c r="E172" s="220" t="s">
        <v>449</v>
      </c>
      <c r="F172" s="221" t="s">
        <v>450</v>
      </c>
      <c r="G172" s="222" t="s">
        <v>214</v>
      </c>
      <c r="H172" s="223">
        <v>2.577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156</v>
      </c>
      <c r="AT172" s="231" t="s">
        <v>139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156</v>
      </c>
      <c r="BM172" s="231" t="s">
        <v>699</v>
      </c>
    </row>
    <row r="173" s="2" customFormat="1">
      <c r="A173" s="38"/>
      <c r="B173" s="39"/>
      <c r="C173" s="40"/>
      <c r="D173" s="233" t="s">
        <v>145</v>
      </c>
      <c r="E173" s="40"/>
      <c r="F173" s="234" t="s">
        <v>700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86</v>
      </c>
    </row>
    <row r="174" s="13" customFormat="1">
      <c r="A174" s="13"/>
      <c r="B174" s="242"/>
      <c r="C174" s="243"/>
      <c r="D174" s="233" t="s">
        <v>241</v>
      </c>
      <c r="E174" s="244" t="s">
        <v>1</v>
      </c>
      <c r="F174" s="245" t="s">
        <v>701</v>
      </c>
      <c r="G174" s="243"/>
      <c r="H174" s="246">
        <v>2.577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241</v>
      </c>
      <c r="AU174" s="252" t="s">
        <v>86</v>
      </c>
      <c r="AV174" s="13" t="s">
        <v>86</v>
      </c>
      <c r="AW174" s="13" t="s">
        <v>33</v>
      </c>
      <c r="AX174" s="13" t="s">
        <v>84</v>
      </c>
      <c r="AY174" s="252" t="s">
        <v>136</v>
      </c>
    </row>
    <row r="175" s="2" customFormat="1" ht="37.8" customHeight="1">
      <c r="A175" s="38"/>
      <c r="B175" s="39"/>
      <c r="C175" s="219" t="s">
        <v>310</v>
      </c>
      <c r="D175" s="219" t="s">
        <v>139</v>
      </c>
      <c r="E175" s="220" t="s">
        <v>435</v>
      </c>
      <c r="F175" s="221" t="s">
        <v>436</v>
      </c>
      <c r="G175" s="222" t="s">
        <v>214</v>
      </c>
      <c r="H175" s="223">
        <v>68.606999999999999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156</v>
      </c>
      <c r="AT175" s="231" t="s">
        <v>139</v>
      </c>
      <c r="AU175" s="231" t="s">
        <v>86</v>
      </c>
      <c r="AY175" s="17" t="s">
        <v>136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156</v>
      </c>
      <c r="BM175" s="231" t="s">
        <v>702</v>
      </c>
    </row>
    <row r="176" s="2" customFormat="1" ht="44.25" customHeight="1">
      <c r="A176" s="38"/>
      <c r="B176" s="39"/>
      <c r="C176" s="219" t="s">
        <v>314</v>
      </c>
      <c r="D176" s="219" t="s">
        <v>139</v>
      </c>
      <c r="E176" s="220" t="s">
        <v>439</v>
      </c>
      <c r="F176" s="221" t="s">
        <v>440</v>
      </c>
      <c r="G176" s="222" t="s">
        <v>214</v>
      </c>
      <c r="H176" s="223">
        <v>343.03500000000003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703</v>
      </c>
    </row>
    <row r="177" s="13" customFormat="1">
      <c r="A177" s="13"/>
      <c r="B177" s="242"/>
      <c r="C177" s="243"/>
      <c r="D177" s="233" t="s">
        <v>241</v>
      </c>
      <c r="E177" s="244" t="s">
        <v>1</v>
      </c>
      <c r="F177" s="245" t="s">
        <v>704</v>
      </c>
      <c r="G177" s="243"/>
      <c r="H177" s="246">
        <v>343.03500000000003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241</v>
      </c>
      <c r="AU177" s="252" t="s">
        <v>86</v>
      </c>
      <c r="AV177" s="13" t="s">
        <v>86</v>
      </c>
      <c r="AW177" s="13" t="s">
        <v>33</v>
      </c>
      <c r="AX177" s="13" t="s">
        <v>84</v>
      </c>
      <c r="AY177" s="252" t="s">
        <v>136</v>
      </c>
    </row>
    <row r="178" s="12" customFormat="1" ht="22.8" customHeight="1">
      <c r="A178" s="12"/>
      <c r="B178" s="203"/>
      <c r="C178" s="204"/>
      <c r="D178" s="205" t="s">
        <v>75</v>
      </c>
      <c r="E178" s="217" t="s">
        <v>135</v>
      </c>
      <c r="F178" s="217" t="s">
        <v>454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SUM(P179:P202)</f>
        <v>0</v>
      </c>
      <c r="Q178" s="211"/>
      <c r="R178" s="212">
        <f>SUM(R179:R202)</f>
        <v>55.785757439999998</v>
      </c>
      <c r="S178" s="211"/>
      <c r="T178" s="213">
        <f>SUM(T179:T202)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84</v>
      </c>
      <c r="AT178" s="215" t="s">
        <v>75</v>
      </c>
      <c r="AU178" s="215" t="s">
        <v>84</v>
      </c>
      <c r="AY178" s="214" t="s">
        <v>136</v>
      </c>
      <c r="BK178" s="216">
        <f>SUM(BK179:BK202)</f>
        <v>0</v>
      </c>
    </row>
    <row r="179" s="2" customFormat="1" ht="33" customHeight="1">
      <c r="A179" s="38"/>
      <c r="B179" s="39"/>
      <c r="C179" s="219" t="s">
        <v>320</v>
      </c>
      <c r="D179" s="219" t="s">
        <v>139</v>
      </c>
      <c r="E179" s="220" t="s">
        <v>468</v>
      </c>
      <c r="F179" s="221" t="s">
        <v>469</v>
      </c>
      <c r="G179" s="222" t="s">
        <v>214</v>
      </c>
      <c r="H179" s="223">
        <v>61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156</v>
      </c>
      <c r="AT179" s="231" t="s">
        <v>139</v>
      </c>
      <c r="AU179" s="231" t="s">
        <v>86</v>
      </c>
      <c r="AY179" s="17" t="s">
        <v>136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156</v>
      </c>
      <c r="BM179" s="231" t="s">
        <v>705</v>
      </c>
    </row>
    <row r="180" s="2" customFormat="1">
      <c r="A180" s="38"/>
      <c r="B180" s="39"/>
      <c r="C180" s="40"/>
      <c r="D180" s="233" t="s">
        <v>145</v>
      </c>
      <c r="E180" s="40"/>
      <c r="F180" s="234" t="s">
        <v>706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86</v>
      </c>
    </row>
    <row r="181" s="2" customFormat="1" ht="37.8" customHeight="1">
      <c r="A181" s="38"/>
      <c r="B181" s="39"/>
      <c r="C181" s="219" t="s">
        <v>324</v>
      </c>
      <c r="D181" s="219" t="s">
        <v>139</v>
      </c>
      <c r="E181" s="220" t="s">
        <v>473</v>
      </c>
      <c r="F181" s="221" t="s">
        <v>474</v>
      </c>
      <c r="G181" s="222" t="s">
        <v>214</v>
      </c>
      <c r="H181" s="223">
        <v>58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156</v>
      </c>
      <c r="AT181" s="231" t="s">
        <v>139</v>
      </c>
      <c r="AU181" s="231" t="s">
        <v>86</v>
      </c>
      <c r="AY181" s="17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156</v>
      </c>
      <c r="BM181" s="231" t="s">
        <v>707</v>
      </c>
    </row>
    <row r="182" s="2" customFormat="1">
      <c r="A182" s="38"/>
      <c r="B182" s="39"/>
      <c r="C182" s="40"/>
      <c r="D182" s="233" t="s">
        <v>145</v>
      </c>
      <c r="E182" s="40"/>
      <c r="F182" s="234" t="s">
        <v>708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145</v>
      </c>
      <c r="AU182" s="17" t="s">
        <v>86</v>
      </c>
    </row>
    <row r="183" s="2" customFormat="1" ht="49.05" customHeight="1">
      <c r="A183" s="38"/>
      <c r="B183" s="39"/>
      <c r="C183" s="219" t="s">
        <v>329</v>
      </c>
      <c r="D183" s="219" t="s">
        <v>139</v>
      </c>
      <c r="E183" s="220" t="s">
        <v>478</v>
      </c>
      <c r="F183" s="221" t="s">
        <v>479</v>
      </c>
      <c r="G183" s="222" t="s">
        <v>214</v>
      </c>
      <c r="H183" s="223">
        <v>55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156</v>
      </c>
      <c r="AT183" s="231" t="s">
        <v>139</v>
      </c>
      <c r="AU183" s="231" t="s">
        <v>86</v>
      </c>
      <c r="AY183" s="17" t="s">
        <v>136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156</v>
      </c>
      <c r="BM183" s="231" t="s">
        <v>709</v>
      </c>
    </row>
    <row r="184" s="2" customFormat="1">
      <c r="A184" s="38"/>
      <c r="B184" s="39"/>
      <c r="C184" s="40"/>
      <c r="D184" s="233" t="s">
        <v>145</v>
      </c>
      <c r="E184" s="40"/>
      <c r="F184" s="234" t="s">
        <v>481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145</v>
      </c>
      <c r="AU184" s="17" t="s">
        <v>86</v>
      </c>
    </row>
    <row r="185" s="2" customFormat="1" ht="37.8" customHeight="1">
      <c r="A185" s="38"/>
      <c r="B185" s="39"/>
      <c r="C185" s="219" t="s">
        <v>334</v>
      </c>
      <c r="D185" s="219" t="s">
        <v>139</v>
      </c>
      <c r="E185" s="220" t="s">
        <v>483</v>
      </c>
      <c r="F185" s="221" t="s">
        <v>484</v>
      </c>
      <c r="G185" s="222" t="s">
        <v>214</v>
      </c>
      <c r="H185" s="223">
        <v>7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0.34499999999999997</v>
      </c>
      <c r="R185" s="229">
        <f>Q185*H185</f>
        <v>2.415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156</v>
      </c>
      <c r="AT185" s="231" t="s">
        <v>139</v>
      </c>
      <c r="AU185" s="231" t="s">
        <v>86</v>
      </c>
      <c r="AY185" s="17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156</v>
      </c>
      <c r="BM185" s="231" t="s">
        <v>710</v>
      </c>
    </row>
    <row r="186" s="2" customFormat="1">
      <c r="A186" s="38"/>
      <c r="B186" s="39"/>
      <c r="C186" s="40"/>
      <c r="D186" s="233" t="s">
        <v>145</v>
      </c>
      <c r="E186" s="40"/>
      <c r="F186" s="234" t="s">
        <v>711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86</v>
      </c>
    </row>
    <row r="187" s="2" customFormat="1" ht="24.15" customHeight="1">
      <c r="A187" s="38"/>
      <c r="B187" s="39"/>
      <c r="C187" s="219" t="s">
        <v>340</v>
      </c>
      <c r="D187" s="219" t="s">
        <v>139</v>
      </c>
      <c r="E187" s="220" t="s">
        <v>488</v>
      </c>
      <c r="F187" s="221" t="s">
        <v>489</v>
      </c>
      <c r="G187" s="222" t="s">
        <v>214</v>
      </c>
      <c r="H187" s="223">
        <v>55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156</v>
      </c>
      <c r="AT187" s="231" t="s">
        <v>139</v>
      </c>
      <c r="AU187" s="231" t="s">
        <v>86</v>
      </c>
      <c r="AY187" s="17" t="s">
        <v>136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156</v>
      </c>
      <c r="BM187" s="231" t="s">
        <v>712</v>
      </c>
    </row>
    <row r="188" s="2" customFormat="1">
      <c r="A188" s="38"/>
      <c r="B188" s="39"/>
      <c r="C188" s="40"/>
      <c r="D188" s="233" t="s">
        <v>145</v>
      </c>
      <c r="E188" s="40"/>
      <c r="F188" s="234" t="s">
        <v>491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86</v>
      </c>
    </row>
    <row r="189" s="2" customFormat="1" ht="24.15" customHeight="1">
      <c r="A189" s="38"/>
      <c r="B189" s="39"/>
      <c r="C189" s="219" t="s">
        <v>346</v>
      </c>
      <c r="D189" s="219" t="s">
        <v>139</v>
      </c>
      <c r="E189" s="220" t="s">
        <v>493</v>
      </c>
      <c r="F189" s="221" t="s">
        <v>494</v>
      </c>
      <c r="G189" s="222" t="s">
        <v>214</v>
      </c>
      <c r="H189" s="223">
        <v>52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156</v>
      </c>
      <c r="AT189" s="231" t="s">
        <v>139</v>
      </c>
      <c r="AU189" s="231" t="s">
        <v>86</v>
      </c>
      <c r="AY189" s="17" t="s">
        <v>136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156</v>
      </c>
      <c r="BM189" s="231" t="s">
        <v>713</v>
      </c>
    </row>
    <row r="190" s="2" customFormat="1">
      <c r="A190" s="38"/>
      <c r="B190" s="39"/>
      <c r="C190" s="40"/>
      <c r="D190" s="233" t="s">
        <v>145</v>
      </c>
      <c r="E190" s="40"/>
      <c r="F190" s="234" t="s">
        <v>496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86</v>
      </c>
    </row>
    <row r="191" s="2" customFormat="1" ht="44.25" customHeight="1">
      <c r="A191" s="38"/>
      <c r="B191" s="39"/>
      <c r="C191" s="219" t="s">
        <v>351</v>
      </c>
      <c r="D191" s="219" t="s">
        <v>139</v>
      </c>
      <c r="E191" s="220" t="s">
        <v>498</v>
      </c>
      <c r="F191" s="221" t="s">
        <v>499</v>
      </c>
      <c r="G191" s="222" t="s">
        <v>214</v>
      </c>
      <c r="H191" s="223">
        <v>52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156</v>
      </c>
      <c r="AT191" s="231" t="s">
        <v>139</v>
      </c>
      <c r="AU191" s="231" t="s">
        <v>86</v>
      </c>
      <c r="AY191" s="17" t="s">
        <v>136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156</v>
      </c>
      <c r="BM191" s="231" t="s">
        <v>714</v>
      </c>
    </row>
    <row r="192" s="2" customFormat="1">
      <c r="A192" s="38"/>
      <c r="B192" s="39"/>
      <c r="C192" s="40"/>
      <c r="D192" s="233" t="s">
        <v>145</v>
      </c>
      <c r="E192" s="40"/>
      <c r="F192" s="234" t="s">
        <v>501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145</v>
      </c>
      <c r="AU192" s="17" t="s">
        <v>86</v>
      </c>
    </row>
    <row r="193" s="2" customFormat="1" ht="55.5" customHeight="1">
      <c r="A193" s="38"/>
      <c r="B193" s="39"/>
      <c r="C193" s="219" t="s">
        <v>355</v>
      </c>
      <c r="D193" s="219" t="s">
        <v>139</v>
      </c>
      <c r="E193" s="220" t="s">
        <v>715</v>
      </c>
      <c r="F193" s="221" t="s">
        <v>716</v>
      </c>
      <c r="G193" s="222" t="s">
        <v>214</v>
      </c>
      <c r="H193" s="223">
        <v>68.606999999999999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0.62651999999999997</v>
      </c>
      <c r="R193" s="229">
        <f>Q193*H193</f>
        <v>42.983657639999997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156</v>
      </c>
      <c r="AT193" s="231" t="s">
        <v>139</v>
      </c>
      <c r="AU193" s="231" t="s">
        <v>86</v>
      </c>
      <c r="AY193" s="17" t="s">
        <v>136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156</v>
      </c>
      <c r="BM193" s="231" t="s">
        <v>717</v>
      </c>
    </row>
    <row r="194" s="2" customFormat="1">
      <c r="A194" s="38"/>
      <c r="B194" s="39"/>
      <c r="C194" s="40"/>
      <c r="D194" s="233" t="s">
        <v>145</v>
      </c>
      <c r="E194" s="40"/>
      <c r="F194" s="234" t="s">
        <v>718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86</v>
      </c>
    </row>
    <row r="195" s="13" customFormat="1">
      <c r="A195" s="13"/>
      <c r="B195" s="242"/>
      <c r="C195" s="243"/>
      <c r="D195" s="233" t="s">
        <v>241</v>
      </c>
      <c r="E195" s="244" t="s">
        <v>1</v>
      </c>
      <c r="F195" s="245" t="s">
        <v>719</v>
      </c>
      <c r="G195" s="243"/>
      <c r="H195" s="246">
        <v>3.75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241</v>
      </c>
      <c r="AU195" s="252" t="s">
        <v>86</v>
      </c>
      <c r="AV195" s="13" t="s">
        <v>86</v>
      </c>
      <c r="AW195" s="13" t="s">
        <v>33</v>
      </c>
      <c r="AX195" s="13" t="s">
        <v>76</v>
      </c>
      <c r="AY195" s="252" t="s">
        <v>136</v>
      </c>
    </row>
    <row r="196" s="13" customFormat="1">
      <c r="A196" s="13"/>
      <c r="B196" s="242"/>
      <c r="C196" s="243"/>
      <c r="D196" s="233" t="s">
        <v>241</v>
      </c>
      <c r="E196" s="244" t="s">
        <v>1</v>
      </c>
      <c r="F196" s="245" t="s">
        <v>720</v>
      </c>
      <c r="G196" s="243"/>
      <c r="H196" s="246">
        <v>5.7599999999999998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241</v>
      </c>
      <c r="AU196" s="252" t="s">
        <v>86</v>
      </c>
      <c r="AV196" s="13" t="s">
        <v>86</v>
      </c>
      <c r="AW196" s="13" t="s">
        <v>33</v>
      </c>
      <c r="AX196" s="13" t="s">
        <v>76</v>
      </c>
      <c r="AY196" s="252" t="s">
        <v>136</v>
      </c>
    </row>
    <row r="197" s="13" customFormat="1">
      <c r="A197" s="13"/>
      <c r="B197" s="242"/>
      <c r="C197" s="243"/>
      <c r="D197" s="233" t="s">
        <v>241</v>
      </c>
      <c r="E197" s="244" t="s">
        <v>1</v>
      </c>
      <c r="F197" s="245" t="s">
        <v>721</v>
      </c>
      <c r="G197" s="243"/>
      <c r="H197" s="246">
        <v>1.2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241</v>
      </c>
      <c r="AU197" s="252" t="s">
        <v>86</v>
      </c>
      <c r="AV197" s="13" t="s">
        <v>86</v>
      </c>
      <c r="AW197" s="13" t="s">
        <v>33</v>
      </c>
      <c r="AX197" s="13" t="s">
        <v>76</v>
      </c>
      <c r="AY197" s="252" t="s">
        <v>136</v>
      </c>
    </row>
    <row r="198" s="14" customFormat="1">
      <c r="A198" s="14"/>
      <c r="B198" s="264"/>
      <c r="C198" s="265"/>
      <c r="D198" s="233" t="s">
        <v>241</v>
      </c>
      <c r="E198" s="266" t="s">
        <v>1</v>
      </c>
      <c r="F198" s="267" t="s">
        <v>412</v>
      </c>
      <c r="G198" s="265"/>
      <c r="H198" s="268">
        <v>10.709999999999999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4" t="s">
        <v>241</v>
      </c>
      <c r="AU198" s="274" t="s">
        <v>86</v>
      </c>
      <c r="AV198" s="14" t="s">
        <v>151</v>
      </c>
      <c r="AW198" s="14" t="s">
        <v>33</v>
      </c>
      <c r="AX198" s="14" t="s">
        <v>76</v>
      </c>
      <c r="AY198" s="274" t="s">
        <v>136</v>
      </c>
    </row>
    <row r="199" s="13" customFormat="1">
      <c r="A199" s="13"/>
      <c r="B199" s="242"/>
      <c r="C199" s="243"/>
      <c r="D199" s="233" t="s">
        <v>241</v>
      </c>
      <c r="E199" s="244" t="s">
        <v>1</v>
      </c>
      <c r="F199" s="245" t="s">
        <v>722</v>
      </c>
      <c r="G199" s="243"/>
      <c r="H199" s="246">
        <v>1.607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241</v>
      </c>
      <c r="AU199" s="252" t="s">
        <v>86</v>
      </c>
      <c r="AV199" s="13" t="s">
        <v>86</v>
      </c>
      <c r="AW199" s="13" t="s">
        <v>33</v>
      </c>
      <c r="AX199" s="13" t="s">
        <v>76</v>
      </c>
      <c r="AY199" s="252" t="s">
        <v>136</v>
      </c>
    </row>
    <row r="200" s="13" customFormat="1">
      <c r="A200" s="13"/>
      <c r="B200" s="242"/>
      <c r="C200" s="243"/>
      <c r="D200" s="233" t="s">
        <v>241</v>
      </c>
      <c r="E200" s="244" t="s">
        <v>1</v>
      </c>
      <c r="F200" s="245" t="s">
        <v>538</v>
      </c>
      <c r="G200" s="243"/>
      <c r="H200" s="246">
        <v>67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241</v>
      </c>
      <c r="AU200" s="252" t="s">
        <v>86</v>
      </c>
      <c r="AV200" s="13" t="s">
        <v>86</v>
      </c>
      <c r="AW200" s="13" t="s">
        <v>33</v>
      </c>
      <c r="AX200" s="13" t="s">
        <v>76</v>
      </c>
      <c r="AY200" s="252" t="s">
        <v>136</v>
      </c>
    </row>
    <row r="201" s="14" customFormat="1">
      <c r="A201" s="14"/>
      <c r="B201" s="264"/>
      <c r="C201" s="265"/>
      <c r="D201" s="233" t="s">
        <v>241</v>
      </c>
      <c r="E201" s="266" t="s">
        <v>1</v>
      </c>
      <c r="F201" s="267" t="s">
        <v>412</v>
      </c>
      <c r="G201" s="265"/>
      <c r="H201" s="268">
        <v>68.606999999999999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4" t="s">
        <v>241</v>
      </c>
      <c r="AU201" s="274" t="s">
        <v>86</v>
      </c>
      <c r="AV201" s="14" t="s">
        <v>151</v>
      </c>
      <c r="AW201" s="14" t="s">
        <v>33</v>
      </c>
      <c r="AX201" s="14" t="s">
        <v>84</v>
      </c>
      <c r="AY201" s="274" t="s">
        <v>136</v>
      </c>
    </row>
    <row r="202" s="2" customFormat="1" ht="37.8" customHeight="1">
      <c r="A202" s="38"/>
      <c r="B202" s="39"/>
      <c r="C202" s="219" t="s">
        <v>361</v>
      </c>
      <c r="D202" s="219" t="s">
        <v>139</v>
      </c>
      <c r="E202" s="220" t="s">
        <v>508</v>
      </c>
      <c r="F202" s="221" t="s">
        <v>509</v>
      </c>
      <c r="G202" s="222" t="s">
        <v>214</v>
      </c>
      <c r="H202" s="223">
        <v>68.606999999999999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0.15140000000000001</v>
      </c>
      <c r="R202" s="229">
        <f>Q202*H202</f>
        <v>10.3870998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156</v>
      </c>
      <c r="AT202" s="231" t="s">
        <v>139</v>
      </c>
      <c r="AU202" s="231" t="s">
        <v>86</v>
      </c>
      <c r="AY202" s="17" t="s">
        <v>136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156</v>
      </c>
      <c r="BM202" s="231" t="s">
        <v>723</v>
      </c>
    </row>
    <row r="203" s="12" customFormat="1" ht="22.8" customHeight="1">
      <c r="A203" s="12"/>
      <c r="B203" s="203"/>
      <c r="C203" s="204"/>
      <c r="D203" s="205" t="s">
        <v>75</v>
      </c>
      <c r="E203" s="217" t="s">
        <v>175</v>
      </c>
      <c r="F203" s="217" t="s">
        <v>512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SUM(P204:P208)</f>
        <v>0</v>
      </c>
      <c r="Q203" s="211"/>
      <c r="R203" s="212">
        <f>SUM(R204:R208)</f>
        <v>0.041600999999999999</v>
      </c>
      <c r="S203" s="211"/>
      <c r="T203" s="213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84</v>
      </c>
      <c r="AT203" s="215" t="s">
        <v>75</v>
      </c>
      <c r="AU203" s="215" t="s">
        <v>84</v>
      </c>
      <c r="AY203" s="214" t="s">
        <v>136</v>
      </c>
      <c r="BK203" s="216">
        <f>SUM(BK204:BK208)</f>
        <v>0</v>
      </c>
    </row>
    <row r="204" s="2" customFormat="1" ht="24.15" customHeight="1">
      <c r="A204" s="38"/>
      <c r="B204" s="39"/>
      <c r="C204" s="219" t="s">
        <v>365</v>
      </c>
      <c r="D204" s="219" t="s">
        <v>139</v>
      </c>
      <c r="E204" s="220" t="s">
        <v>724</v>
      </c>
      <c r="F204" s="221" t="s">
        <v>526</v>
      </c>
      <c r="G204" s="222" t="s">
        <v>219</v>
      </c>
      <c r="H204" s="223">
        <v>0.14999999999999999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0.21734000000000001</v>
      </c>
      <c r="R204" s="229">
        <f>Q204*H204</f>
        <v>0.032600999999999998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156</v>
      </c>
      <c r="AT204" s="231" t="s">
        <v>139</v>
      </c>
      <c r="AU204" s="231" t="s">
        <v>86</v>
      </c>
      <c r="AY204" s="17" t="s">
        <v>136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156</v>
      </c>
      <c r="BM204" s="231" t="s">
        <v>725</v>
      </c>
    </row>
    <row r="205" s="2" customFormat="1">
      <c r="A205" s="38"/>
      <c r="B205" s="39"/>
      <c r="C205" s="40"/>
      <c r="D205" s="233" t="s">
        <v>145</v>
      </c>
      <c r="E205" s="40"/>
      <c r="F205" s="234" t="s">
        <v>726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145</v>
      </c>
      <c r="AU205" s="17" t="s">
        <v>86</v>
      </c>
    </row>
    <row r="206" s="2" customFormat="1" ht="24.15" customHeight="1">
      <c r="A206" s="38"/>
      <c r="B206" s="39"/>
      <c r="C206" s="253" t="s">
        <v>369</v>
      </c>
      <c r="D206" s="253" t="s">
        <v>296</v>
      </c>
      <c r="E206" s="254" t="s">
        <v>530</v>
      </c>
      <c r="F206" s="255" t="s">
        <v>531</v>
      </c>
      <c r="G206" s="256" t="s">
        <v>219</v>
      </c>
      <c r="H206" s="257">
        <v>0.14999999999999999</v>
      </c>
      <c r="I206" s="258"/>
      <c r="J206" s="259">
        <f>ROUND(I206*H206,2)</f>
        <v>0</v>
      </c>
      <c r="K206" s="260"/>
      <c r="L206" s="261"/>
      <c r="M206" s="262" t="s">
        <v>1</v>
      </c>
      <c r="N206" s="263" t="s">
        <v>41</v>
      </c>
      <c r="O206" s="91"/>
      <c r="P206" s="229">
        <f>O206*H206</f>
        <v>0</v>
      </c>
      <c r="Q206" s="229">
        <v>0.059999999999999998</v>
      </c>
      <c r="R206" s="229">
        <f>Q206*H206</f>
        <v>0.0089999999999999993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175</v>
      </c>
      <c r="AT206" s="231" t="s">
        <v>296</v>
      </c>
      <c r="AU206" s="231" t="s">
        <v>86</v>
      </c>
      <c r="AY206" s="17" t="s">
        <v>136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156</v>
      </c>
      <c r="BM206" s="231" t="s">
        <v>727</v>
      </c>
    </row>
    <row r="207" s="2" customFormat="1" ht="33" customHeight="1">
      <c r="A207" s="38"/>
      <c r="B207" s="39"/>
      <c r="C207" s="219" t="s">
        <v>373</v>
      </c>
      <c r="D207" s="219" t="s">
        <v>139</v>
      </c>
      <c r="E207" s="220" t="s">
        <v>539</v>
      </c>
      <c r="F207" s="221" t="s">
        <v>540</v>
      </c>
      <c r="G207" s="222" t="s">
        <v>234</v>
      </c>
      <c r="H207" s="223">
        <v>0.95699999999999996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156</v>
      </c>
      <c r="AT207" s="231" t="s">
        <v>139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156</v>
      </c>
      <c r="BM207" s="231" t="s">
        <v>728</v>
      </c>
    </row>
    <row r="208" s="2" customFormat="1">
      <c r="A208" s="38"/>
      <c r="B208" s="39"/>
      <c r="C208" s="40"/>
      <c r="D208" s="233" t="s">
        <v>145</v>
      </c>
      <c r="E208" s="40"/>
      <c r="F208" s="234" t="s">
        <v>729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145</v>
      </c>
      <c r="AU208" s="17" t="s">
        <v>86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180</v>
      </c>
      <c r="F209" s="217" t="s">
        <v>543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SUM(P210:P216)</f>
        <v>0</v>
      </c>
      <c r="Q209" s="211"/>
      <c r="R209" s="212">
        <f>SUM(R210:R216)</f>
        <v>5.6100214399999997</v>
      </c>
      <c r="S209" s="211"/>
      <c r="T209" s="213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84</v>
      </c>
      <c r="AT209" s="215" t="s">
        <v>75</v>
      </c>
      <c r="AU209" s="215" t="s">
        <v>84</v>
      </c>
      <c r="AY209" s="214" t="s">
        <v>136</v>
      </c>
      <c r="BK209" s="216">
        <f>SUM(BK210:BK216)</f>
        <v>0</v>
      </c>
    </row>
    <row r="210" s="2" customFormat="1" ht="37.8" customHeight="1">
      <c r="A210" s="38"/>
      <c r="B210" s="39"/>
      <c r="C210" s="219" t="s">
        <v>378</v>
      </c>
      <c r="D210" s="219" t="s">
        <v>139</v>
      </c>
      <c r="E210" s="220" t="s">
        <v>570</v>
      </c>
      <c r="F210" s="221" t="s">
        <v>571</v>
      </c>
      <c r="G210" s="222" t="s">
        <v>516</v>
      </c>
      <c r="H210" s="223">
        <v>21.5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156</v>
      </c>
      <c r="AT210" s="231" t="s">
        <v>139</v>
      </c>
      <c r="AU210" s="231" t="s">
        <v>86</v>
      </c>
      <c r="AY210" s="17" t="s">
        <v>136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156</v>
      </c>
      <c r="BM210" s="231" t="s">
        <v>730</v>
      </c>
    </row>
    <row r="211" s="2" customFormat="1" ht="55.5" customHeight="1">
      <c r="A211" s="38"/>
      <c r="B211" s="39"/>
      <c r="C211" s="219" t="s">
        <v>382</v>
      </c>
      <c r="D211" s="219" t="s">
        <v>139</v>
      </c>
      <c r="E211" s="220" t="s">
        <v>575</v>
      </c>
      <c r="F211" s="221" t="s">
        <v>576</v>
      </c>
      <c r="G211" s="222" t="s">
        <v>516</v>
      </c>
      <c r="H211" s="223">
        <v>21.5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0.00011</v>
      </c>
      <c r="R211" s="229">
        <f>Q211*H211</f>
        <v>0.0023649999999999999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156</v>
      </c>
      <c r="AT211" s="231" t="s">
        <v>139</v>
      </c>
      <c r="AU211" s="231" t="s">
        <v>86</v>
      </c>
      <c r="AY211" s="17" t="s">
        <v>136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156</v>
      </c>
      <c r="BM211" s="231" t="s">
        <v>731</v>
      </c>
    </row>
    <row r="212" s="2" customFormat="1" ht="37.8" customHeight="1">
      <c r="A212" s="38"/>
      <c r="B212" s="39"/>
      <c r="C212" s="219" t="s">
        <v>387</v>
      </c>
      <c r="D212" s="219" t="s">
        <v>139</v>
      </c>
      <c r="E212" s="220" t="s">
        <v>582</v>
      </c>
      <c r="F212" s="221" t="s">
        <v>583</v>
      </c>
      <c r="G212" s="222" t="s">
        <v>219</v>
      </c>
      <c r="H212" s="223">
        <v>0.14999999999999999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9.8949999999999996</v>
      </c>
      <c r="R212" s="229">
        <f>Q212*H212</f>
        <v>1.4842499999999999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156</v>
      </c>
      <c r="AT212" s="231" t="s">
        <v>139</v>
      </c>
      <c r="AU212" s="231" t="s">
        <v>86</v>
      </c>
      <c r="AY212" s="17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156</v>
      </c>
      <c r="BM212" s="231" t="s">
        <v>732</v>
      </c>
    </row>
    <row r="213" s="2" customFormat="1">
      <c r="A213" s="38"/>
      <c r="B213" s="39"/>
      <c r="C213" s="40"/>
      <c r="D213" s="233" t="s">
        <v>145</v>
      </c>
      <c r="E213" s="40"/>
      <c r="F213" s="234" t="s">
        <v>733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145</v>
      </c>
      <c r="AU213" s="17" t="s">
        <v>86</v>
      </c>
    </row>
    <row r="214" s="2" customFormat="1" ht="24.15" customHeight="1">
      <c r="A214" s="38"/>
      <c r="B214" s="39"/>
      <c r="C214" s="219" t="s">
        <v>392</v>
      </c>
      <c r="D214" s="219" t="s">
        <v>139</v>
      </c>
      <c r="E214" s="220" t="s">
        <v>592</v>
      </c>
      <c r="F214" s="221" t="s">
        <v>593</v>
      </c>
      <c r="G214" s="222" t="s">
        <v>516</v>
      </c>
      <c r="H214" s="223">
        <v>1.2230000000000001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1.3682799999999999</v>
      </c>
      <c r="R214" s="229">
        <f>Q214*H214</f>
        <v>1.6734064399999999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156</v>
      </c>
      <c r="AT214" s="231" t="s">
        <v>139</v>
      </c>
      <c r="AU214" s="231" t="s">
        <v>86</v>
      </c>
      <c r="AY214" s="17" t="s">
        <v>136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156</v>
      </c>
      <c r="BM214" s="231" t="s">
        <v>734</v>
      </c>
    </row>
    <row r="215" s="2" customFormat="1">
      <c r="A215" s="38"/>
      <c r="B215" s="39"/>
      <c r="C215" s="40"/>
      <c r="D215" s="233" t="s">
        <v>145</v>
      </c>
      <c r="E215" s="40"/>
      <c r="F215" s="234" t="s">
        <v>735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86</v>
      </c>
    </row>
    <row r="216" s="2" customFormat="1" ht="24.15" customHeight="1">
      <c r="A216" s="38"/>
      <c r="B216" s="39"/>
      <c r="C216" s="253" t="s">
        <v>397</v>
      </c>
      <c r="D216" s="253" t="s">
        <v>296</v>
      </c>
      <c r="E216" s="254" t="s">
        <v>597</v>
      </c>
      <c r="F216" s="255" t="s">
        <v>598</v>
      </c>
      <c r="G216" s="256" t="s">
        <v>219</v>
      </c>
      <c r="H216" s="257">
        <v>1</v>
      </c>
      <c r="I216" s="258"/>
      <c r="J216" s="259">
        <f>ROUND(I216*H216,2)</f>
        <v>0</v>
      </c>
      <c r="K216" s="260"/>
      <c r="L216" s="261"/>
      <c r="M216" s="262" t="s">
        <v>1</v>
      </c>
      <c r="N216" s="263" t="s">
        <v>41</v>
      </c>
      <c r="O216" s="91"/>
      <c r="P216" s="229">
        <f>O216*H216</f>
        <v>0</v>
      </c>
      <c r="Q216" s="229">
        <v>2.4500000000000002</v>
      </c>
      <c r="R216" s="229">
        <f>Q216*H216</f>
        <v>2.4500000000000002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175</v>
      </c>
      <c r="AT216" s="231" t="s">
        <v>296</v>
      </c>
      <c r="AU216" s="231" t="s">
        <v>86</v>
      </c>
      <c r="AY216" s="17" t="s">
        <v>136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156</v>
      </c>
      <c r="BM216" s="231" t="s">
        <v>736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654</v>
      </c>
      <c r="F217" s="217" t="s">
        <v>655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P218</f>
        <v>0</v>
      </c>
      <c r="Q217" s="211"/>
      <c r="R217" s="212">
        <f>R218</f>
        <v>0</v>
      </c>
      <c r="S217" s="211"/>
      <c r="T217" s="213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84</v>
      </c>
      <c r="AT217" s="215" t="s">
        <v>75</v>
      </c>
      <c r="AU217" s="215" t="s">
        <v>84</v>
      </c>
      <c r="AY217" s="214" t="s">
        <v>136</v>
      </c>
      <c r="BK217" s="216">
        <f>BK218</f>
        <v>0</v>
      </c>
    </row>
    <row r="218" s="2" customFormat="1" ht="44.25" customHeight="1">
      <c r="A218" s="38"/>
      <c r="B218" s="39"/>
      <c r="C218" s="219" t="s">
        <v>401</v>
      </c>
      <c r="D218" s="219" t="s">
        <v>139</v>
      </c>
      <c r="E218" s="220" t="s">
        <v>657</v>
      </c>
      <c r="F218" s="221" t="s">
        <v>658</v>
      </c>
      <c r="G218" s="222" t="s">
        <v>281</v>
      </c>
      <c r="H218" s="223">
        <v>72.445999999999998</v>
      </c>
      <c r="I218" s="224"/>
      <c r="J218" s="225">
        <f>ROUND(I218*H218,2)</f>
        <v>0</v>
      </c>
      <c r="K218" s="226"/>
      <c r="L218" s="44"/>
      <c r="M218" s="286" t="s">
        <v>1</v>
      </c>
      <c r="N218" s="287" t="s">
        <v>41</v>
      </c>
      <c r="O218" s="240"/>
      <c r="P218" s="288">
        <f>O218*H218</f>
        <v>0</v>
      </c>
      <c r="Q218" s="288">
        <v>0</v>
      </c>
      <c r="R218" s="288">
        <f>Q218*H218</f>
        <v>0</v>
      </c>
      <c r="S218" s="288">
        <v>0</v>
      </c>
      <c r="T218" s="28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156</v>
      </c>
      <c r="AT218" s="231" t="s">
        <v>139</v>
      </c>
      <c r="AU218" s="231" t="s">
        <v>86</v>
      </c>
      <c r="AY218" s="17" t="s">
        <v>136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156</v>
      </c>
      <c r="BM218" s="231" t="s">
        <v>737</v>
      </c>
    </row>
    <row r="219" s="2" customFormat="1" ht="6.96" customHeight="1">
      <c r="A219" s="38"/>
      <c r="B219" s="66"/>
      <c r="C219" s="67"/>
      <c r="D219" s="67"/>
      <c r="E219" s="67"/>
      <c r="F219" s="67"/>
      <c r="G219" s="67"/>
      <c r="H219" s="67"/>
      <c r="I219" s="67"/>
      <c r="J219" s="67"/>
      <c r="K219" s="67"/>
      <c r="L219" s="44"/>
      <c r="M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</sheetData>
  <sheetProtection sheet="1" autoFilter="0" formatColumns="0" formatRows="0" objects="1" scenarios="1" spinCount="100000" saltValue="3CbWvWf9QjjDCb85OmyXv9jlML6A9T+9EW3vjJEv72pE9Gqy7575FDIyLkbQLwYBM5riOcoX0xtqrEe+D69nDQ==" hashValue="5YD10K7zNPTnHxBOwTNbuZ+RcDJaQHOCx2jnfPvXKt47XWDGIOnp5tve9kBkkM5s7F/2nbCgbj2K+L1iHJ35mA==" algorithmName="SHA-512" password="CC35"/>
  <autoFilter ref="C123:K21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738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ROUND((SUM(BE128:BE269)),  2)</f>
        <v>0</v>
      </c>
      <c r="G33" s="38"/>
      <c r="H33" s="38"/>
      <c r="I33" s="155">
        <v>0.20999999999999999</v>
      </c>
      <c r="J33" s="154">
        <f>ROUND(((SUM(BE128:BE269))*I33),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ROUND((SUM(BF128:BF269)),  2)</f>
        <v>0</v>
      </c>
      <c r="G34" s="38"/>
      <c r="H34" s="38"/>
      <c r="I34" s="155">
        <v>0.14999999999999999</v>
      </c>
      <c r="J34" s="154">
        <f>ROUND(((SUM(BF128:BF269))*I34),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ROUND((SUM(BG128:BG269)),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ROUND((SUM(BH128:BH269)),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ROUND((SUM(BI128:BI269)),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102.1 - Rámový propust v km0,120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739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203</v>
      </c>
      <c r="E101" s="188"/>
      <c r="F101" s="188"/>
      <c r="G101" s="188"/>
      <c r="H101" s="188"/>
      <c r="I101" s="188"/>
      <c r="J101" s="189">
        <f>J210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204</v>
      </c>
      <c r="E102" s="188"/>
      <c r="F102" s="188"/>
      <c r="G102" s="188"/>
      <c r="H102" s="188"/>
      <c r="I102" s="188"/>
      <c r="J102" s="189">
        <f>J229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205</v>
      </c>
      <c r="E103" s="188"/>
      <c r="F103" s="188"/>
      <c r="G103" s="188"/>
      <c r="H103" s="188"/>
      <c r="I103" s="188"/>
      <c r="J103" s="189">
        <f>J234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206</v>
      </c>
      <c r="E104" s="188"/>
      <c r="F104" s="188"/>
      <c r="G104" s="188"/>
      <c r="H104" s="188"/>
      <c r="I104" s="188"/>
      <c r="J104" s="189">
        <f>J238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207</v>
      </c>
      <c r="E105" s="188"/>
      <c r="F105" s="188"/>
      <c r="G105" s="188"/>
      <c r="H105" s="188"/>
      <c r="I105" s="188"/>
      <c r="J105" s="189">
        <f>J244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208</v>
      </c>
      <c r="E106" s="188"/>
      <c r="F106" s="188"/>
      <c r="G106" s="188"/>
      <c r="H106" s="188"/>
      <c r="I106" s="188"/>
      <c r="J106" s="189">
        <f>J252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9"/>
      <c r="C107" s="180"/>
      <c r="D107" s="181" t="s">
        <v>740</v>
      </c>
      <c r="E107" s="182"/>
      <c r="F107" s="182"/>
      <c r="G107" s="182"/>
      <c r="H107" s="182"/>
      <c r="I107" s="182"/>
      <c r="J107" s="183">
        <f>J254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5"/>
      <c r="C108" s="186"/>
      <c r="D108" s="187" t="s">
        <v>741</v>
      </c>
      <c r="E108" s="188"/>
      <c r="F108" s="188"/>
      <c r="G108" s="188"/>
      <c r="H108" s="188"/>
      <c r="I108" s="188"/>
      <c r="J108" s="189">
        <f>J255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Záchlumí - cesta od Valachu do České Rybné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102.1 - Rámový propust v km0,120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23. 3. 2023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>IDProjekt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34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121</v>
      </c>
      <c r="D127" s="194" t="s">
        <v>61</v>
      </c>
      <c r="E127" s="194" t="s">
        <v>57</v>
      </c>
      <c r="F127" s="194" t="s">
        <v>58</v>
      </c>
      <c r="G127" s="194" t="s">
        <v>122</v>
      </c>
      <c r="H127" s="194" t="s">
        <v>123</v>
      </c>
      <c r="I127" s="194" t="s">
        <v>124</v>
      </c>
      <c r="J127" s="195" t="s">
        <v>114</v>
      </c>
      <c r="K127" s="196" t="s">
        <v>125</v>
      </c>
      <c r="L127" s="197"/>
      <c r="M127" s="100" t="s">
        <v>1</v>
      </c>
      <c r="N127" s="101" t="s">
        <v>40</v>
      </c>
      <c r="O127" s="101" t="s">
        <v>126</v>
      </c>
      <c r="P127" s="101" t="s">
        <v>127</v>
      </c>
      <c r="Q127" s="101" t="s">
        <v>128</v>
      </c>
      <c r="R127" s="101" t="s">
        <v>129</v>
      </c>
      <c r="S127" s="101" t="s">
        <v>130</v>
      </c>
      <c r="T127" s="102" t="s">
        <v>131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132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P129+P254</f>
        <v>0</v>
      </c>
      <c r="Q128" s="104"/>
      <c r="R128" s="200">
        <f>R129+R254</f>
        <v>598.82644402999995</v>
      </c>
      <c r="S128" s="104"/>
      <c r="T128" s="201">
        <f>T129+T254</f>
        <v>65.609999999999999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116</v>
      </c>
      <c r="BK128" s="202">
        <f>BK129+BK254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209</v>
      </c>
      <c r="F129" s="206" t="s">
        <v>210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P130+P167+P184+P210+P229+P234+P238+P244+P252</f>
        <v>0</v>
      </c>
      <c r="Q129" s="211"/>
      <c r="R129" s="212">
        <f>R130+R167+R184+R210+R229+R234+R238+R244+R252</f>
        <v>597.00891482999998</v>
      </c>
      <c r="S129" s="211"/>
      <c r="T129" s="213">
        <f>T130+T167+T184+T210+T229+T234+T238+T244+T252</f>
        <v>65.609999999999999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136</v>
      </c>
      <c r="BK129" s="216">
        <f>BK130+BK167+BK184+BK210+BK229+BK234+BK238+BK244+BK252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211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SUM(P131:P166)</f>
        <v>0</v>
      </c>
      <c r="Q130" s="211"/>
      <c r="R130" s="212">
        <f>SUM(R131:R166)</f>
        <v>166.89804000000001</v>
      </c>
      <c r="S130" s="211"/>
      <c r="T130" s="213">
        <f>SUM(T131:T166)</f>
        <v>65.609999999999999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136</v>
      </c>
      <c r="BK130" s="216">
        <f>SUM(BK131:BK166)</f>
        <v>0</v>
      </c>
    </row>
    <row r="131" s="2" customFormat="1" ht="66.75" customHeight="1">
      <c r="A131" s="38"/>
      <c r="B131" s="39"/>
      <c r="C131" s="219" t="s">
        <v>84</v>
      </c>
      <c r="D131" s="219" t="s">
        <v>139</v>
      </c>
      <c r="E131" s="220" t="s">
        <v>742</v>
      </c>
      <c r="F131" s="221" t="s">
        <v>743</v>
      </c>
      <c r="G131" s="222" t="s">
        <v>214</v>
      </c>
      <c r="H131" s="223">
        <v>87.480000000000004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0.75</v>
      </c>
      <c r="T131" s="230">
        <f>S131*H131</f>
        <v>65.609999999999999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744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745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13" customFormat="1">
      <c r="A133" s="13"/>
      <c r="B133" s="242"/>
      <c r="C133" s="243"/>
      <c r="D133" s="233" t="s">
        <v>241</v>
      </c>
      <c r="E133" s="244" t="s">
        <v>1</v>
      </c>
      <c r="F133" s="245" t="s">
        <v>746</v>
      </c>
      <c r="G133" s="243"/>
      <c r="H133" s="246">
        <v>87.480000000000004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241</v>
      </c>
      <c r="AU133" s="252" t="s">
        <v>86</v>
      </c>
      <c r="AV133" s="13" t="s">
        <v>86</v>
      </c>
      <c r="AW133" s="13" t="s">
        <v>33</v>
      </c>
      <c r="AX133" s="13" t="s">
        <v>84</v>
      </c>
      <c r="AY133" s="252" t="s">
        <v>136</v>
      </c>
    </row>
    <row r="134" s="2" customFormat="1" ht="24.15" customHeight="1">
      <c r="A134" s="38"/>
      <c r="B134" s="39"/>
      <c r="C134" s="219" t="s">
        <v>86</v>
      </c>
      <c r="D134" s="219" t="s">
        <v>139</v>
      </c>
      <c r="E134" s="220" t="s">
        <v>747</v>
      </c>
      <c r="F134" s="221" t="s">
        <v>748</v>
      </c>
      <c r="G134" s="222" t="s">
        <v>214</v>
      </c>
      <c r="H134" s="223">
        <v>464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749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750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33" customHeight="1">
      <c r="A136" s="38"/>
      <c r="B136" s="39"/>
      <c r="C136" s="219" t="s">
        <v>151</v>
      </c>
      <c r="D136" s="219" t="s">
        <v>139</v>
      </c>
      <c r="E136" s="220" t="s">
        <v>751</v>
      </c>
      <c r="F136" s="221" t="s">
        <v>752</v>
      </c>
      <c r="G136" s="222" t="s">
        <v>234</v>
      </c>
      <c r="H136" s="223">
        <v>503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753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754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13" customFormat="1">
      <c r="A138" s="13"/>
      <c r="B138" s="242"/>
      <c r="C138" s="243"/>
      <c r="D138" s="233" t="s">
        <v>241</v>
      </c>
      <c r="E138" s="244" t="s">
        <v>1</v>
      </c>
      <c r="F138" s="245" t="s">
        <v>755</v>
      </c>
      <c r="G138" s="243"/>
      <c r="H138" s="246">
        <v>503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241</v>
      </c>
      <c r="AU138" s="252" t="s">
        <v>86</v>
      </c>
      <c r="AV138" s="13" t="s">
        <v>86</v>
      </c>
      <c r="AW138" s="13" t="s">
        <v>33</v>
      </c>
      <c r="AX138" s="13" t="s">
        <v>84</v>
      </c>
      <c r="AY138" s="252" t="s">
        <v>136</v>
      </c>
    </row>
    <row r="139" s="2" customFormat="1" ht="37.8" customHeight="1">
      <c r="A139" s="38"/>
      <c r="B139" s="39"/>
      <c r="C139" s="219" t="s">
        <v>156</v>
      </c>
      <c r="D139" s="219" t="s">
        <v>139</v>
      </c>
      <c r="E139" s="220" t="s">
        <v>756</v>
      </c>
      <c r="F139" s="221" t="s">
        <v>757</v>
      </c>
      <c r="G139" s="222" t="s">
        <v>234</v>
      </c>
      <c r="H139" s="223">
        <v>45.299999999999997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156</v>
      </c>
      <c r="AT139" s="231" t="s">
        <v>139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156</v>
      </c>
      <c r="BM139" s="231" t="s">
        <v>758</v>
      </c>
    </row>
    <row r="140" s="2" customFormat="1">
      <c r="A140" s="38"/>
      <c r="B140" s="39"/>
      <c r="C140" s="40"/>
      <c r="D140" s="233" t="s">
        <v>145</v>
      </c>
      <c r="E140" s="40"/>
      <c r="F140" s="234" t="s">
        <v>759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86</v>
      </c>
    </row>
    <row r="141" s="13" customFormat="1">
      <c r="A141" s="13"/>
      <c r="B141" s="242"/>
      <c r="C141" s="243"/>
      <c r="D141" s="233" t="s">
        <v>241</v>
      </c>
      <c r="E141" s="244" t="s">
        <v>1</v>
      </c>
      <c r="F141" s="245" t="s">
        <v>760</v>
      </c>
      <c r="G141" s="243"/>
      <c r="H141" s="246">
        <v>45.299999999999997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241</v>
      </c>
      <c r="AU141" s="252" t="s">
        <v>86</v>
      </c>
      <c r="AV141" s="13" t="s">
        <v>86</v>
      </c>
      <c r="AW141" s="13" t="s">
        <v>33</v>
      </c>
      <c r="AX141" s="13" t="s">
        <v>84</v>
      </c>
      <c r="AY141" s="252" t="s">
        <v>136</v>
      </c>
    </row>
    <row r="142" s="2" customFormat="1" ht="49.05" customHeight="1">
      <c r="A142" s="38"/>
      <c r="B142" s="39"/>
      <c r="C142" s="219" t="s">
        <v>135</v>
      </c>
      <c r="D142" s="219" t="s">
        <v>139</v>
      </c>
      <c r="E142" s="220" t="s">
        <v>761</v>
      </c>
      <c r="F142" s="221" t="s">
        <v>762</v>
      </c>
      <c r="G142" s="222" t="s">
        <v>234</v>
      </c>
      <c r="H142" s="223">
        <v>123.38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156</v>
      </c>
      <c r="AT142" s="231" t="s">
        <v>139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156</v>
      </c>
      <c r="BM142" s="231" t="s">
        <v>763</v>
      </c>
    </row>
    <row r="143" s="2" customFormat="1">
      <c r="A143" s="38"/>
      <c r="B143" s="39"/>
      <c r="C143" s="40"/>
      <c r="D143" s="233" t="s">
        <v>145</v>
      </c>
      <c r="E143" s="40"/>
      <c r="F143" s="234" t="s">
        <v>764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86</v>
      </c>
    </row>
    <row r="144" s="2" customFormat="1" ht="44.25" customHeight="1">
      <c r="A144" s="38"/>
      <c r="B144" s="39"/>
      <c r="C144" s="219" t="s">
        <v>165</v>
      </c>
      <c r="D144" s="219" t="s">
        <v>139</v>
      </c>
      <c r="E144" s="220" t="s">
        <v>243</v>
      </c>
      <c r="F144" s="221" t="s">
        <v>244</v>
      </c>
      <c r="G144" s="222" t="s">
        <v>234</v>
      </c>
      <c r="H144" s="223">
        <v>4.6440000000000001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765</v>
      </c>
    </row>
    <row r="145" s="2" customFormat="1">
      <c r="A145" s="38"/>
      <c r="B145" s="39"/>
      <c r="C145" s="40"/>
      <c r="D145" s="233" t="s">
        <v>145</v>
      </c>
      <c r="E145" s="40"/>
      <c r="F145" s="234" t="s">
        <v>766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86</v>
      </c>
    </row>
    <row r="146" s="2" customFormat="1" ht="62.7" customHeight="1">
      <c r="A146" s="38"/>
      <c r="B146" s="39"/>
      <c r="C146" s="219" t="s">
        <v>170</v>
      </c>
      <c r="D146" s="219" t="s">
        <v>139</v>
      </c>
      <c r="E146" s="220" t="s">
        <v>270</v>
      </c>
      <c r="F146" s="221" t="s">
        <v>271</v>
      </c>
      <c r="G146" s="222" t="s">
        <v>234</v>
      </c>
      <c r="H146" s="223">
        <v>655.32399999999996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767</v>
      </c>
    </row>
    <row r="147" s="13" customFormat="1">
      <c r="A147" s="13"/>
      <c r="B147" s="242"/>
      <c r="C147" s="243"/>
      <c r="D147" s="233" t="s">
        <v>241</v>
      </c>
      <c r="E147" s="244" t="s">
        <v>1</v>
      </c>
      <c r="F147" s="245" t="s">
        <v>768</v>
      </c>
      <c r="G147" s="243"/>
      <c r="H147" s="246">
        <v>655.32399999999996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241</v>
      </c>
      <c r="AU147" s="252" t="s">
        <v>86</v>
      </c>
      <c r="AV147" s="13" t="s">
        <v>86</v>
      </c>
      <c r="AW147" s="13" t="s">
        <v>33</v>
      </c>
      <c r="AX147" s="13" t="s">
        <v>84</v>
      </c>
      <c r="AY147" s="252" t="s">
        <v>136</v>
      </c>
    </row>
    <row r="148" s="2" customFormat="1" ht="66.75" customHeight="1">
      <c r="A148" s="38"/>
      <c r="B148" s="39"/>
      <c r="C148" s="219" t="s">
        <v>175</v>
      </c>
      <c r="D148" s="219" t="s">
        <v>139</v>
      </c>
      <c r="E148" s="220" t="s">
        <v>274</v>
      </c>
      <c r="F148" s="221" t="s">
        <v>275</v>
      </c>
      <c r="G148" s="222" t="s">
        <v>234</v>
      </c>
      <c r="H148" s="223">
        <v>3276.6199999999999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156</v>
      </c>
      <c r="AT148" s="231" t="s">
        <v>139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769</v>
      </c>
    </row>
    <row r="149" s="13" customFormat="1">
      <c r="A149" s="13"/>
      <c r="B149" s="242"/>
      <c r="C149" s="243"/>
      <c r="D149" s="233" t="s">
        <v>241</v>
      </c>
      <c r="E149" s="244" t="s">
        <v>1</v>
      </c>
      <c r="F149" s="245" t="s">
        <v>770</v>
      </c>
      <c r="G149" s="243"/>
      <c r="H149" s="246">
        <v>3276.6199999999999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241</v>
      </c>
      <c r="AU149" s="252" t="s">
        <v>86</v>
      </c>
      <c r="AV149" s="13" t="s">
        <v>86</v>
      </c>
      <c r="AW149" s="13" t="s">
        <v>33</v>
      </c>
      <c r="AX149" s="13" t="s">
        <v>84</v>
      </c>
      <c r="AY149" s="252" t="s">
        <v>136</v>
      </c>
    </row>
    <row r="150" s="2" customFormat="1" ht="44.25" customHeight="1">
      <c r="A150" s="38"/>
      <c r="B150" s="39"/>
      <c r="C150" s="219" t="s">
        <v>180</v>
      </c>
      <c r="D150" s="219" t="s">
        <v>139</v>
      </c>
      <c r="E150" s="220" t="s">
        <v>279</v>
      </c>
      <c r="F150" s="221" t="s">
        <v>280</v>
      </c>
      <c r="G150" s="222" t="s">
        <v>281</v>
      </c>
      <c r="H150" s="223">
        <v>1310.6479999999999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156</v>
      </c>
      <c r="AT150" s="231" t="s">
        <v>139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771</v>
      </c>
    </row>
    <row r="151" s="2" customFormat="1">
      <c r="A151" s="38"/>
      <c r="B151" s="39"/>
      <c r="C151" s="40"/>
      <c r="D151" s="233" t="s">
        <v>145</v>
      </c>
      <c r="E151" s="40"/>
      <c r="F151" s="234" t="s">
        <v>772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86</v>
      </c>
    </row>
    <row r="152" s="13" customFormat="1">
      <c r="A152" s="13"/>
      <c r="B152" s="242"/>
      <c r="C152" s="243"/>
      <c r="D152" s="233" t="s">
        <v>241</v>
      </c>
      <c r="E152" s="244" t="s">
        <v>1</v>
      </c>
      <c r="F152" s="245" t="s">
        <v>773</v>
      </c>
      <c r="G152" s="243"/>
      <c r="H152" s="246">
        <v>1310.6479999999999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241</v>
      </c>
      <c r="AU152" s="252" t="s">
        <v>86</v>
      </c>
      <c r="AV152" s="13" t="s">
        <v>86</v>
      </c>
      <c r="AW152" s="13" t="s">
        <v>33</v>
      </c>
      <c r="AX152" s="13" t="s">
        <v>84</v>
      </c>
      <c r="AY152" s="252" t="s">
        <v>136</v>
      </c>
    </row>
    <row r="153" s="2" customFormat="1" ht="37.8" customHeight="1">
      <c r="A153" s="38"/>
      <c r="B153" s="39"/>
      <c r="C153" s="219" t="s">
        <v>187</v>
      </c>
      <c r="D153" s="219" t="s">
        <v>139</v>
      </c>
      <c r="E153" s="220" t="s">
        <v>286</v>
      </c>
      <c r="F153" s="221" t="s">
        <v>287</v>
      </c>
      <c r="G153" s="222" t="s">
        <v>234</v>
      </c>
      <c r="H153" s="223">
        <v>700.62400000000002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774</v>
      </c>
    </row>
    <row r="154" s="13" customFormat="1">
      <c r="A154" s="13"/>
      <c r="B154" s="242"/>
      <c r="C154" s="243"/>
      <c r="D154" s="233" t="s">
        <v>241</v>
      </c>
      <c r="E154" s="244" t="s">
        <v>1</v>
      </c>
      <c r="F154" s="245" t="s">
        <v>775</v>
      </c>
      <c r="G154" s="243"/>
      <c r="H154" s="246">
        <v>700.62400000000002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241</v>
      </c>
      <c r="AU154" s="252" t="s">
        <v>86</v>
      </c>
      <c r="AV154" s="13" t="s">
        <v>86</v>
      </c>
      <c r="AW154" s="13" t="s">
        <v>33</v>
      </c>
      <c r="AX154" s="13" t="s">
        <v>84</v>
      </c>
      <c r="AY154" s="252" t="s">
        <v>136</v>
      </c>
    </row>
    <row r="155" s="2" customFormat="1" ht="44.25" customHeight="1">
      <c r="A155" s="38"/>
      <c r="B155" s="39"/>
      <c r="C155" s="219" t="s">
        <v>192</v>
      </c>
      <c r="D155" s="219" t="s">
        <v>139</v>
      </c>
      <c r="E155" s="220" t="s">
        <v>291</v>
      </c>
      <c r="F155" s="221" t="s">
        <v>678</v>
      </c>
      <c r="G155" s="222" t="s">
        <v>234</v>
      </c>
      <c r="H155" s="223">
        <v>83.445999999999998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156</v>
      </c>
      <c r="AT155" s="231" t="s">
        <v>139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156</v>
      </c>
      <c r="BM155" s="231" t="s">
        <v>776</v>
      </c>
    </row>
    <row r="156" s="2" customFormat="1">
      <c r="A156" s="38"/>
      <c r="B156" s="39"/>
      <c r="C156" s="40"/>
      <c r="D156" s="233" t="s">
        <v>145</v>
      </c>
      <c r="E156" s="40"/>
      <c r="F156" s="234" t="s">
        <v>777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86</v>
      </c>
    </row>
    <row r="157" s="2" customFormat="1" ht="16.5" customHeight="1">
      <c r="A157" s="38"/>
      <c r="B157" s="39"/>
      <c r="C157" s="253" t="s">
        <v>260</v>
      </c>
      <c r="D157" s="253" t="s">
        <v>296</v>
      </c>
      <c r="E157" s="254" t="s">
        <v>778</v>
      </c>
      <c r="F157" s="255" t="s">
        <v>779</v>
      </c>
      <c r="G157" s="256" t="s">
        <v>281</v>
      </c>
      <c r="H157" s="257">
        <v>166.892</v>
      </c>
      <c r="I157" s="258"/>
      <c r="J157" s="259">
        <f>ROUND(I157*H157,2)</f>
        <v>0</v>
      </c>
      <c r="K157" s="260"/>
      <c r="L157" s="261"/>
      <c r="M157" s="262" t="s">
        <v>1</v>
      </c>
      <c r="N157" s="263" t="s">
        <v>41</v>
      </c>
      <c r="O157" s="91"/>
      <c r="P157" s="229">
        <f>O157*H157</f>
        <v>0</v>
      </c>
      <c r="Q157" s="229">
        <v>1</v>
      </c>
      <c r="R157" s="229">
        <f>Q157*H157</f>
        <v>166.892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175</v>
      </c>
      <c r="AT157" s="231" t="s">
        <v>296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156</v>
      </c>
      <c r="BM157" s="231" t="s">
        <v>780</v>
      </c>
    </row>
    <row r="158" s="13" customFormat="1">
      <c r="A158" s="13"/>
      <c r="B158" s="242"/>
      <c r="C158" s="243"/>
      <c r="D158" s="233" t="s">
        <v>241</v>
      </c>
      <c r="E158" s="244" t="s">
        <v>1</v>
      </c>
      <c r="F158" s="245" t="s">
        <v>781</v>
      </c>
      <c r="G158" s="243"/>
      <c r="H158" s="246">
        <v>166.892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241</v>
      </c>
      <c r="AU158" s="252" t="s">
        <v>86</v>
      </c>
      <c r="AV158" s="13" t="s">
        <v>86</v>
      </c>
      <c r="AW158" s="13" t="s">
        <v>33</v>
      </c>
      <c r="AX158" s="13" t="s">
        <v>84</v>
      </c>
      <c r="AY158" s="252" t="s">
        <v>136</v>
      </c>
    </row>
    <row r="159" s="2" customFormat="1" ht="24.15" customHeight="1">
      <c r="A159" s="38"/>
      <c r="B159" s="39"/>
      <c r="C159" s="219" t="s">
        <v>264</v>
      </c>
      <c r="D159" s="219" t="s">
        <v>139</v>
      </c>
      <c r="E159" s="220" t="s">
        <v>782</v>
      </c>
      <c r="F159" s="221" t="s">
        <v>783</v>
      </c>
      <c r="G159" s="222" t="s">
        <v>214</v>
      </c>
      <c r="H159" s="223">
        <v>59.130000000000003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156</v>
      </c>
      <c r="AT159" s="231" t="s">
        <v>139</v>
      </c>
      <c r="AU159" s="231" t="s">
        <v>86</v>
      </c>
      <c r="AY159" s="17" t="s">
        <v>136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156</v>
      </c>
      <c r="BM159" s="231" t="s">
        <v>784</v>
      </c>
    </row>
    <row r="160" s="2" customFormat="1">
      <c r="A160" s="38"/>
      <c r="B160" s="39"/>
      <c r="C160" s="40"/>
      <c r="D160" s="233" t="s">
        <v>145</v>
      </c>
      <c r="E160" s="40"/>
      <c r="F160" s="234" t="s">
        <v>785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86</v>
      </c>
    </row>
    <row r="161" s="2" customFormat="1" ht="37.8" customHeight="1">
      <c r="A161" s="38"/>
      <c r="B161" s="39"/>
      <c r="C161" s="219" t="s">
        <v>269</v>
      </c>
      <c r="D161" s="219" t="s">
        <v>139</v>
      </c>
      <c r="E161" s="220" t="s">
        <v>786</v>
      </c>
      <c r="F161" s="221" t="s">
        <v>787</v>
      </c>
      <c r="G161" s="222" t="s">
        <v>214</v>
      </c>
      <c r="H161" s="223">
        <v>302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788</v>
      </c>
    </row>
    <row r="162" s="2" customFormat="1">
      <c r="A162" s="38"/>
      <c r="B162" s="39"/>
      <c r="C162" s="40"/>
      <c r="D162" s="233" t="s">
        <v>145</v>
      </c>
      <c r="E162" s="40"/>
      <c r="F162" s="234" t="s">
        <v>789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86</v>
      </c>
    </row>
    <row r="163" s="2" customFormat="1" ht="37.8" customHeight="1">
      <c r="A163" s="38"/>
      <c r="B163" s="39"/>
      <c r="C163" s="219" t="s">
        <v>8</v>
      </c>
      <c r="D163" s="219" t="s">
        <v>139</v>
      </c>
      <c r="E163" s="220" t="s">
        <v>790</v>
      </c>
      <c r="F163" s="221" t="s">
        <v>791</v>
      </c>
      <c r="G163" s="222" t="s">
        <v>214</v>
      </c>
      <c r="H163" s="223">
        <v>302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792</v>
      </c>
    </row>
    <row r="164" s="2" customFormat="1" ht="16.5" customHeight="1">
      <c r="A164" s="38"/>
      <c r="B164" s="39"/>
      <c r="C164" s="253" t="s">
        <v>278</v>
      </c>
      <c r="D164" s="253" t="s">
        <v>296</v>
      </c>
      <c r="E164" s="254" t="s">
        <v>356</v>
      </c>
      <c r="F164" s="255" t="s">
        <v>357</v>
      </c>
      <c r="G164" s="256" t="s">
        <v>358</v>
      </c>
      <c r="H164" s="257">
        <v>6.04</v>
      </c>
      <c r="I164" s="258"/>
      <c r="J164" s="259">
        <f>ROUND(I164*H164,2)</f>
        <v>0</v>
      </c>
      <c r="K164" s="260"/>
      <c r="L164" s="261"/>
      <c r="M164" s="262" t="s">
        <v>1</v>
      </c>
      <c r="N164" s="263" t="s">
        <v>41</v>
      </c>
      <c r="O164" s="91"/>
      <c r="P164" s="229">
        <f>O164*H164</f>
        <v>0</v>
      </c>
      <c r="Q164" s="229">
        <v>0.001</v>
      </c>
      <c r="R164" s="229">
        <f>Q164*H164</f>
        <v>0.0060400000000000002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175</v>
      </c>
      <c r="AT164" s="231" t="s">
        <v>296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793</v>
      </c>
    </row>
    <row r="165" s="13" customFormat="1">
      <c r="A165" s="13"/>
      <c r="B165" s="242"/>
      <c r="C165" s="243"/>
      <c r="D165" s="233" t="s">
        <v>241</v>
      </c>
      <c r="E165" s="243"/>
      <c r="F165" s="245" t="s">
        <v>794</v>
      </c>
      <c r="G165" s="243"/>
      <c r="H165" s="246">
        <v>6.04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241</v>
      </c>
      <c r="AU165" s="252" t="s">
        <v>86</v>
      </c>
      <c r="AV165" s="13" t="s">
        <v>86</v>
      </c>
      <c r="AW165" s="13" t="s">
        <v>4</v>
      </c>
      <c r="AX165" s="13" t="s">
        <v>84</v>
      </c>
      <c r="AY165" s="252" t="s">
        <v>136</v>
      </c>
    </row>
    <row r="166" s="2" customFormat="1" ht="24.15" customHeight="1">
      <c r="A166" s="38"/>
      <c r="B166" s="39"/>
      <c r="C166" s="219" t="s">
        <v>285</v>
      </c>
      <c r="D166" s="219" t="s">
        <v>139</v>
      </c>
      <c r="E166" s="220" t="s">
        <v>393</v>
      </c>
      <c r="F166" s="221" t="s">
        <v>394</v>
      </c>
      <c r="G166" s="222" t="s">
        <v>214</v>
      </c>
      <c r="H166" s="223">
        <v>302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156</v>
      </c>
      <c r="AT166" s="231" t="s">
        <v>139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156</v>
      </c>
      <c r="BM166" s="231" t="s">
        <v>795</v>
      </c>
    </row>
    <row r="167" s="12" customFormat="1" ht="22.8" customHeight="1">
      <c r="A167" s="12"/>
      <c r="B167" s="203"/>
      <c r="C167" s="204"/>
      <c r="D167" s="205" t="s">
        <v>75</v>
      </c>
      <c r="E167" s="217" t="s">
        <v>86</v>
      </c>
      <c r="F167" s="217" t="s">
        <v>396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SUM(P168:P183)</f>
        <v>0</v>
      </c>
      <c r="Q167" s="211"/>
      <c r="R167" s="212">
        <f>SUM(R168:R183)</f>
        <v>1.9795264800000001</v>
      </c>
      <c r="S167" s="211"/>
      <c r="T167" s="213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84</v>
      </c>
      <c r="AT167" s="215" t="s">
        <v>75</v>
      </c>
      <c r="AU167" s="215" t="s">
        <v>84</v>
      </c>
      <c r="AY167" s="214" t="s">
        <v>136</v>
      </c>
      <c r="BK167" s="216">
        <f>SUM(BK168:BK183)</f>
        <v>0</v>
      </c>
    </row>
    <row r="168" s="2" customFormat="1" ht="24.15" customHeight="1">
      <c r="A168" s="38"/>
      <c r="B168" s="39"/>
      <c r="C168" s="219" t="s">
        <v>290</v>
      </c>
      <c r="D168" s="219" t="s">
        <v>139</v>
      </c>
      <c r="E168" s="220" t="s">
        <v>796</v>
      </c>
      <c r="F168" s="221" t="s">
        <v>797</v>
      </c>
      <c r="G168" s="222" t="s">
        <v>516</v>
      </c>
      <c r="H168" s="223">
        <v>14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0.00114</v>
      </c>
      <c r="R168" s="229">
        <f>Q168*H168</f>
        <v>0.015959999999999998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156</v>
      </c>
      <c r="AT168" s="231" t="s">
        <v>139</v>
      </c>
      <c r="AU168" s="231" t="s">
        <v>86</v>
      </c>
      <c r="AY168" s="17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156</v>
      </c>
      <c r="BM168" s="231" t="s">
        <v>798</v>
      </c>
    </row>
    <row r="169" s="2" customFormat="1">
      <c r="A169" s="38"/>
      <c r="B169" s="39"/>
      <c r="C169" s="40"/>
      <c r="D169" s="233" t="s">
        <v>145</v>
      </c>
      <c r="E169" s="40"/>
      <c r="F169" s="234" t="s">
        <v>799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86</v>
      </c>
    </row>
    <row r="170" s="13" customFormat="1">
      <c r="A170" s="13"/>
      <c r="B170" s="242"/>
      <c r="C170" s="243"/>
      <c r="D170" s="233" t="s">
        <v>241</v>
      </c>
      <c r="E170" s="244" t="s">
        <v>1</v>
      </c>
      <c r="F170" s="245" t="s">
        <v>800</v>
      </c>
      <c r="G170" s="243"/>
      <c r="H170" s="246">
        <v>14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241</v>
      </c>
      <c r="AU170" s="252" t="s">
        <v>86</v>
      </c>
      <c r="AV170" s="13" t="s">
        <v>86</v>
      </c>
      <c r="AW170" s="13" t="s">
        <v>33</v>
      </c>
      <c r="AX170" s="13" t="s">
        <v>84</v>
      </c>
      <c r="AY170" s="252" t="s">
        <v>136</v>
      </c>
    </row>
    <row r="171" s="2" customFormat="1" ht="37.8" customHeight="1">
      <c r="A171" s="38"/>
      <c r="B171" s="39"/>
      <c r="C171" s="219" t="s">
        <v>295</v>
      </c>
      <c r="D171" s="219" t="s">
        <v>139</v>
      </c>
      <c r="E171" s="220" t="s">
        <v>801</v>
      </c>
      <c r="F171" s="221" t="s">
        <v>802</v>
      </c>
      <c r="G171" s="222" t="s">
        <v>234</v>
      </c>
      <c r="H171" s="223">
        <v>21.216000000000001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156</v>
      </c>
      <c r="AT171" s="231" t="s">
        <v>139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803</v>
      </c>
    </row>
    <row r="172" s="2" customFormat="1">
      <c r="A172" s="38"/>
      <c r="B172" s="39"/>
      <c r="C172" s="40"/>
      <c r="D172" s="233" t="s">
        <v>145</v>
      </c>
      <c r="E172" s="40"/>
      <c r="F172" s="234" t="s">
        <v>804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86</v>
      </c>
    </row>
    <row r="173" s="2" customFormat="1" ht="33" customHeight="1">
      <c r="A173" s="38"/>
      <c r="B173" s="39"/>
      <c r="C173" s="219" t="s">
        <v>302</v>
      </c>
      <c r="D173" s="219" t="s">
        <v>139</v>
      </c>
      <c r="E173" s="220" t="s">
        <v>805</v>
      </c>
      <c r="F173" s="221" t="s">
        <v>806</v>
      </c>
      <c r="G173" s="222" t="s">
        <v>234</v>
      </c>
      <c r="H173" s="223">
        <v>21.216000000000001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156</v>
      </c>
      <c r="AT173" s="231" t="s">
        <v>139</v>
      </c>
      <c r="AU173" s="231" t="s">
        <v>86</v>
      </c>
      <c r="AY173" s="17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156</v>
      </c>
      <c r="BM173" s="231" t="s">
        <v>807</v>
      </c>
    </row>
    <row r="174" s="2" customFormat="1" ht="24.15" customHeight="1">
      <c r="A174" s="38"/>
      <c r="B174" s="39"/>
      <c r="C174" s="219" t="s">
        <v>7</v>
      </c>
      <c r="D174" s="219" t="s">
        <v>139</v>
      </c>
      <c r="E174" s="220" t="s">
        <v>808</v>
      </c>
      <c r="F174" s="221" t="s">
        <v>809</v>
      </c>
      <c r="G174" s="222" t="s">
        <v>214</v>
      </c>
      <c r="H174" s="223">
        <v>27.456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0.0014400000000000001</v>
      </c>
      <c r="R174" s="229">
        <f>Q174*H174</f>
        <v>0.039536640000000005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156</v>
      </c>
      <c r="AT174" s="231" t="s">
        <v>139</v>
      </c>
      <c r="AU174" s="231" t="s">
        <v>86</v>
      </c>
      <c r="AY174" s="17" t="s">
        <v>136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156</v>
      </c>
      <c r="BM174" s="231" t="s">
        <v>810</v>
      </c>
    </row>
    <row r="175" s="13" customFormat="1">
      <c r="A175" s="13"/>
      <c r="B175" s="242"/>
      <c r="C175" s="243"/>
      <c r="D175" s="233" t="s">
        <v>241</v>
      </c>
      <c r="E175" s="244" t="s">
        <v>1</v>
      </c>
      <c r="F175" s="245" t="s">
        <v>811</v>
      </c>
      <c r="G175" s="243"/>
      <c r="H175" s="246">
        <v>6.2400000000000002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241</v>
      </c>
      <c r="AU175" s="252" t="s">
        <v>86</v>
      </c>
      <c r="AV175" s="13" t="s">
        <v>86</v>
      </c>
      <c r="AW175" s="13" t="s">
        <v>33</v>
      </c>
      <c r="AX175" s="13" t="s">
        <v>76</v>
      </c>
      <c r="AY175" s="252" t="s">
        <v>136</v>
      </c>
    </row>
    <row r="176" s="13" customFormat="1">
      <c r="A176" s="13"/>
      <c r="B176" s="242"/>
      <c r="C176" s="243"/>
      <c r="D176" s="233" t="s">
        <v>241</v>
      </c>
      <c r="E176" s="244" t="s">
        <v>1</v>
      </c>
      <c r="F176" s="245" t="s">
        <v>812</v>
      </c>
      <c r="G176" s="243"/>
      <c r="H176" s="246">
        <v>21.216000000000001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241</v>
      </c>
      <c r="AU176" s="252" t="s">
        <v>86</v>
      </c>
      <c r="AV176" s="13" t="s">
        <v>86</v>
      </c>
      <c r="AW176" s="13" t="s">
        <v>33</v>
      </c>
      <c r="AX176" s="13" t="s">
        <v>76</v>
      </c>
      <c r="AY176" s="252" t="s">
        <v>136</v>
      </c>
    </row>
    <row r="177" s="15" customFormat="1">
      <c r="A177" s="15"/>
      <c r="B177" s="275"/>
      <c r="C177" s="276"/>
      <c r="D177" s="233" t="s">
        <v>241</v>
      </c>
      <c r="E177" s="277" t="s">
        <v>1</v>
      </c>
      <c r="F177" s="278" t="s">
        <v>580</v>
      </c>
      <c r="G177" s="276"/>
      <c r="H177" s="279">
        <v>27.456000000000003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5" t="s">
        <v>241</v>
      </c>
      <c r="AU177" s="285" t="s">
        <v>86</v>
      </c>
      <c r="AV177" s="15" t="s">
        <v>156</v>
      </c>
      <c r="AW177" s="15" t="s">
        <v>33</v>
      </c>
      <c r="AX177" s="15" t="s">
        <v>84</v>
      </c>
      <c r="AY177" s="285" t="s">
        <v>136</v>
      </c>
    </row>
    <row r="178" s="2" customFormat="1" ht="24.15" customHeight="1">
      <c r="A178" s="38"/>
      <c r="B178" s="39"/>
      <c r="C178" s="219" t="s">
        <v>310</v>
      </c>
      <c r="D178" s="219" t="s">
        <v>139</v>
      </c>
      <c r="E178" s="220" t="s">
        <v>813</v>
      </c>
      <c r="F178" s="221" t="s">
        <v>814</v>
      </c>
      <c r="G178" s="222" t="s">
        <v>214</v>
      </c>
      <c r="H178" s="223">
        <v>27.456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4.0000000000000003E-05</v>
      </c>
      <c r="R178" s="229">
        <f>Q178*H178</f>
        <v>0.0010982400000000001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156</v>
      </c>
      <c r="AT178" s="231" t="s">
        <v>139</v>
      </c>
      <c r="AU178" s="231" t="s">
        <v>86</v>
      </c>
      <c r="AY178" s="17" t="s">
        <v>136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156</v>
      </c>
      <c r="BM178" s="231" t="s">
        <v>815</v>
      </c>
    </row>
    <row r="179" s="13" customFormat="1">
      <c r="A179" s="13"/>
      <c r="B179" s="242"/>
      <c r="C179" s="243"/>
      <c r="D179" s="233" t="s">
        <v>241</v>
      </c>
      <c r="E179" s="244" t="s">
        <v>1</v>
      </c>
      <c r="F179" s="245" t="s">
        <v>811</v>
      </c>
      <c r="G179" s="243"/>
      <c r="H179" s="246">
        <v>6.2400000000000002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241</v>
      </c>
      <c r="AU179" s="252" t="s">
        <v>86</v>
      </c>
      <c r="AV179" s="13" t="s">
        <v>86</v>
      </c>
      <c r="AW179" s="13" t="s">
        <v>33</v>
      </c>
      <c r="AX179" s="13" t="s">
        <v>76</v>
      </c>
      <c r="AY179" s="252" t="s">
        <v>136</v>
      </c>
    </row>
    <row r="180" s="13" customFormat="1">
      <c r="A180" s="13"/>
      <c r="B180" s="242"/>
      <c r="C180" s="243"/>
      <c r="D180" s="233" t="s">
        <v>241</v>
      </c>
      <c r="E180" s="244" t="s">
        <v>1</v>
      </c>
      <c r="F180" s="245" t="s">
        <v>812</v>
      </c>
      <c r="G180" s="243"/>
      <c r="H180" s="246">
        <v>21.216000000000001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241</v>
      </c>
      <c r="AU180" s="252" t="s">
        <v>86</v>
      </c>
      <c r="AV180" s="13" t="s">
        <v>86</v>
      </c>
      <c r="AW180" s="13" t="s">
        <v>33</v>
      </c>
      <c r="AX180" s="13" t="s">
        <v>76</v>
      </c>
      <c r="AY180" s="252" t="s">
        <v>136</v>
      </c>
    </row>
    <row r="181" s="15" customFormat="1">
      <c r="A181" s="15"/>
      <c r="B181" s="275"/>
      <c r="C181" s="276"/>
      <c r="D181" s="233" t="s">
        <v>241</v>
      </c>
      <c r="E181" s="277" t="s">
        <v>1</v>
      </c>
      <c r="F181" s="278" t="s">
        <v>580</v>
      </c>
      <c r="G181" s="276"/>
      <c r="H181" s="279">
        <v>27.456000000000003</v>
      </c>
      <c r="I181" s="280"/>
      <c r="J181" s="276"/>
      <c r="K181" s="276"/>
      <c r="L181" s="281"/>
      <c r="M181" s="282"/>
      <c r="N181" s="283"/>
      <c r="O181" s="283"/>
      <c r="P181" s="283"/>
      <c r="Q181" s="283"/>
      <c r="R181" s="283"/>
      <c r="S181" s="283"/>
      <c r="T181" s="28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5" t="s">
        <v>241</v>
      </c>
      <c r="AU181" s="285" t="s">
        <v>86</v>
      </c>
      <c r="AV181" s="15" t="s">
        <v>156</v>
      </c>
      <c r="AW181" s="15" t="s">
        <v>33</v>
      </c>
      <c r="AX181" s="15" t="s">
        <v>84</v>
      </c>
      <c r="AY181" s="285" t="s">
        <v>136</v>
      </c>
    </row>
    <row r="182" s="2" customFormat="1" ht="33" customHeight="1">
      <c r="A182" s="38"/>
      <c r="B182" s="39"/>
      <c r="C182" s="219" t="s">
        <v>314</v>
      </c>
      <c r="D182" s="219" t="s">
        <v>139</v>
      </c>
      <c r="E182" s="220" t="s">
        <v>816</v>
      </c>
      <c r="F182" s="221" t="s">
        <v>817</v>
      </c>
      <c r="G182" s="222" t="s">
        <v>281</v>
      </c>
      <c r="H182" s="223">
        <v>1.8520000000000001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1.0383</v>
      </c>
      <c r="R182" s="229">
        <f>Q182*H182</f>
        <v>1.9229316000000001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156</v>
      </c>
      <c r="AT182" s="231" t="s">
        <v>139</v>
      </c>
      <c r="AU182" s="231" t="s">
        <v>86</v>
      </c>
      <c r="AY182" s="17" t="s">
        <v>136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156</v>
      </c>
      <c r="BM182" s="231" t="s">
        <v>818</v>
      </c>
    </row>
    <row r="183" s="2" customFormat="1">
      <c r="A183" s="38"/>
      <c r="B183" s="39"/>
      <c r="C183" s="40"/>
      <c r="D183" s="233" t="s">
        <v>145</v>
      </c>
      <c r="E183" s="40"/>
      <c r="F183" s="234" t="s">
        <v>819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86</v>
      </c>
    </row>
    <row r="184" s="12" customFormat="1" ht="22.8" customHeight="1">
      <c r="A184" s="12"/>
      <c r="B184" s="203"/>
      <c r="C184" s="204"/>
      <c r="D184" s="205" t="s">
        <v>75</v>
      </c>
      <c r="E184" s="217" t="s">
        <v>151</v>
      </c>
      <c r="F184" s="217" t="s">
        <v>820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SUM(P185:P209)</f>
        <v>0</v>
      </c>
      <c r="Q184" s="211"/>
      <c r="R184" s="212">
        <f>SUM(R185:R209)</f>
        <v>78.207394710000003</v>
      </c>
      <c r="S184" s="211"/>
      <c r="T184" s="213">
        <f>SUM(T185:T209)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84</v>
      </c>
      <c r="AT184" s="215" t="s">
        <v>75</v>
      </c>
      <c r="AU184" s="215" t="s">
        <v>84</v>
      </c>
      <c r="AY184" s="214" t="s">
        <v>136</v>
      </c>
      <c r="BK184" s="216">
        <f>SUM(BK185:BK209)</f>
        <v>0</v>
      </c>
    </row>
    <row r="185" s="2" customFormat="1" ht="16.5" customHeight="1">
      <c r="A185" s="38"/>
      <c r="B185" s="39"/>
      <c r="C185" s="219" t="s">
        <v>320</v>
      </c>
      <c r="D185" s="219" t="s">
        <v>139</v>
      </c>
      <c r="E185" s="220" t="s">
        <v>821</v>
      </c>
      <c r="F185" s="221" t="s">
        <v>822</v>
      </c>
      <c r="G185" s="222" t="s">
        <v>234</v>
      </c>
      <c r="H185" s="223">
        <v>3.0600000000000001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156</v>
      </c>
      <c r="AT185" s="231" t="s">
        <v>139</v>
      </c>
      <c r="AU185" s="231" t="s">
        <v>86</v>
      </c>
      <c r="AY185" s="17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156</v>
      </c>
      <c r="BM185" s="231" t="s">
        <v>823</v>
      </c>
    </row>
    <row r="186" s="2" customFormat="1">
      <c r="A186" s="38"/>
      <c r="B186" s="39"/>
      <c r="C186" s="40"/>
      <c r="D186" s="233" t="s">
        <v>145</v>
      </c>
      <c r="E186" s="40"/>
      <c r="F186" s="234" t="s">
        <v>824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86</v>
      </c>
    </row>
    <row r="187" s="2" customFormat="1" ht="24.15" customHeight="1">
      <c r="A187" s="38"/>
      <c r="B187" s="39"/>
      <c r="C187" s="219" t="s">
        <v>324</v>
      </c>
      <c r="D187" s="219" t="s">
        <v>139</v>
      </c>
      <c r="E187" s="220" t="s">
        <v>825</v>
      </c>
      <c r="F187" s="221" t="s">
        <v>826</v>
      </c>
      <c r="G187" s="222" t="s">
        <v>234</v>
      </c>
      <c r="H187" s="223">
        <v>3.0600000000000001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0.048579999999999998</v>
      </c>
      <c r="R187" s="229">
        <f>Q187*H187</f>
        <v>0.1486548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156</v>
      </c>
      <c r="AT187" s="231" t="s">
        <v>139</v>
      </c>
      <c r="AU187" s="231" t="s">
        <v>86</v>
      </c>
      <c r="AY187" s="17" t="s">
        <v>136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156</v>
      </c>
      <c r="BM187" s="231" t="s">
        <v>827</v>
      </c>
    </row>
    <row r="188" s="2" customFormat="1" ht="16.5" customHeight="1">
      <c r="A188" s="38"/>
      <c r="B188" s="39"/>
      <c r="C188" s="219" t="s">
        <v>329</v>
      </c>
      <c r="D188" s="219" t="s">
        <v>139</v>
      </c>
      <c r="E188" s="220" t="s">
        <v>828</v>
      </c>
      <c r="F188" s="221" t="s">
        <v>829</v>
      </c>
      <c r="G188" s="222" t="s">
        <v>214</v>
      </c>
      <c r="H188" s="223">
        <v>9.0600000000000005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0.041739999999999999</v>
      </c>
      <c r="R188" s="229">
        <f>Q188*H188</f>
        <v>0.37816440000000001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156</v>
      </c>
      <c r="AT188" s="231" t="s">
        <v>139</v>
      </c>
      <c r="AU188" s="231" t="s">
        <v>86</v>
      </c>
      <c r="AY188" s="17" t="s">
        <v>136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156</v>
      </c>
      <c r="BM188" s="231" t="s">
        <v>830</v>
      </c>
    </row>
    <row r="189" s="13" customFormat="1">
      <c r="A189" s="13"/>
      <c r="B189" s="242"/>
      <c r="C189" s="243"/>
      <c r="D189" s="233" t="s">
        <v>241</v>
      </c>
      <c r="E189" s="244" t="s">
        <v>1</v>
      </c>
      <c r="F189" s="245" t="s">
        <v>831</v>
      </c>
      <c r="G189" s="243"/>
      <c r="H189" s="246">
        <v>8.1600000000000001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241</v>
      </c>
      <c r="AU189" s="252" t="s">
        <v>86</v>
      </c>
      <c r="AV189" s="13" t="s">
        <v>86</v>
      </c>
      <c r="AW189" s="13" t="s">
        <v>33</v>
      </c>
      <c r="AX189" s="13" t="s">
        <v>76</v>
      </c>
      <c r="AY189" s="252" t="s">
        <v>136</v>
      </c>
    </row>
    <row r="190" s="13" customFormat="1">
      <c r="A190" s="13"/>
      <c r="B190" s="242"/>
      <c r="C190" s="243"/>
      <c r="D190" s="233" t="s">
        <v>241</v>
      </c>
      <c r="E190" s="244" t="s">
        <v>1</v>
      </c>
      <c r="F190" s="245" t="s">
        <v>832</v>
      </c>
      <c r="G190" s="243"/>
      <c r="H190" s="246">
        <v>0.90000000000000002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241</v>
      </c>
      <c r="AU190" s="252" t="s">
        <v>86</v>
      </c>
      <c r="AV190" s="13" t="s">
        <v>86</v>
      </c>
      <c r="AW190" s="13" t="s">
        <v>33</v>
      </c>
      <c r="AX190" s="13" t="s">
        <v>76</v>
      </c>
      <c r="AY190" s="252" t="s">
        <v>136</v>
      </c>
    </row>
    <row r="191" s="15" customFormat="1">
      <c r="A191" s="15"/>
      <c r="B191" s="275"/>
      <c r="C191" s="276"/>
      <c r="D191" s="233" t="s">
        <v>241</v>
      </c>
      <c r="E191" s="277" t="s">
        <v>1</v>
      </c>
      <c r="F191" s="278" t="s">
        <v>580</v>
      </c>
      <c r="G191" s="276"/>
      <c r="H191" s="279">
        <v>9.0600000000000005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5" t="s">
        <v>241</v>
      </c>
      <c r="AU191" s="285" t="s">
        <v>86</v>
      </c>
      <c r="AV191" s="15" t="s">
        <v>156</v>
      </c>
      <c r="AW191" s="15" t="s">
        <v>33</v>
      </c>
      <c r="AX191" s="15" t="s">
        <v>84</v>
      </c>
      <c r="AY191" s="285" t="s">
        <v>136</v>
      </c>
    </row>
    <row r="192" s="2" customFormat="1" ht="16.5" customHeight="1">
      <c r="A192" s="38"/>
      <c r="B192" s="39"/>
      <c r="C192" s="219" t="s">
        <v>334</v>
      </c>
      <c r="D192" s="219" t="s">
        <v>139</v>
      </c>
      <c r="E192" s="220" t="s">
        <v>833</v>
      </c>
      <c r="F192" s="221" t="s">
        <v>834</v>
      </c>
      <c r="G192" s="222" t="s">
        <v>214</v>
      </c>
      <c r="H192" s="223">
        <v>9.0600000000000005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2.0000000000000002E-05</v>
      </c>
      <c r="R192" s="229">
        <f>Q192*H192</f>
        <v>0.00018120000000000001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156</v>
      </c>
      <c r="AT192" s="231" t="s">
        <v>139</v>
      </c>
      <c r="AU192" s="231" t="s">
        <v>86</v>
      </c>
      <c r="AY192" s="17" t="s">
        <v>136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156</v>
      </c>
      <c r="BM192" s="231" t="s">
        <v>835</v>
      </c>
    </row>
    <row r="193" s="2" customFormat="1" ht="24.15" customHeight="1">
      <c r="A193" s="38"/>
      <c r="B193" s="39"/>
      <c r="C193" s="219" t="s">
        <v>340</v>
      </c>
      <c r="D193" s="219" t="s">
        <v>139</v>
      </c>
      <c r="E193" s="220" t="s">
        <v>836</v>
      </c>
      <c r="F193" s="221" t="s">
        <v>837</v>
      </c>
      <c r="G193" s="222" t="s">
        <v>281</v>
      </c>
      <c r="H193" s="223">
        <v>0.39200000000000002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1.04877</v>
      </c>
      <c r="R193" s="229">
        <f>Q193*H193</f>
        <v>0.41111784000000001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156</v>
      </c>
      <c r="AT193" s="231" t="s">
        <v>139</v>
      </c>
      <c r="AU193" s="231" t="s">
        <v>86</v>
      </c>
      <c r="AY193" s="17" t="s">
        <v>136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156</v>
      </c>
      <c r="BM193" s="231" t="s">
        <v>838</v>
      </c>
    </row>
    <row r="194" s="2" customFormat="1">
      <c r="A194" s="38"/>
      <c r="B194" s="39"/>
      <c r="C194" s="40"/>
      <c r="D194" s="233" t="s">
        <v>145</v>
      </c>
      <c r="E194" s="40"/>
      <c r="F194" s="234" t="s">
        <v>839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86</v>
      </c>
    </row>
    <row r="195" s="2" customFormat="1" ht="24.15" customHeight="1">
      <c r="A195" s="38"/>
      <c r="B195" s="39"/>
      <c r="C195" s="219" t="s">
        <v>346</v>
      </c>
      <c r="D195" s="219" t="s">
        <v>139</v>
      </c>
      <c r="E195" s="220" t="s">
        <v>840</v>
      </c>
      <c r="F195" s="221" t="s">
        <v>841</v>
      </c>
      <c r="G195" s="222" t="s">
        <v>234</v>
      </c>
      <c r="H195" s="223">
        <v>15.871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156</v>
      </c>
      <c r="AT195" s="231" t="s">
        <v>139</v>
      </c>
      <c r="AU195" s="231" t="s">
        <v>86</v>
      </c>
      <c r="AY195" s="17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156</v>
      </c>
      <c r="BM195" s="231" t="s">
        <v>842</v>
      </c>
    </row>
    <row r="196" s="2" customFormat="1">
      <c r="A196" s="38"/>
      <c r="B196" s="39"/>
      <c r="C196" s="40"/>
      <c r="D196" s="233" t="s">
        <v>145</v>
      </c>
      <c r="E196" s="40"/>
      <c r="F196" s="234" t="s">
        <v>843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145</v>
      </c>
      <c r="AU196" s="17" t="s">
        <v>86</v>
      </c>
    </row>
    <row r="197" s="2" customFormat="1" ht="24.15" customHeight="1">
      <c r="A197" s="38"/>
      <c r="B197" s="39"/>
      <c r="C197" s="219" t="s">
        <v>351</v>
      </c>
      <c r="D197" s="219" t="s">
        <v>139</v>
      </c>
      <c r="E197" s="220" t="s">
        <v>844</v>
      </c>
      <c r="F197" s="221" t="s">
        <v>845</v>
      </c>
      <c r="G197" s="222" t="s">
        <v>234</v>
      </c>
      <c r="H197" s="223">
        <v>15.871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156</v>
      </c>
      <c r="AT197" s="231" t="s">
        <v>139</v>
      </c>
      <c r="AU197" s="231" t="s">
        <v>86</v>
      </c>
      <c r="AY197" s="17" t="s">
        <v>136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156</v>
      </c>
      <c r="BM197" s="231" t="s">
        <v>846</v>
      </c>
    </row>
    <row r="198" s="2" customFormat="1" ht="24.15" customHeight="1">
      <c r="A198" s="38"/>
      <c r="B198" s="39"/>
      <c r="C198" s="219" t="s">
        <v>355</v>
      </c>
      <c r="D198" s="219" t="s">
        <v>139</v>
      </c>
      <c r="E198" s="220" t="s">
        <v>847</v>
      </c>
      <c r="F198" s="221" t="s">
        <v>848</v>
      </c>
      <c r="G198" s="222" t="s">
        <v>214</v>
      </c>
      <c r="H198" s="223">
        <v>57.572000000000003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0.00132</v>
      </c>
      <c r="R198" s="229">
        <f>Q198*H198</f>
        <v>0.07599504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156</v>
      </c>
      <c r="AT198" s="231" t="s">
        <v>139</v>
      </c>
      <c r="AU198" s="231" t="s">
        <v>86</v>
      </c>
      <c r="AY198" s="17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156</v>
      </c>
      <c r="BM198" s="231" t="s">
        <v>849</v>
      </c>
    </row>
    <row r="199" s="13" customFormat="1">
      <c r="A199" s="13"/>
      <c r="B199" s="242"/>
      <c r="C199" s="243"/>
      <c r="D199" s="233" t="s">
        <v>241</v>
      </c>
      <c r="E199" s="244" t="s">
        <v>1</v>
      </c>
      <c r="F199" s="245" t="s">
        <v>850</v>
      </c>
      <c r="G199" s="243"/>
      <c r="H199" s="246">
        <v>27.744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241</v>
      </c>
      <c r="AU199" s="252" t="s">
        <v>86</v>
      </c>
      <c r="AV199" s="13" t="s">
        <v>86</v>
      </c>
      <c r="AW199" s="13" t="s">
        <v>33</v>
      </c>
      <c r="AX199" s="13" t="s">
        <v>76</v>
      </c>
      <c r="AY199" s="252" t="s">
        <v>136</v>
      </c>
    </row>
    <row r="200" s="13" customFormat="1">
      <c r="A200" s="13"/>
      <c r="B200" s="242"/>
      <c r="C200" s="243"/>
      <c r="D200" s="233" t="s">
        <v>241</v>
      </c>
      <c r="E200" s="244" t="s">
        <v>1</v>
      </c>
      <c r="F200" s="245" t="s">
        <v>851</v>
      </c>
      <c r="G200" s="243"/>
      <c r="H200" s="246">
        <v>25.16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241</v>
      </c>
      <c r="AU200" s="252" t="s">
        <v>86</v>
      </c>
      <c r="AV200" s="13" t="s">
        <v>86</v>
      </c>
      <c r="AW200" s="13" t="s">
        <v>33</v>
      </c>
      <c r="AX200" s="13" t="s">
        <v>76</v>
      </c>
      <c r="AY200" s="252" t="s">
        <v>136</v>
      </c>
    </row>
    <row r="201" s="13" customFormat="1">
      <c r="A201" s="13"/>
      <c r="B201" s="242"/>
      <c r="C201" s="243"/>
      <c r="D201" s="233" t="s">
        <v>241</v>
      </c>
      <c r="E201" s="244" t="s">
        <v>1</v>
      </c>
      <c r="F201" s="245" t="s">
        <v>852</v>
      </c>
      <c r="G201" s="243"/>
      <c r="H201" s="246">
        <v>2.448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241</v>
      </c>
      <c r="AU201" s="252" t="s">
        <v>86</v>
      </c>
      <c r="AV201" s="13" t="s">
        <v>86</v>
      </c>
      <c r="AW201" s="13" t="s">
        <v>33</v>
      </c>
      <c r="AX201" s="13" t="s">
        <v>76</v>
      </c>
      <c r="AY201" s="252" t="s">
        <v>136</v>
      </c>
    </row>
    <row r="202" s="13" customFormat="1">
      <c r="A202" s="13"/>
      <c r="B202" s="242"/>
      <c r="C202" s="243"/>
      <c r="D202" s="233" t="s">
        <v>241</v>
      </c>
      <c r="E202" s="244" t="s">
        <v>1</v>
      </c>
      <c r="F202" s="245" t="s">
        <v>853</v>
      </c>
      <c r="G202" s="243"/>
      <c r="H202" s="246">
        <v>2.2200000000000002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241</v>
      </c>
      <c r="AU202" s="252" t="s">
        <v>86</v>
      </c>
      <c r="AV202" s="13" t="s">
        <v>86</v>
      </c>
      <c r="AW202" s="13" t="s">
        <v>33</v>
      </c>
      <c r="AX202" s="13" t="s">
        <v>76</v>
      </c>
      <c r="AY202" s="252" t="s">
        <v>136</v>
      </c>
    </row>
    <row r="203" s="15" customFormat="1">
      <c r="A203" s="15"/>
      <c r="B203" s="275"/>
      <c r="C203" s="276"/>
      <c r="D203" s="233" t="s">
        <v>241</v>
      </c>
      <c r="E203" s="277" t="s">
        <v>1</v>
      </c>
      <c r="F203" s="278" t="s">
        <v>580</v>
      </c>
      <c r="G203" s="276"/>
      <c r="H203" s="279">
        <v>57.571999999999996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5" t="s">
        <v>241</v>
      </c>
      <c r="AU203" s="285" t="s">
        <v>86</v>
      </c>
      <c r="AV203" s="15" t="s">
        <v>156</v>
      </c>
      <c r="AW203" s="15" t="s">
        <v>33</v>
      </c>
      <c r="AX203" s="15" t="s">
        <v>84</v>
      </c>
      <c r="AY203" s="285" t="s">
        <v>136</v>
      </c>
    </row>
    <row r="204" s="2" customFormat="1" ht="24.15" customHeight="1">
      <c r="A204" s="38"/>
      <c r="B204" s="39"/>
      <c r="C204" s="219" t="s">
        <v>361</v>
      </c>
      <c r="D204" s="219" t="s">
        <v>139</v>
      </c>
      <c r="E204" s="220" t="s">
        <v>854</v>
      </c>
      <c r="F204" s="221" t="s">
        <v>855</v>
      </c>
      <c r="G204" s="222" t="s">
        <v>214</v>
      </c>
      <c r="H204" s="223">
        <v>57.572000000000003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4.0000000000000003E-05</v>
      </c>
      <c r="R204" s="229">
        <f>Q204*H204</f>
        <v>0.0023028800000000002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156</v>
      </c>
      <c r="AT204" s="231" t="s">
        <v>139</v>
      </c>
      <c r="AU204" s="231" t="s">
        <v>86</v>
      </c>
      <c r="AY204" s="17" t="s">
        <v>136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156</v>
      </c>
      <c r="BM204" s="231" t="s">
        <v>856</v>
      </c>
    </row>
    <row r="205" s="2" customFormat="1" ht="49.05" customHeight="1">
      <c r="A205" s="38"/>
      <c r="B205" s="39"/>
      <c r="C205" s="219" t="s">
        <v>365</v>
      </c>
      <c r="D205" s="219" t="s">
        <v>139</v>
      </c>
      <c r="E205" s="220" t="s">
        <v>857</v>
      </c>
      <c r="F205" s="221" t="s">
        <v>858</v>
      </c>
      <c r="G205" s="222" t="s">
        <v>281</v>
      </c>
      <c r="H205" s="223">
        <v>2.0350000000000001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1.07653</v>
      </c>
      <c r="R205" s="229">
        <f>Q205*H205</f>
        <v>2.1907385500000003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156</v>
      </c>
      <c r="AT205" s="231" t="s">
        <v>139</v>
      </c>
      <c r="AU205" s="231" t="s">
        <v>86</v>
      </c>
      <c r="AY205" s="17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156</v>
      </c>
      <c r="BM205" s="231" t="s">
        <v>859</v>
      </c>
    </row>
    <row r="206" s="2" customFormat="1">
      <c r="A206" s="38"/>
      <c r="B206" s="39"/>
      <c r="C206" s="40"/>
      <c r="D206" s="233" t="s">
        <v>145</v>
      </c>
      <c r="E206" s="40"/>
      <c r="F206" s="234" t="s">
        <v>860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86</v>
      </c>
    </row>
    <row r="207" s="2" customFormat="1" ht="24.15" customHeight="1">
      <c r="A207" s="38"/>
      <c r="B207" s="39"/>
      <c r="C207" s="219" t="s">
        <v>369</v>
      </c>
      <c r="D207" s="219" t="s">
        <v>139</v>
      </c>
      <c r="E207" s="220" t="s">
        <v>861</v>
      </c>
      <c r="F207" s="221" t="s">
        <v>862</v>
      </c>
      <c r="G207" s="222" t="s">
        <v>219</v>
      </c>
      <c r="H207" s="223">
        <v>14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0.20716000000000001</v>
      </c>
      <c r="R207" s="229">
        <f>Q207*H207</f>
        <v>2.9002400000000002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156</v>
      </c>
      <c r="AT207" s="231" t="s">
        <v>139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156</v>
      </c>
      <c r="BM207" s="231" t="s">
        <v>863</v>
      </c>
    </row>
    <row r="208" s="2" customFormat="1">
      <c r="A208" s="38"/>
      <c r="B208" s="39"/>
      <c r="C208" s="40"/>
      <c r="D208" s="233" t="s">
        <v>145</v>
      </c>
      <c r="E208" s="40"/>
      <c r="F208" s="234" t="s">
        <v>864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145</v>
      </c>
      <c r="AU208" s="17" t="s">
        <v>86</v>
      </c>
    </row>
    <row r="209" s="2" customFormat="1" ht="16.5" customHeight="1">
      <c r="A209" s="38"/>
      <c r="B209" s="39"/>
      <c r="C209" s="253" t="s">
        <v>373</v>
      </c>
      <c r="D209" s="253" t="s">
        <v>296</v>
      </c>
      <c r="E209" s="254" t="s">
        <v>865</v>
      </c>
      <c r="F209" s="255" t="s">
        <v>866</v>
      </c>
      <c r="G209" s="256" t="s">
        <v>219</v>
      </c>
      <c r="H209" s="257">
        <v>14</v>
      </c>
      <c r="I209" s="258"/>
      <c r="J209" s="259">
        <f>ROUND(I209*H209,2)</f>
        <v>0</v>
      </c>
      <c r="K209" s="260"/>
      <c r="L209" s="261"/>
      <c r="M209" s="262" t="s">
        <v>1</v>
      </c>
      <c r="N209" s="263" t="s">
        <v>41</v>
      </c>
      <c r="O209" s="91"/>
      <c r="P209" s="229">
        <f>O209*H209</f>
        <v>0</v>
      </c>
      <c r="Q209" s="229">
        <v>5.1500000000000004</v>
      </c>
      <c r="R209" s="229">
        <f>Q209*H209</f>
        <v>72.100000000000009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175</v>
      </c>
      <c r="AT209" s="231" t="s">
        <v>296</v>
      </c>
      <c r="AU209" s="231" t="s">
        <v>86</v>
      </c>
      <c r="AY209" s="17" t="s">
        <v>136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156</v>
      </c>
      <c r="BM209" s="231" t="s">
        <v>867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156</v>
      </c>
      <c r="F210" s="217" t="s">
        <v>433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SUM(P211:P228)</f>
        <v>0</v>
      </c>
      <c r="Q210" s="211"/>
      <c r="R210" s="212">
        <f>SUM(R211:R228)</f>
        <v>178.10308364000002</v>
      </c>
      <c r="S210" s="211"/>
      <c r="T210" s="213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84</v>
      </c>
      <c r="AT210" s="215" t="s">
        <v>75</v>
      </c>
      <c r="AU210" s="215" t="s">
        <v>84</v>
      </c>
      <c r="AY210" s="214" t="s">
        <v>136</v>
      </c>
      <c r="BK210" s="216">
        <f>SUM(BK211:BK228)</f>
        <v>0</v>
      </c>
    </row>
    <row r="211" s="2" customFormat="1" ht="24.15" customHeight="1">
      <c r="A211" s="38"/>
      <c r="B211" s="39"/>
      <c r="C211" s="219" t="s">
        <v>378</v>
      </c>
      <c r="D211" s="219" t="s">
        <v>139</v>
      </c>
      <c r="E211" s="220" t="s">
        <v>868</v>
      </c>
      <c r="F211" s="221" t="s">
        <v>869</v>
      </c>
      <c r="G211" s="222" t="s">
        <v>214</v>
      </c>
      <c r="H211" s="223">
        <v>30.800000000000001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156</v>
      </c>
      <c r="AT211" s="231" t="s">
        <v>139</v>
      </c>
      <c r="AU211" s="231" t="s">
        <v>86</v>
      </c>
      <c r="AY211" s="17" t="s">
        <v>136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156</v>
      </c>
      <c r="BM211" s="231" t="s">
        <v>870</v>
      </c>
    </row>
    <row r="212" s="2" customFormat="1">
      <c r="A212" s="38"/>
      <c r="B212" s="39"/>
      <c r="C212" s="40"/>
      <c r="D212" s="233" t="s">
        <v>145</v>
      </c>
      <c r="E212" s="40"/>
      <c r="F212" s="234" t="s">
        <v>871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145</v>
      </c>
      <c r="AU212" s="17" t="s">
        <v>86</v>
      </c>
    </row>
    <row r="213" s="13" customFormat="1">
      <c r="A213" s="13"/>
      <c r="B213" s="242"/>
      <c r="C213" s="243"/>
      <c r="D213" s="233" t="s">
        <v>241</v>
      </c>
      <c r="E213" s="244" t="s">
        <v>1</v>
      </c>
      <c r="F213" s="245" t="s">
        <v>872</v>
      </c>
      <c r="G213" s="243"/>
      <c r="H213" s="246">
        <v>30.800000000000001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241</v>
      </c>
      <c r="AU213" s="252" t="s">
        <v>86</v>
      </c>
      <c r="AV213" s="13" t="s">
        <v>86</v>
      </c>
      <c r="AW213" s="13" t="s">
        <v>33</v>
      </c>
      <c r="AX213" s="13" t="s">
        <v>84</v>
      </c>
      <c r="AY213" s="252" t="s">
        <v>136</v>
      </c>
    </row>
    <row r="214" s="2" customFormat="1" ht="24.15" customHeight="1">
      <c r="A214" s="38"/>
      <c r="B214" s="39"/>
      <c r="C214" s="219" t="s">
        <v>382</v>
      </c>
      <c r="D214" s="219" t="s">
        <v>139</v>
      </c>
      <c r="E214" s="220" t="s">
        <v>873</v>
      </c>
      <c r="F214" s="221" t="s">
        <v>874</v>
      </c>
      <c r="G214" s="222" t="s">
        <v>214</v>
      </c>
      <c r="H214" s="223">
        <v>61.600000000000001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0.49562</v>
      </c>
      <c r="R214" s="229">
        <f>Q214*H214</f>
        <v>30.530192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156</v>
      </c>
      <c r="AT214" s="231" t="s">
        <v>139</v>
      </c>
      <c r="AU214" s="231" t="s">
        <v>86</v>
      </c>
      <c r="AY214" s="17" t="s">
        <v>136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156</v>
      </c>
      <c r="BM214" s="231" t="s">
        <v>875</v>
      </c>
    </row>
    <row r="215" s="2" customFormat="1">
      <c r="A215" s="38"/>
      <c r="B215" s="39"/>
      <c r="C215" s="40"/>
      <c r="D215" s="233" t="s">
        <v>145</v>
      </c>
      <c r="E215" s="40"/>
      <c r="F215" s="234" t="s">
        <v>876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86</v>
      </c>
    </row>
    <row r="216" s="13" customFormat="1">
      <c r="A216" s="13"/>
      <c r="B216" s="242"/>
      <c r="C216" s="243"/>
      <c r="D216" s="233" t="s">
        <v>241</v>
      </c>
      <c r="E216" s="244" t="s">
        <v>1</v>
      </c>
      <c r="F216" s="245" t="s">
        <v>877</v>
      </c>
      <c r="G216" s="243"/>
      <c r="H216" s="246">
        <v>61.600000000000001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241</v>
      </c>
      <c r="AU216" s="252" t="s">
        <v>86</v>
      </c>
      <c r="AV216" s="13" t="s">
        <v>86</v>
      </c>
      <c r="AW216" s="13" t="s">
        <v>33</v>
      </c>
      <c r="AX216" s="13" t="s">
        <v>84</v>
      </c>
      <c r="AY216" s="252" t="s">
        <v>136</v>
      </c>
    </row>
    <row r="217" s="2" customFormat="1" ht="24.15" customHeight="1">
      <c r="A217" s="38"/>
      <c r="B217" s="39"/>
      <c r="C217" s="253" t="s">
        <v>387</v>
      </c>
      <c r="D217" s="253" t="s">
        <v>296</v>
      </c>
      <c r="E217" s="254" t="s">
        <v>878</v>
      </c>
      <c r="F217" s="255" t="s">
        <v>879</v>
      </c>
      <c r="G217" s="256" t="s">
        <v>219</v>
      </c>
      <c r="H217" s="257">
        <v>38</v>
      </c>
      <c r="I217" s="258"/>
      <c r="J217" s="259">
        <f>ROUND(I217*H217,2)</f>
        <v>0</v>
      </c>
      <c r="K217" s="260"/>
      <c r="L217" s="261"/>
      <c r="M217" s="262" t="s">
        <v>1</v>
      </c>
      <c r="N217" s="263" t="s">
        <v>41</v>
      </c>
      <c r="O217" s="91"/>
      <c r="P217" s="229">
        <f>O217*H217</f>
        <v>0</v>
      </c>
      <c r="Q217" s="229">
        <v>0.0025000000000000001</v>
      </c>
      <c r="R217" s="229">
        <f>Q217*H217</f>
        <v>0.095000000000000001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175</v>
      </c>
      <c r="AT217" s="231" t="s">
        <v>296</v>
      </c>
      <c r="AU217" s="231" t="s">
        <v>86</v>
      </c>
      <c r="AY217" s="17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156</v>
      </c>
      <c r="BM217" s="231" t="s">
        <v>880</v>
      </c>
    </row>
    <row r="218" s="2" customFormat="1">
      <c r="A218" s="38"/>
      <c r="B218" s="39"/>
      <c r="C218" s="40"/>
      <c r="D218" s="233" t="s">
        <v>145</v>
      </c>
      <c r="E218" s="40"/>
      <c r="F218" s="234" t="s">
        <v>881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86</v>
      </c>
    </row>
    <row r="219" s="2" customFormat="1" ht="37.8" customHeight="1">
      <c r="A219" s="38"/>
      <c r="B219" s="39"/>
      <c r="C219" s="219" t="s">
        <v>392</v>
      </c>
      <c r="D219" s="219" t="s">
        <v>139</v>
      </c>
      <c r="E219" s="220" t="s">
        <v>435</v>
      </c>
      <c r="F219" s="221" t="s">
        <v>436</v>
      </c>
      <c r="G219" s="222" t="s">
        <v>214</v>
      </c>
      <c r="H219" s="223">
        <v>207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156</v>
      </c>
      <c r="AT219" s="231" t="s">
        <v>139</v>
      </c>
      <c r="AU219" s="231" t="s">
        <v>86</v>
      </c>
      <c r="AY219" s="17" t="s">
        <v>136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156</v>
      </c>
      <c r="BM219" s="231" t="s">
        <v>882</v>
      </c>
    </row>
    <row r="220" s="2" customFormat="1">
      <c r="A220" s="38"/>
      <c r="B220" s="39"/>
      <c r="C220" s="40"/>
      <c r="D220" s="233" t="s">
        <v>145</v>
      </c>
      <c r="E220" s="40"/>
      <c r="F220" s="234" t="s">
        <v>883</v>
      </c>
      <c r="G220" s="40"/>
      <c r="H220" s="40"/>
      <c r="I220" s="235"/>
      <c r="J220" s="40"/>
      <c r="K220" s="40"/>
      <c r="L220" s="44"/>
      <c r="M220" s="236"/>
      <c r="N220" s="23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145</v>
      </c>
      <c r="AU220" s="17" t="s">
        <v>86</v>
      </c>
    </row>
    <row r="221" s="2" customFormat="1" ht="24.15" customHeight="1">
      <c r="A221" s="38"/>
      <c r="B221" s="39"/>
      <c r="C221" s="219" t="s">
        <v>397</v>
      </c>
      <c r="D221" s="219" t="s">
        <v>139</v>
      </c>
      <c r="E221" s="220" t="s">
        <v>884</v>
      </c>
      <c r="F221" s="221" t="s">
        <v>885</v>
      </c>
      <c r="G221" s="222" t="s">
        <v>214</v>
      </c>
      <c r="H221" s="223">
        <v>335.80000000000001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0.40000000000000002</v>
      </c>
      <c r="R221" s="229">
        <f>Q221*H221</f>
        <v>134.32000000000002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156</v>
      </c>
      <c r="AT221" s="231" t="s">
        <v>139</v>
      </c>
      <c r="AU221" s="231" t="s">
        <v>86</v>
      </c>
      <c r="AY221" s="17" t="s">
        <v>136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156</v>
      </c>
      <c r="BM221" s="231" t="s">
        <v>886</v>
      </c>
    </row>
    <row r="222" s="2" customFormat="1">
      <c r="A222" s="38"/>
      <c r="B222" s="39"/>
      <c r="C222" s="40"/>
      <c r="D222" s="233" t="s">
        <v>145</v>
      </c>
      <c r="E222" s="40"/>
      <c r="F222" s="234" t="s">
        <v>887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145</v>
      </c>
      <c r="AU222" s="17" t="s">
        <v>86</v>
      </c>
    </row>
    <row r="223" s="13" customFormat="1">
      <c r="A223" s="13"/>
      <c r="B223" s="242"/>
      <c r="C223" s="243"/>
      <c r="D223" s="233" t="s">
        <v>241</v>
      </c>
      <c r="E223" s="244" t="s">
        <v>1</v>
      </c>
      <c r="F223" s="245" t="s">
        <v>888</v>
      </c>
      <c r="G223" s="243"/>
      <c r="H223" s="246">
        <v>30.800000000000001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241</v>
      </c>
      <c r="AU223" s="252" t="s">
        <v>86</v>
      </c>
      <c r="AV223" s="13" t="s">
        <v>86</v>
      </c>
      <c r="AW223" s="13" t="s">
        <v>33</v>
      </c>
      <c r="AX223" s="13" t="s">
        <v>76</v>
      </c>
      <c r="AY223" s="252" t="s">
        <v>136</v>
      </c>
    </row>
    <row r="224" s="13" customFormat="1">
      <c r="A224" s="13"/>
      <c r="B224" s="242"/>
      <c r="C224" s="243"/>
      <c r="D224" s="233" t="s">
        <v>241</v>
      </c>
      <c r="E224" s="244" t="s">
        <v>1</v>
      </c>
      <c r="F224" s="245" t="s">
        <v>889</v>
      </c>
      <c r="G224" s="243"/>
      <c r="H224" s="246">
        <v>35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241</v>
      </c>
      <c r="AU224" s="252" t="s">
        <v>86</v>
      </c>
      <c r="AV224" s="13" t="s">
        <v>86</v>
      </c>
      <c r="AW224" s="13" t="s">
        <v>33</v>
      </c>
      <c r="AX224" s="13" t="s">
        <v>76</v>
      </c>
      <c r="AY224" s="252" t="s">
        <v>136</v>
      </c>
    </row>
    <row r="225" s="13" customFormat="1">
      <c r="A225" s="13"/>
      <c r="B225" s="242"/>
      <c r="C225" s="243"/>
      <c r="D225" s="233" t="s">
        <v>241</v>
      </c>
      <c r="E225" s="244" t="s">
        <v>1</v>
      </c>
      <c r="F225" s="245" t="s">
        <v>890</v>
      </c>
      <c r="G225" s="243"/>
      <c r="H225" s="246">
        <v>270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241</v>
      </c>
      <c r="AU225" s="252" t="s">
        <v>86</v>
      </c>
      <c r="AV225" s="13" t="s">
        <v>86</v>
      </c>
      <c r="AW225" s="13" t="s">
        <v>33</v>
      </c>
      <c r="AX225" s="13" t="s">
        <v>76</v>
      </c>
      <c r="AY225" s="252" t="s">
        <v>136</v>
      </c>
    </row>
    <row r="226" s="15" customFormat="1">
      <c r="A226" s="15"/>
      <c r="B226" s="275"/>
      <c r="C226" s="276"/>
      <c r="D226" s="233" t="s">
        <v>241</v>
      </c>
      <c r="E226" s="277" t="s">
        <v>1</v>
      </c>
      <c r="F226" s="278" t="s">
        <v>580</v>
      </c>
      <c r="G226" s="276"/>
      <c r="H226" s="279">
        <v>335.80000000000001</v>
      </c>
      <c r="I226" s="280"/>
      <c r="J226" s="276"/>
      <c r="K226" s="276"/>
      <c r="L226" s="281"/>
      <c r="M226" s="282"/>
      <c r="N226" s="283"/>
      <c r="O226" s="283"/>
      <c r="P226" s="283"/>
      <c r="Q226" s="283"/>
      <c r="R226" s="283"/>
      <c r="S226" s="283"/>
      <c r="T226" s="28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5" t="s">
        <v>241</v>
      </c>
      <c r="AU226" s="285" t="s">
        <v>86</v>
      </c>
      <c r="AV226" s="15" t="s">
        <v>156</v>
      </c>
      <c r="AW226" s="15" t="s">
        <v>33</v>
      </c>
      <c r="AX226" s="15" t="s">
        <v>84</v>
      </c>
      <c r="AY226" s="285" t="s">
        <v>136</v>
      </c>
    </row>
    <row r="227" s="2" customFormat="1" ht="49.05" customHeight="1">
      <c r="A227" s="38"/>
      <c r="B227" s="39"/>
      <c r="C227" s="219" t="s">
        <v>401</v>
      </c>
      <c r="D227" s="219" t="s">
        <v>139</v>
      </c>
      <c r="E227" s="220" t="s">
        <v>444</v>
      </c>
      <c r="F227" s="221" t="s">
        <v>445</v>
      </c>
      <c r="G227" s="222" t="s">
        <v>234</v>
      </c>
      <c r="H227" s="223">
        <v>4.6440000000000001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2.83331</v>
      </c>
      <c r="R227" s="229">
        <f>Q227*H227</f>
        <v>13.157891640000001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156</v>
      </c>
      <c r="AT227" s="231" t="s">
        <v>139</v>
      </c>
      <c r="AU227" s="231" t="s">
        <v>86</v>
      </c>
      <c r="AY227" s="17" t="s">
        <v>136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156</v>
      </c>
      <c r="BM227" s="231" t="s">
        <v>891</v>
      </c>
    </row>
    <row r="228" s="2" customFormat="1">
      <c r="A228" s="38"/>
      <c r="B228" s="39"/>
      <c r="C228" s="40"/>
      <c r="D228" s="233" t="s">
        <v>145</v>
      </c>
      <c r="E228" s="40"/>
      <c r="F228" s="234" t="s">
        <v>892</v>
      </c>
      <c r="G228" s="40"/>
      <c r="H228" s="40"/>
      <c r="I228" s="235"/>
      <c r="J228" s="40"/>
      <c r="K228" s="40"/>
      <c r="L228" s="44"/>
      <c r="M228" s="236"/>
      <c r="N228" s="23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86</v>
      </c>
    </row>
    <row r="229" s="12" customFormat="1" ht="22.8" customHeight="1">
      <c r="A229" s="12"/>
      <c r="B229" s="203"/>
      <c r="C229" s="204"/>
      <c r="D229" s="205" t="s">
        <v>75</v>
      </c>
      <c r="E229" s="217" t="s">
        <v>135</v>
      </c>
      <c r="F229" s="217" t="s">
        <v>454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SUM(P230:P233)</f>
        <v>0</v>
      </c>
      <c r="Q229" s="211"/>
      <c r="R229" s="212">
        <f>SUM(R230:R233)</f>
        <v>158.44608000000002</v>
      </c>
      <c r="S229" s="211"/>
      <c r="T229" s="213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84</v>
      </c>
      <c r="AT229" s="215" t="s">
        <v>75</v>
      </c>
      <c r="AU229" s="215" t="s">
        <v>84</v>
      </c>
      <c r="AY229" s="214" t="s">
        <v>136</v>
      </c>
      <c r="BK229" s="216">
        <f>SUM(BK230:BK233)</f>
        <v>0</v>
      </c>
    </row>
    <row r="230" s="2" customFormat="1" ht="55.5" customHeight="1">
      <c r="A230" s="38"/>
      <c r="B230" s="39"/>
      <c r="C230" s="219" t="s">
        <v>406</v>
      </c>
      <c r="D230" s="219" t="s">
        <v>139</v>
      </c>
      <c r="E230" s="220" t="s">
        <v>503</v>
      </c>
      <c r="F230" s="221" t="s">
        <v>504</v>
      </c>
      <c r="G230" s="222" t="s">
        <v>214</v>
      </c>
      <c r="H230" s="223">
        <v>207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0.61404000000000003</v>
      </c>
      <c r="R230" s="229">
        <f>Q230*H230</f>
        <v>127.10628000000001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156</v>
      </c>
      <c r="AT230" s="231" t="s">
        <v>139</v>
      </c>
      <c r="AU230" s="231" t="s">
        <v>86</v>
      </c>
      <c r="AY230" s="17" t="s">
        <v>136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156</v>
      </c>
      <c r="BM230" s="231" t="s">
        <v>893</v>
      </c>
    </row>
    <row r="231" s="2" customFormat="1">
      <c r="A231" s="38"/>
      <c r="B231" s="39"/>
      <c r="C231" s="40"/>
      <c r="D231" s="233" t="s">
        <v>145</v>
      </c>
      <c r="E231" s="40"/>
      <c r="F231" s="234" t="s">
        <v>894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86</v>
      </c>
    </row>
    <row r="232" s="2" customFormat="1" ht="37.8" customHeight="1">
      <c r="A232" s="38"/>
      <c r="B232" s="39"/>
      <c r="C232" s="219" t="s">
        <v>414</v>
      </c>
      <c r="D232" s="219" t="s">
        <v>139</v>
      </c>
      <c r="E232" s="220" t="s">
        <v>508</v>
      </c>
      <c r="F232" s="221" t="s">
        <v>509</v>
      </c>
      <c r="G232" s="222" t="s">
        <v>214</v>
      </c>
      <c r="H232" s="223">
        <v>207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0.15140000000000001</v>
      </c>
      <c r="R232" s="229">
        <f>Q232*H232</f>
        <v>31.3398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156</v>
      </c>
      <c r="AT232" s="231" t="s">
        <v>139</v>
      </c>
      <c r="AU232" s="231" t="s">
        <v>86</v>
      </c>
      <c r="AY232" s="17" t="s">
        <v>136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156</v>
      </c>
      <c r="BM232" s="231" t="s">
        <v>895</v>
      </c>
    </row>
    <row r="233" s="2" customFormat="1">
      <c r="A233" s="38"/>
      <c r="B233" s="39"/>
      <c r="C233" s="40"/>
      <c r="D233" s="233" t="s">
        <v>145</v>
      </c>
      <c r="E233" s="40"/>
      <c r="F233" s="234" t="s">
        <v>896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145</v>
      </c>
      <c r="AU233" s="17" t="s">
        <v>86</v>
      </c>
    </row>
    <row r="234" s="12" customFormat="1" ht="22.8" customHeight="1">
      <c r="A234" s="12"/>
      <c r="B234" s="203"/>
      <c r="C234" s="204"/>
      <c r="D234" s="205" t="s">
        <v>75</v>
      </c>
      <c r="E234" s="217" t="s">
        <v>175</v>
      </c>
      <c r="F234" s="217" t="s">
        <v>512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SUM(P235:P237)</f>
        <v>0</v>
      </c>
      <c r="Q234" s="211"/>
      <c r="R234" s="212">
        <f>SUM(R235:R237)</f>
        <v>0</v>
      </c>
      <c r="S234" s="211"/>
      <c r="T234" s="213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84</v>
      </c>
      <c r="AT234" s="215" t="s">
        <v>75</v>
      </c>
      <c r="AU234" s="215" t="s">
        <v>84</v>
      </c>
      <c r="AY234" s="214" t="s">
        <v>136</v>
      </c>
      <c r="BK234" s="216">
        <f>SUM(BK235:BK237)</f>
        <v>0</v>
      </c>
    </row>
    <row r="235" s="2" customFormat="1" ht="33" customHeight="1">
      <c r="A235" s="38"/>
      <c r="B235" s="39"/>
      <c r="C235" s="219" t="s">
        <v>417</v>
      </c>
      <c r="D235" s="219" t="s">
        <v>139</v>
      </c>
      <c r="E235" s="220" t="s">
        <v>897</v>
      </c>
      <c r="F235" s="221" t="s">
        <v>898</v>
      </c>
      <c r="G235" s="222" t="s">
        <v>234</v>
      </c>
      <c r="H235" s="223">
        <v>3.1499999999999999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156</v>
      </c>
      <c r="AT235" s="231" t="s">
        <v>139</v>
      </c>
      <c r="AU235" s="231" t="s">
        <v>86</v>
      </c>
      <c r="AY235" s="17" t="s">
        <v>136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156</v>
      </c>
      <c r="BM235" s="231" t="s">
        <v>899</v>
      </c>
    </row>
    <row r="236" s="2" customFormat="1">
      <c r="A236" s="38"/>
      <c r="B236" s="39"/>
      <c r="C236" s="40"/>
      <c r="D236" s="233" t="s">
        <v>145</v>
      </c>
      <c r="E236" s="40"/>
      <c r="F236" s="234" t="s">
        <v>900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86</v>
      </c>
    </row>
    <row r="237" s="13" customFormat="1">
      <c r="A237" s="13"/>
      <c r="B237" s="242"/>
      <c r="C237" s="243"/>
      <c r="D237" s="233" t="s">
        <v>241</v>
      </c>
      <c r="E237" s="244" t="s">
        <v>1</v>
      </c>
      <c r="F237" s="245" t="s">
        <v>901</v>
      </c>
      <c r="G237" s="243"/>
      <c r="H237" s="246">
        <v>3.1499999999999999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241</v>
      </c>
      <c r="AU237" s="252" t="s">
        <v>86</v>
      </c>
      <c r="AV237" s="13" t="s">
        <v>86</v>
      </c>
      <c r="AW237" s="13" t="s">
        <v>33</v>
      </c>
      <c r="AX237" s="13" t="s">
        <v>84</v>
      </c>
      <c r="AY237" s="252" t="s">
        <v>136</v>
      </c>
    </row>
    <row r="238" s="12" customFormat="1" ht="22.8" customHeight="1">
      <c r="A238" s="12"/>
      <c r="B238" s="203"/>
      <c r="C238" s="204"/>
      <c r="D238" s="205" t="s">
        <v>75</v>
      </c>
      <c r="E238" s="217" t="s">
        <v>180</v>
      </c>
      <c r="F238" s="217" t="s">
        <v>543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SUM(P239:P243)</f>
        <v>0</v>
      </c>
      <c r="Q238" s="211"/>
      <c r="R238" s="212">
        <f>SUM(R239:R243)</f>
        <v>13.374790000000001</v>
      </c>
      <c r="S238" s="211"/>
      <c r="T238" s="213">
        <f>SUM(T239:T243)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84</v>
      </c>
      <c r="AY238" s="214" t="s">
        <v>136</v>
      </c>
      <c r="BK238" s="216">
        <f>SUM(BK239:BK243)</f>
        <v>0</v>
      </c>
    </row>
    <row r="239" s="2" customFormat="1" ht="24.15" customHeight="1">
      <c r="A239" s="38"/>
      <c r="B239" s="39"/>
      <c r="C239" s="219" t="s">
        <v>422</v>
      </c>
      <c r="D239" s="219" t="s">
        <v>139</v>
      </c>
      <c r="E239" s="220" t="s">
        <v>902</v>
      </c>
      <c r="F239" s="221" t="s">
        <v>903</v>
      </c>
      <c r="G239" s="222" t="s">
        <v>516</v>
      </c>
      <c r="H239" s="223">
        <v>13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0.00073999999999999999</v>
      </c>
      <c r="R239" s="229">
        <f>Q239*H239</f>
        <v>0.0096200000000000001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156</v>
      </c>
      <c r="AT239" s="231" t="s">
        <v>139</v>
      </c>
      <c r="AU239" s="231" t="s">
        <v>86</v>
      </c>
      <c r="AY239" s="17" t="s">
        <v>136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156</v>
      </c>
      <c r="BM239" s="231" t="s">
        <v>904</v>
      </c>
    </row>
    <row r="240" s="2" customFormat="1" ht="16.5" customHeight="1">
      <c r="A240" s="38"/>
      <c r="B240" s="39"/>
      <c r="C240" s="253" t="s">
        <v>429</v>
      </c>
      <c r="D240" s="253" t="s">
        <v>296</v>
      </c>
      <c r="E240" s="254" t="s">
        <v>905</v>
      </c>
      <c r="F240" s="255" t="s">
        <v>906</v>
      </c>
      <c r="G240" s="256" t="s">
        <v>516</v>
      </c>
      <c r="H240" s="257">
        <v>13</v>
      </c>
      <c r="I240" s="258"/>
      <c r="J240" s="259">
        <f>ROUND(I240*H240,2)</f>
        <v>0</v>
      </c>
      <c r="K240" s="260"/>
      <c r="L240" s="261"/>
      <c r="M240" s="262" t="s">
        <v>1</v>
      </c>
      <c r="N240" s="263" t="s">
        <v>41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175</v>
      </c>
      <c r="AT240" s="231" t="s">
        <v>296</v>
      </c>
      <c r="AU240" s="231" t="s">
        <v>86</v>
      </c>
      <c r="AY240" s="17" t="s">
        <v>136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156</v>
      </c>
      <c r="BM240" s="231" t="s">
        <v>907</v>
      </c>
    </row>
    <row r="241" s="2" customFormat="1" ht="33" customHeight="1">
      <c r="A241" s="38"/>
      <c r="B241" s="39"/>
      <c r="C241" s="219" t="s">
        <v>434</v>
      </c>
      <c r="D241" s="219" t="s">
        <v>139</v>
      </c>
      <c r="E241" s="220" t="s">
        <v>908</v>
      </c>
      <c r="F241" s="221" t="s">
        <v>909</v>
      </c>
      <c r="G241" s="222" t="s">
        <v>234</v>
      </c>
      <c r="H241" s="223">
        <v>5.3200000000000003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2.5122499999999999</v>
      </c>
      <c r="R241" s="229">
        <f>Q241*H241</f>
        <v>13.365170000000001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156</v>
      </c>
      <c r="AT241" s="231" t="s">
        <v>139</v>
      </c>
      <c r="AU241" s="231" t="s">
        <v>86</v>
      </c>
      <c r="AY241" s="17" t="s">
        <v>136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156</v>
      </c>
      <c r="BM241" s="231" t="s">
        <v>910</v>
      </c>
    </row>
    <row r="242" s="2" customFormat="1">
      <c r="A242" s="38"/>
      <c r="B242" s="39"/>
      <c r="C242" s="40"/>
      <c r="D242" s="233" t="s">
        <v>145</v>
      </c>
      <c r="E242" s="40"/>
      <c r="F242" s="234" t="s">
        <v>911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145</v>
      </c>
      <c r="AU242" s="17" t="s">
        <v>86</v>
      </c>
    </row>
    <row r="243" s="13" customFormat="1">
      <c r="A243" s="13"/>
      <c r="B243" s="242"/>
      <c r="C243" s="243"/>
      <c r="D243" s="233" t="s">
        <v>241</v>
      </c>
      <c r="E243" s="244" t="s">
        <v>1</v>
      </c>
      <c r="F243" s="245" t="s">
        <v>912</v>
      </c>
      <c r="G243" s="243"/>
      <c r="H243" s="246">
        <v>5.3200000000000003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241</v>
      </c>
      <c r="AU243" s="252" t="s">
        <v>86</v>
      </c>
      <c r="AV243" s="13" t="s">
        <v>86</v>
      </c>
      <c r="AW243" s="13" t="s">
        <v>33</v>
      </c>
      <c r="AX243" s="13" t="s">
        <v>84</v>
      </c>
      <c r="AY243" s="252" t="s">
        <v>136</v>
      </c>
    </row>
    <row r="244" s="12" customFormat="1" ht="22.8" customHeight="1">
      <c r="A244" s="12"/>
      <c r="B244" s="203"/>
      <c r="C244" s="204"/>
      <c r="D244" s="205" t="s">
        <v>75</v>
      </c>
      <c r="E244" s="217" t="s">
        <v>624</v>
      </c>
      <c r="F244" s="217" t="s">
        <v>625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SUM(P245:P251)</f>
        <v>0</v>
      </c>
      <c r="Q244" s="211"/>
      <c r="R244" s="212">
        <f>SUM(R245:R251)</f>
        <v>0</v>
      </c>
      <c r="S244" s="211"/>
      <c r="T244" s="213">
        <f>SUM(T245:T251)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84</v>
      </c>
      <c r="AT244" s="215" t="s">
        <v>75</v>
      </c>
      <c r="AU244" s="215" t="s">
        <v>84</v>
      </c>
      <c r="AY244" s="214" t="s">
        <v>136</v>
      </c>
      <c r="BK244" s="216">
        <f>SUM(BK245:BK251)</f>
        <v>0</v>
      </c>
    </row>
    <row r="245" s="2" customFormat="1" ht="37.8" customHeight="1">
      <c r="A245" s="38"/>
      <c r="B245" s="39"/>
      <c r="C245" s="219" t="s">
        <v>438</v>
      </c>
      <c r="D245" s="219" t="s">
        <v>139</v>
      </c>
      <c r="E245" s="220" t="s">
        <v>627</v>
      </c>
      <c r="F245" s="221" t="s">
        <v>628</v>
      </c>
      <c r="G245" s="222" t="s">
        <v>281</v>
      </c>
      <c r="H245" s="223">
        <v>87.480000000000004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41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156</v>
      </c>
      <c r="AT245" s="231" t="s">
        <v>139</v>
      </c>
      <c r="AU245" s="231" t="s">
        <v>86</v>
      </c>
      <c r="AY245" s="17" t="s">
        <v>136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156</v>
      </c>
      <c r="BM245" s="231" t="s">
        <v>913</v>
      </c>
    </row>
    <row r="246" s="13" customFormat="1">
      <c r="A246" s="13"/>
      <c r="B246" s="242"/>
      <c r="C246" s="243"/>
      <c r="D246" s="233" t="s">
        <v>241</v>
      </c>
      <c r="E246" s="244" t="s">
        <v>1</v>
      </c>
      <c r="F246" s="245" t="s">
        <v>914</v>
      </c>
      <c r="G246" s="243"/>
      <c r="H246" s="246">
        <v>87.480000000000004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241</v>
      </c>
      <c r="AU246" s="252" t="s">
        <v>86</v>
      </c>
      <c r="AV246" s="13" t="s">
        <v>86</v>
      </c>
      <c r="AW246" s="13" t="s">
        <v>33</v>
      </c>
      <c r="AX246" s="13" t="s">
        <v>84</v>
      </c>
      <c r="AY246" s="252" t="s">
        <v>136</v>
      </c>
    </row>
    <row r="247" s="2" customFormat="1" ht="37.8" customHeight="1">
      <c r="A247" s="38"/>
      <c r="B247" s="39"/>
      <c r="C247" s="219" t="s">
        <v>443</v>
      </c>
      <c r="D247" s="219" t="s">
        <v>139</v>
      </c>
      <c r="E247" s="220" t="s">
        <v>634</v>
      </c>
      <c r="F247" s="221" t="s">
        <v>635</v>
      </c>
      <c r="G247" s="222" t="s">
        <v>281</v>
      </c>
      <c r="H247" s="223">
        <v>1224.72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41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156</v>
      </c>
      <c r="AT247" s="231" t="s">
        <v>139</v>
      </c>
      <c r="AU247" s="231" t="s">
        <v>86</v>
      </c>
      <c r="AY247" s="17" t="s">
        <v>136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156</v>
      </c>
      <c r="BM247" s="231" t="s">
        <v>915</v>
      </c>
    </row>
    <row r="248" s="13" customFormat="1">
      <c r="A248" s="13"/>
      <c r="B248" s="242"/>
      <c r="C248" s="243"/>
      <c r="D248" s="233" t="s">
        <v>241</v>
      </c>
      <c r="E248" s="244" t="s">
        <v>1</v>
      </c>
      <c r="F248" s="245" t="s">
        <v>916</v>
      </c>
      <c r="G248" s="243"/>
      <c r="H248" s="246">
        <v>1224.72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241</v>
      </c>
      <c r="AU248" s="252" t="s">
        <v>86</v>
      </c>
      <c r="AV248" s="13" t="s">
        <v>86</v>
      </c>
      <c r="AW248" s="13" t="s">
        <v>33</v>
      </c>
      <c r="AX248" s="13" t="s">
        <v>84</v>
      </c>
      <c r="AY248" s="252" t="s">
        <v>136</v>
      </c>
    </row>
    <row r="249" s="2" customFormat="1" ht="44.25" customHeight="1">
      <c r="A249" s="38"/>
      <c r="B249" s="39"/>
      <c r="C249" s="219" t="s">
        <v>448</v>
      </c>
      <c r="D249" s="219" t="s">
        <v>139</v>
      </c>
      <c r="E249" s="220" t="s">
        <v>646</v>
      </c>
      <c r="F249" s="221" t="s">
        <v>280</v>
      </c>
      <c r="G249" s="222" t="s">
        <v>281</v>
      </c>
      <c r="H249" s="223">
        <v>87.480000000000004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156</v>
      </c>
      <c r="AT249" s="231" t="s">
        <v>139</v>
      </c>
      <c r="AU249" s="231" t="s">
        <v>86</v>
      </c>
      <c r="AY249" s="17" t="s">
        <v>136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156</v>
      </c>
      <c r="BM249" s="231" t="s">
        <v>917</v>
      </c>
    </row>
    <row r="250" s="2" customFormat="1">
      <c r="A250" s="38"/>
      <c r="B250" s="39"/>
      <c r="C250" s="40"/>
      <c r="D250" s="233" t="s">
        <v>145</v>
      </c>
      <c r="E250" s="40"/>
      <c r="F250" s="234" t="s">
        <v>918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145</v>
      </c>
      <c r="AU250" s="17" t="s">
        <v>86</v>
      </c>
    </row>
    <row r="251" s="13" customFormat="1">
      <c r="A251" s="13"/>
      <c r="B251" s="242"/>
      <c r="C251" s="243"/>
      <c r="D251" s="233" t="s">
        <v>241</v>
      </c>
      <c r="E251" s="244" t="s">
        <v>1</v>
      </c>
      <c r="F251" s="245" t="s">
        <v>914</v>
      </c>
      <c r="G251" s="243"/>
      <c r="H251" s="246">
        <v>87.480000000000004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241</v>
      </c>
      <c r="AU251" s="252" t="s">
        <v>86</v>
      </c>
      <c r="AV251" s="13" t="s">
        <v>86</v>
      </c>
      <c r="AW251" s="13" t="s">
        <v>33</v>
      </c>
      <c r="AX251" s="13" t="s">
        <v>84</v>
      </c>
      <c r="AY251" s="252" t="s">
        <v>136</v>
      </c>
    </row>
    <row r="252" s="12" customFormat="1" ht="22.8" customHeight="1">
      <c r="A252" s="12"/>
      <c r="B252" s="203"/>
      <c r="C252" s="204"/>
      <c r="D252" s="205" t="s">
        <v>75</v>
      </c>
      <c r="E252" s="217" t="s">
        <v>654</v>
      </c>
      <c r="F252" s="217" t="s">
        <v>655</v>
      </c>
      <c r="G252" s="204"/>
      <c r="H252" s="204"/>
      <c r="I252" s="207"/>
      <c r="J252" s="218">
        <f>BK252</f>
        <v>0</v>
      </c>
      <c r="K252" s="204"/>
      <c r="L252" s="209"/>
      <c r="M252" s="210"/>
      <c r="N252" s="211"/>
      <c r="O252" s="211"/>
      <c r="P252" s="212">
        <f>P253</f>
        <v>0</v>
      </c>
      <c r="Q252" s="211"/>
      <c r="R252" s="212">
        <f>R253</f>
        <v>0</v>
      </c>
      <c r="S252" s="211"/>
      <c r="T252" s="213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84</v>
      </c>
      <c r="AT252" s="215" t="s">
        <v>75</v>
      </c>
      <c r="AU252" s="215" t="s">
        <v>84</v>
      </c>
      <c r="AY252" s="214" t="s">
        <v>136</v>
      </c>
      <c r="BK252" s="216">
        <f>BK253</f>
        <v>0</v>
      </c>
    </row>
    <row r="253" s="2" customFormat="1" ht="44.25" customHeight="1">
      <c r="A253" s="38"/>
      <c r="B253" s="39"/>
      <c r="C253" s="219" t="s">
        <v>455</v>
      </c>
      <c r="D253" s="219" t="s">
        <v>139</v>
      </c>
      <c r="E253" s="220" t="s">
        <v>657</v>
      </c>
      <c r="F253" s="221" t="s">
        <v>658</v>
      </c>
      <c r="G253" s="222" t="s">
        <v>281</v>
      </c>
      <c r="H253" s="223">
        <v>597.00900000000001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278</v>
      </c>
      <c r="AT253" s="231" t="s">
        <v>139</v>
      </c>
      <c r="AU253" s="231" t="s">
        <v>86</v>
      </c>
      <c r="AY253" s="17" t="s">
        <v>136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278</v>
      </c>
      <c r="BM253" s="231" t="s">
        <v>919</v>
      </c>
    </row>
    <row r="254" s="12" customFormat="1" ht="25.92" customHeight="1">
      <c r="A254" s="12"/>
      <c r="B254" s="203"/>
      <c r="C254" s="204"/>
      <c r="D254" s="205" t="s">
        <v>75</v>
      </c>
      <c r="E254" s="206" t="s">
        <v>920</v>
      </c>
      <c r="F254" s="206" t="s">
        <v>921</v>
      </c>
      <c r="G254" s="204"/>
      <c r="H254" s="204"/>
      <c r="I254" s="207"/>
      <c r="J254" s="208">
        <f>BK254</f>
        <v>0</v>
      </c>
      <c r="K254" s="204"/>
      <c r="L254" s="209"/>
      <c r="M254" s="210"/>
      <c r="N254" s="211"/>
      <c r="O254" s="211"/>
      <c r="P254" s="212">
        <f>P255</f>
        <v>0</v>
      </c>
      <c r="Q254" s="211"/>
      <c r="R254" s="212">
        <f>R255</f>
        <v>1.8175292000000001</v>
      </c>
      <c r="S254" s="211"/>
      <c r="T254" s="213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86</v>
      </c>
      <c r="AT254" s="215" t="s">
        <v>75</v>
      </c>
      <c r="AU254" s="215" t="s">
        <v>76</v>
      </c>
      <c r="AY254" s="214" t="s">
        <v>136</v>
      </c>
      <c r="BK254" s="216">
        <f>BK255</f>
        <v>0</v>
      </c>
    </row>
    <row r="255" s="12" customFormat="1" ht="22.8" customHeight="1">
      <c r="A255" s="12"/>
      <c r="B255" s="203"/>
      <c r="C255" s="204"/>
      <c r="D255" s="205" t="s">
        <v>75</v>
      </c>
      <c r="E255" s="217" t="s">
        <v>922</v>
      </c>
      <c r="F255" s="217" t="s">
        <v>923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SUM(P256:P269)</f>
        <v>0</v>
      </c>
      <c r="Q255" s="211"/>
      <c r="R255" s="212">
        <f>SUM(R256:R269)</f>
        <v>1.8175292000000001</v>
      </c>
      <c r="S255" s="211"/>
      <c r="T255" s="213">
        <f>SUM(T256:T269)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86</v>
      </c>
      <c r="AT255" s="215" t="s">
        <v>75</v>
      </c>
      <c r="AU255" s="215" t="s">
        <v>84</v>
      </c>
      <c r="AY255" s="214" t="s">
        <v>136</v>
      </c>
      <c r="BK255" s="216">
        <f>SUM(BK256:BK269)</f>
        <v>0</v>
      </c>
    </row>
    <row r="256" s="2" customFormat="1" ht="44.25" customHeight="1">
      <c r="A256" s="38"/>
      <c r="B256" s="39"/>
      <c r="C256" s="219" t="s">
        <v>461</v>
      </c>
      <c r="D256" s="219" t="s">
        <v>139</v>
      </c>
      <c r="E256" s="220" t="s">
        <v>924</v>
      </c>
      <c r="F256" s="221" t="s">
        <v>925</v>
      </c>
      <c r="G256" s="222" t="s">
        <v>214</v>
      </c>
      <c r="H256" s="223">
        <v>256.00799999999998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278</v>
      </c>
      <c r="AT256" s="231" t="s">
        <v>139</v>
      </c>
      <c r="AU256" s="231" t="s">
        <v>86</v>
      </c>
      <c r="AY256" s="17" t="s">
        <v>136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278</v>
      </c>
      <c r="BM256" s="231" t="s">
        <v>926</v>
      </c>
    </row>
    <row r="257" s="2" customFormat="1">
      <c r="A257" s="38"/>
      <c r="B257" s="39"/>
      <c r="C257" s="40"/>
      <c r="D257" s="233" t="s">
        <v>145</v>
      </c>
      <c r="E257" s="40"/>
      <c r="F257" s="234" t="s">
        <v>927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86</v>
      </c>
    </row>
    <row r="258" s="2" customFormat="1" ht="24.15" customHeight="1">
      <c r="A258" s="38"/>
      <c r="B258" s="39"/>
      <c r="C258" s="253" t="s">
        <v>467</v>
      </c>
      <c r="D258" s="253" t="s">
        <v>296</v>
      </c>
      <c r="E258" s="254" t="s">
        <v>928</v>
      </c>
      <c r="F258" s="255" t="s">
        <v>929</v>
      </c>
      <c r="G258" s="256" t="s">
        <v>930</v>
      </c>
      <c r="H258" s="257">
        <v>1152.0360000000001</v>
      </c>
      <c r="I258" s="258"/>
      <c r="J258" s="259">
        <f>ROUND(I258*H258,2)</f>
        <v>0</v>
      </c>
      <c r="K258" s="260"/>
      <c r="L258" s="261"/>
      <c r="M258" s="262" t="s">
        <v>1</v>
      </c>
      <c r="N258" s="263" t="s">
        <v>41</v>
      </c>
      <c r="O258" s="91"/>
      <c r="P258" s="229">
        <f>O258*H258</f>
        <v>0</v>
      </c>
      <c r="Q258" s="229">
        <v>0.001</v>
      </c>
      <c r="R258" s="229">
        <f>Q258*H258</f>
        <v>1.1520360000000001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361</v>
      </c>
      <c r="AT258" s="231" t="s">
        <v>296</v>
      </c>
      <c r="AU258" s="231" t="s">
        <v>86</v>
      </c>
      <c r="AY258" s="17" t="s">
        <v>136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278</v>
      </c>
      <c r="BM258" s="231" t="s">
        <v>931</v>
      </c>
    </row>
    <row r="259" s="2" customFormat="1">
      <c r="A259" s="38"/>
      <c r="B259" s="39"/>
      <c r="C259" s="40"/>
      <c r="D259" s="233" t="s">
        <v>145</v>
      </c>
      <c r="E259" s="40"/>
      <c r="F259" s="234" t="s">
        <v>932</v>
      </c>
      <c r="G259" s="40"/>
      <c r="H259" s="40"/>
      <c r="I259" s="235"/>
      <c r="J259" s="40"/>
      <c r="K259" s="40"/>
      <c r="L259" s="44"/>
      <c r="M259" s="236"/>
      <c r="N259" s="23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145</v>
      </c>
      <c r="AU259" s="17" t="s">
        <v>86</v>
      </c>
    </row>
    <row r="260" s="13" customFormat="1">
      <c r="A260" s="13"/>
      <c r="B260" s="242"/>
      <c r="C260" s="243"/>
      <c r="D260" s="233" t="s">
        <v>241</v>
      </c>
      <c r="E260" s="243"/>
      <c r="F260" s="245" t="s">
        <v>933</v>
      </c>
      <c r="G260" s="243"/>
      <c r="H260" s="246">
        <v>1152.0360000000001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241</v>
      </c>
      <c r="AU260" s="252" t="s">
        <v>86</v>
      </c>
      <c r="AV260" s="13" t="s">
        <v>86</v>
      </c>
      <c r="AW260" s="13" t="s">
        <v>4</v>
      </c>
      <c r="AX260" s="13" t="s">
        <v>84</v>
      </c>
      <c r="AY260" s="252" t="s">
        <v>136</v>
      </c>
    </row>
    <row r="261" s="2" customFormat="1" ht="33" customHeight="1">
      <c r="A261" s="38"/>
      <c r="B261" s="39"/>
      <c r="C261" s="219" t="s">
        <v>472</v>
      </c>
      <c r="D261" s="219" t="s">
        <v>139</v>
      </c>
      <c r="E261" s="220" t="s">
        <v>934</v>
      </c>
      <c r="F261" s="221" t="s">
        <v>935</v>
      </c>
      <c r="G261" s="222" t="s">
        <v>214</v>
      </c>
      <c r="H261" s="223">
        <v>128.00399999999999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278</v>
      </c>
      <c r="AT261" s="231" t="s">
        <v>139</v>
      </c>
      <c r="AU261" s="231" t="s">
        <v>86</v>
      </c>
      <c r="AY261" s="17" t="s">
        <v>136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278</v>
      </c>
      <c r="BM261" s="231" t="s">
        <v>936</v>
      </c>
    </row>
    <row r="262" s="2" customFormat="1">
      <c r="A262" s="38"/>
      <c r="B262" s="39"/>
      <c r="C262" s="40"/>
      <c r="D262" s="233" t="s">
        <v>145</v>
      </c>
      <c r="E262" s="40"/>
      <c r="F262" s="234" t="s">
        <v>937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145</v>
      </c>
      <c r="AU262" s="17" t="s">
        <v>86</v>
      </c>
    </row>
    <row r="263" s="2" customFormat="1" ht="49.05" customHeight="1">
      <c r="A263" s="38"/>
      <c r="B263" s="39"/>
      <c r="C263" s="253" t="s">
        <v>477</v>
      </c>
      <c r="D263" s="253" t="s">
        <v>296</v>
      </c>
      <c r="E263" s="254" t="s">
        <v>938</v>
      </c>
      <c r="F263" s="255" t="s">
        <v>939</v>
      </c>
      <c r="G263" s="256" t="s">
        <v>214</v>
      </c>
      <c r="H263" s="257">
        <v>156.29300000000001</v>
      </c>
      <c r="I263" s="258"/>
      <c r="J263" s="259">
        <f>ROUND(I263*H263,2)</f>
        <v>0</v>
      </c>
      <c r="K263" s="260"/>
      <c r="L263" s="261"/>
      <c r="M263" s="262" t="s">
        <v>1</v>
      </c>
      <c r="N263" s="263" t="s">
        <v>41</v>
      </c>
      <c r="O263" s="91"/>
      <c r="P263" s="229">
        <f>O263*H263</f>
        <v>0</v>
      </c>
      <c r="Q263" s="229">
        <v>0.0040000000000000001</v>
      </c>
      <c r="R263" s="229">
        <f>Q263*H263</f>
        <v>0.62517200000000006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361</v>
      </c>
      <c r="AT263" s="231" t="s">
        <v>296</v>
      </c>
      <c r="AU263" s="231" t="s">
        <v>86</v>
      </c>
      <c r="AY263" s="17" t="s">
        <v>136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278</v>
      </c>
      <c r="BM263" s="231" t="s">
        <v>940</v>
      </c>
    </row>
    <row r="264" s="13" customFormat="1">
      <c r="A264" s="13"/>
      <c r="B264" s="242"/>
      <c r="C264" s="243"/>
      <c r="D264" s="233" t="s">
        <v>241</v>
      </c>
      <c r="E264" s="243"/>
      <c r="F264" s="245" t="s">
        <v>941</v>
      </c>
      <c r="G264" s="243"/>
      <c r="H264" s="246">
        <v>156.29300000000001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241</v>
      </c>
      <c r="AU264" s="252" t="s">
        <v>86</v>
      </c>
      <c r="AV264" s="13" t="s">
        <v>86</v>
      </c>
      <c r="AW264" s="13" t="s">
        <v>4</v>
      </c>
      <c r="AX264" s="13" t="s">
        <v>84</v>
      </c>
      <c r="AY264" s="252" t="s">
        <v>136</v>
      </c>
    </row>
    <row r="265" s="2" customFormat="1" ht="24.15" customHeight="1">
      <c r="A265" s="38"/>
      <c r="B265" s="39"/>
      <c r="C265" s="219" t="s">
        <v>482</v>
      </c>
      <c r="D265" s="219" t="s">
        <v>139</v>
      </c>
      <c r="E265" s="220" t="s">
        <v>942</v>
      </c>
      <c r="F265" s="221" t="s">
        <v>943</v>
      </c>
      <c r="G265" s="222" t="s">
        <v>214</v>
      </c>
      <c r="H265" s="223">
        <v>128.00399999999999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278</v>
      </c>
      <c r="AT265" s="231" t="s">
        <v>139</v>
      </c>
      <c r="AU265" s="231" t="s">
        <v>86</v>
      </c>
      <c r="AY265" s="17" t="s">
        <v>136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278</v>
      </c>
      <c r="BM265" s="231" t="s">
        <v>944</v>
      </c>
    </row>
    <row r="266" s="2" customFormat="1">
      <c r="A266" s="38"/>
      <c r="B266" s="39"/>
      <c r="C266" s="40"/>
      <c r="D266" s="233" t="s">
        <v>145</v>
      </c>
      <c r="E266" s="40"/>
      <c r="F266" s="234" t="s">
        <v>945</v>
      </c>
      <c r="G266" s="40"/>
      <c r="H266" s="40"/>
      <c r="I266" s="235"/>
      <c r="J266" s="40"/>
      <c r="K266" s="40"/>
      <c r="L266" s="44"/>
      <c r="M266" s="236"/>
      <c r="N266" s="237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145</v>
      </c>
      <c r="AU266" s="17" t="s">
        <v>86</v>
      </c>
    </row>
    <row r="267" s="2" customFormat="1" ht="24.15" customHeight="1">
      <c r="A267" s="38"/>
      <c r="B267" s="39"/>
      <c r="C267" s="253" t="s">
        <v>487</v>
      </c>
      <c r="D267" s="253" t="s">
        <v>296</v>
      </c>
      <c r="E267" s="254" t="s">
        <v>946</v>
      </c>
      <c r="F267" s="255" t="s">
        <v>947</v>
      </c>
      <c r="G267" s="256" t="s">
        <v>214</v>
      </c>
      <c r="H267" s="257">
        <v>134.404</v>
      </c>
      <c r="I267" s="258"/>
      <c r="J267" s="259">
        <f>ROUND(I267*H267,2)</f>
        <v>0</v>
      </c>
      <c r="K267" s="260"/>
      <c r="L267" s="261"/>
      <c r="M267" s="262" t="s">
        <v>1</v>
      </c>
      <c r="N267" s="263" t="s">
        <v>41</v>
      </c>
      <c r="O267" s="91"/>
      <c r="P267" s="229">
        <f>O267*H267</f>
        <v>0</v>
      </c>
      <c r="Q267" s="229">
        <v>0.00029999999999999997</v>
      </c>
      <c r="R267" s="229">
        <f>Q267*H267</f>
        <v>0.040321199999999995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361</v>
      </c>
      <c r="AT267" s="231" t="s">
        <v>296</v>
      </c>
      <c r="AU267" s="231" t="s">
        <v>86</v>
      </c>
      <c r="AY267" s="17" t="s">
        <v>136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278</v>
      </c>
      <c r="BM267" s="231" t="s">
        <v>948</v>
      </c>
    </row>
    <row r="268" s="13" customFormat="1">
      <c r="A268" s="13"/>
      <c r="B268" s="242"/>
      <c r="C268" s="243"/>
      <c r="D268" s="233" t="s">
        <v>241</v>
      </c>
      <c r="E268" s="243"/>
      <c r="F268" s="245" t="s">
        <v>949</v>
      </c>
      <c r="G268" s="243"/>
      <c r="H268" s="246">
        <v>134.404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241</v>
      </c>
      <c r="AU268" s="252" t="s">
        <v>86</v>
      </c>
      <c r="AV268" s="13" t="s">
        <v>86</v>
      </c>
      <c r="AW268" s="13" t="s">
        <v>4</v>
      </c>
      <c r="AX268" s="13" t="s">
        <v>84</v>
      </c>
      <c r="AY268" s="252" t="s">
        <v>136</v>
      </c>
    </row>
    <row r="269" s="2" customFormat="1" ht="49.05" customHeight="1">
      <c r="A269" s="38"/>
      <c r="B269" s="39"/>
      <c r="C269" s="219" t="s">
        <v>492</v>
      </c>
      <c r="D269" s="219" t="s">
        <v>139</v>
      </c>
      <c r="E269" s="220" t="s">
        <v>950</v>
      </c>
      <c r="F269" s="221" t="s">
        <v>951</v>
      </c>
      <c r="G269" s="222" t="s">
        <v>281</v>
      </c>
      <c r="H269" s="223">
        <v>1.8180000000000001</v>
      </c>
      <c r="I269" s="224"/>
      <c r="J269" s="225">
        <f>ROUND(I269*H269,2)</f>
        <v>0</v>
      </c>
      <c r="K269" s="226"/>
      <c r="L269" s="44"/>
      <c r="M269" s="286" t="s">
        <v>1</v>
      </c>
      <c r="N269" s="287" t="s">
        <v>41</v>
      </c>
      <c r="O269" s="240"/>
      <c r="P269" s="288">
        <f>O269*H269</f>
        <v>0</v>
      </c>
      <c r="Q269" s="288">
        <v>0</v>
      </c>
      <c r="R269" s="288">
        <f>Q269*H269</f>
        <v>0</v>
      </c>
      <c r="S269" s="288">
        <v>0</v>
      </c>
      <c r="T269" s="28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278</v>
      </c>
      <c r="AT269" s="231" t="s">
        <v>139</v>
      </c>
      <c r="AU269" s="231" t="s">
        <v>86</v>
      </c>
      <c r="AY269" s="17" t="s">
        <v>136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84</v>
      </c>
      <c r="BK269" s="232">
        <f>ROUND(I269*H269,2)</f>
        <v>0</v>
      </c>
      <c r="BL269" s="17" t="s">
        <v>278</v>
      </c>
      <c r="BM269" s="231" t="s">
        <v>952</v>
      </c>
    </row>
    <row r="270" s="2" customFormat="1" ht="6.96" customHeight="1">
      <c r="A270" s="38"/>
      <c r="B270" s="66"/>
      <c r="C270" s="67"/>
      <c r="D270" s="67"/>
      <c r="E270" s="67"/>
      <c r="F270" s="67"/>
      <c r="G270" s="67"/>
      <c r="H270" s="67"/>
      <c r="I270" s="67"/>
      <c r="J270" s="67"/>
      <c r="K270" s="67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qPPM1dZ//bJ2Jf9CYJQ1DYfHZsSAasYLGadXpe1sAgzKsPtz503Oua9DLZJ2XJYsSEqrlc4kWL/2mU9YbpTqrg==" hashValue="BBT6B2azcUupbnAFx78NxjIveKMocVKBA/FMfQp/1MltN0y6avt+zPZ7I8MVM+caHHMI2GweRRoYYGjwt97knA==" algorithmName="SHA-512" password="CC35"/>
  <autoFilter ref="C127:K26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953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ROUND((SUM(BE121:BE161)),  2)</f>
        <v>0</v>
      </c>
      <c r="G33" s="38"/>
      <c r="H33" s="38"/>
      <c r="I33" s="155">
        <v>0.20999999999999999</v>
      </c>
      <c r="J33" s="154">
        <f>ROUND(((SUM(BE121:BE161))*I33),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ROUND((SUM(BF121:BF161)),  2)</f>
        <v>0</v>
      </c>
      <c r="G34" s="38"/>
      <c r="H34" s="38"/>
      <c r="I34" s="155">
        <v>0.14999999999999999</v>
      </c>
      <c r="J34" s="154">
        <f>ROUND(((SUM(BF121:BF161))*I34),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102.2 - Rámový propust v km 0,120 -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J155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208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Záchlumí - cesta od Valachu do České Rybné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102.2 - Rámový propust v km 0,120 - Stavební úpravy mimo obvod pozemkových úprav (investor obec Záchlumí)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23. 3. 2023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>IDProjekt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121</v>
      </c>
      <c r="D120" s="194" t="s">
        <v>61</v>
      </c>
      <c r="E120" s="194" t="s">
        <v>57</v>
      </c>
      <c r="F120" s="194" t="s">
        <v>58</v>
      </c>
      <c r="G120" s="194" t="s">
        <v>122</v>
      </c>
      <c r="H120" s="194" t="s">
        <v>123</v>
      </c>
      <c r="I120" s="194" t="s">
        <v>124</v>
      </c>
      <c r="J120" s="195" t="s">
        <v>114</v>
      </c>
      <c r="K120" s="196" t="s">
        <v>125</v>
      </c>
      <c r="L120" s="197"/>
      <c r="M120" s="100" t="s">
        <v>1</v>
      </c>
      <c r="N120" s="101" t="s">
        <v>40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85.370589600000002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116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209</v>
      </c>
      <c r="F122" s="206" t="s">
        <v>210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P123+P147+P155+P160</f>
        <v>0</v>
      </c>
      <c r="Q122" s="211"/>
      <c r="R122" s="212">
        <f>R123+R147+R155+R160</f>
        <v>85.370589600000002</v>
      </c>
      <c r="S122" s="211"/>
      <c r="T122" s="213">
        <f>T123+T147+T155+T160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136</v>
      </c>
      <c r="BK122" s="216">
        <f>BK123+BK147+BK155+BK160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211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SUM(P124:P146)</f>
        <v>0</v>
      </c>
      <c r="Q123" s="211"/>
      <c r="R123" s="212">
        <f>SUM(R124:R146)</f>
        <v>0.00071999999999999994</v>
      </c>
      <c r="S123" s="211"/>
      <c r="T123" s="213">
        <f>SUM(T124:T146)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136</v>
      </c>
      <c r="BK123" s="216">
        <f>SUM(BK124:BK146)</f>
        <v>0</v>
      </c>
    </row>
    <row r="124" s="2" customFormat="1" ht="24.15" customHeight="1">
      <c r="A124" s="38"/>
      <c r="B124" s="39"/>
      <c r="C124" s="219" t="s">
        <v>84</v>
      </c>
      <c r="D124" s="219" t="s">
        <v>139</v>
      </c>
      <c r="E124" s="220" t="s">
        <v>747</v>
      </c>
      <c r="F124" s="221" t="s">
        <v>954</v>
      </c>
      <c r="G124" s="222" t="s">
        <v>214</v>
      </c>
      <c r="H124" s="223">
        <v>36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156</v>
      </c>
      <c r="AT124" s="231" t="s">
        <v>139</v>
      </c>
      <c r="AU124" s="231" t="s">
        <v>86</v>
      </c>
      <c r="AY124" s="17" t="s">
        <v>136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156</v>
      </c>
      <c r="BM124" s="231" t="s">
        <v>955</v>
      </c>
    </row>
    <row r="125" s="2" customFormat="1">
      <c r="A125" s="38"/>
      <c r="B125" s="39"/>
      <c r="C125" s="40"/>
      <c r="D125" s="233" t="s">
        <v>145</v>
      </c>
      <c r="E125" s="40"/>
      <c r="F125" s="234" t="s">
        <v>662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86</v>
      </c>
    </row>
    <row r="126" s="2" customFormat="1" ht="37.8" customHeight="1">
      <c r="A126" s="38"/>
      <c r="B126" s="39"/>
      <c r="C126" s="219" t="s">
        <v>86</v>
      </c>
      <c r="D126" s="219" t="s">
        <v>139</v>
      </c>
      <c r="E126" s="220" t="s">
        <v>756</v>
      </c>
      <c r="F126" s="221" t="s">
        <v>956</v>
      </c>
      <c r="G126" s="222" t="s">
        <v>234</v>
      </c>
      <c r="H126" s="223">
        <v>5.4000000000000004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156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156</v>
      </c>
      <c r="BM126" s="231" t="s">
        <v>957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664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13" customFormat="1">
      <c r="A128" s="13"/>
      <c r="B128" s="242"/>
      <c r="C128" s="243"/>
      <c r="D128" s="233" t="s">
        <v>241</v>
      </c>
      <c r="E128" s="244" t="s">
        <v>1</v>
      </c>
      <c r="F128" s="245" t="s">
        <v>958</v>
      </c>
      <c r="G128" s="243"/>
      <c r="H128" s="246">
        <v>5.4000000000000004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241</v>
      </c>
      <c r="AU128" s="252" t="s">
        <v>86</v>
      </c>
      <c r="AV128" s="13" t="s">
        <v>86</v>
      </c>
      <c r="AW128" s="13" t="s">
        <v>33</v>
      </c>
      <c r="AX128" s="13" t="s">
        <v>84</v>
      </c>
      <c r="AY128" s="252" t="s">
        <v>136</v>
      </c>
    </row>
    <row r="129" s="2" customFormat="1" ht="49.05" customHeight="1">
      <c r="A129" s="38"/>
      <c r="B129" s="39"/>
      <c r="C129" s="219" t="s">
        <v>151</v>
      </c>
      <c r="D129" s="219" t="s">
        <v>139</v>
      </c>
      <c r="E129" s="220" t="s">
        <v>761</v>
      </c>
      <c r="F129" s="221" t="s">
        <v>959</v>
      </c>
      <c r="G129" s="222" t="s">
        <v>234</v>
      </c>
      <c r="H129" s="223">
        <v>57.200000000000003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156</v>
      </c>
      <c r="AT129" s="231" t="s">
        <v>139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960</v>
      </c>
    </row>
    <row r="130" s="13" customFormat="1">
      <c r="A130" s="13"/>
      <c r="B130" s="242"/>
      <c r="C130" s="243"/>
      <c r="D130" s="233" t="s">
        <v>241</v>
      </c>
      <c r="E130" s="244" t="s">
        <v>1</v>
      </c>
      <c r="F130" s="245" t="s">
        <v>961</v>
      </c>
      <c r="G130" s="243"/>
      <c r="H130" s="246">
        <v>57.200000000000003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241</v>
      </c>
      <c r="AU130" s="252" t="s">
        <v>86</v>
      </c>
      <c r="AV130" s="13" t="s">
        <v>86</v>
      </c>
      <c r="AW130" s="13" t="s">
        <v>33</v>
      </c>
      <c r="AX130" s="13" t="s">
        <v>84</v>
      </c>
      <c r="AY130" s="252" t="s">
        <v>136</v>
      </c>
    </row>
    <row r="131" s="2" customFormat="1" ht="44.25" customHeight="1">
      <c r="A131" s="38"/>
      <c r="B131" s="39"/>
      <c r="C131" s="219" t="s">
        <v>156</v>
      </c>
      <c r="D131" s="219" t="s">
        <v>139</v>
      </c>
      <c r="E131" s="220" t="s">
        <v>243</v>
      </c>
      <c r="F131" s="221" t="s">
        <v>244</v>
      </c>
      <c r="G131" s="222" t="s">
        <v>234</v>
      </c>
      <c r="H131" s="223">
        <v>2.1600000000000001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962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963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2" customFormat="1" ht="62.7" customHeight="1">
      <c r="A133" s="38"/>
      <c r="B133" s="39"/>
      <c r="C133" s="219" t="s">
        <v>135</v>
      </c>
      <c r="D133" s="219" t="s">
        <v>139</v>
      </c>
      <c r="E133" s="220" t="s">
        <v>270</v>
      </c>
      <c r="F133" s="221" t="s">
        <v>271</v>
      </c>
      <c r="G133" s="222" t="s">
        <v>234</v>
      </c>
      <c r="H133" s="223">
        <v>59.359999999999999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156</v>
      </c>
      <c r="AT133" s="231" t="s">
        <v>139</v>
      </c>
      <c r="AU133" s="231" t="s">
        <v>86</v>
      </c>
      <c r="AY133" s="17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156</v>
      </c>
      <c r="BM133" s="231" t="s">
        <v>964</v>
      </c>
    </row>
    <row r="134" s="13" customFormat="1">
      <c r="A134" s="13"/>
      <c r="B134" s="242"/>
      <c r="C134" s="243"/>
      <c r="D134" s="233" t="s">
        <v>241</v>
      </c>
      <c r="E134" s="244" t="s">
        <v>1</v>
      </c>
      <c r="F134" s="245" t="s">
        <v>965</v>
      </c>
      <c r="G134" s="243"/>
      <c r="H134" s="246">
        <v>59.359999999999999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241</v>
      </c>
      <c r="AU134" s="252" t="s">
        <v>86</v>
      </c>
      <c r="AV134" s="13" t="s">
        <v>86</v>
      </c>
      <c r="AW134" s="13" t="s">
        <v>33</v>
      </c>
      <c r="AX134" s="13" t="s">
        <v>84</v>
      </c>
      <c r="AY134" s="252" t="s">
        <v>136</v>
      </c>
    </row>
    <row r="135" s="2" customFormat="1" ht="66.75" customHeight="1">
      <c r="A135" s="38"/>
      <c r="B135" s="39"/>
      <c r="C135" s="219" t="s">
        <v>165</v>
      </c>
      <c r="D135" s="219" t="s">
        <v>139</v>
      </c>
      <c r="E135" s="220" t="s">
        <v>274</v>
      </c>
      <c r="F135" s="221" t="s">
        <v>275</v>
      </c>
      <c r="G135" s="222" t="s">
        <v>234</v>
      </c>
      <c r="H135" s="223">
        <v>296.80000000000001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156</v>
      </c>
      <c r="AT135" s="231" t="s">
        <v>139</v>
      </c>
      <c r="AU135" s="231" t="s">
        <v>86</v>
      </c>
      <c r="AY135" s="17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156</v>
      </c>
      <c r="BM135" s="231" t="s">
        <v>966</v>
      </c>
    </row>
    <row r="136" s="13" customFormat="1">
      <c r="A136" s="13"/>
      <c r="B136" s="242"/>
      <c r="C136" s="243"/>
      <c r="D136" s="233" t="s">
        <v>241</v>
      </c>
      <c r="E136" s="244" t="s">
        <v>1</v>
      </c>
      <c r="F136" s="245" t="s">
        <v>967</v>
      </c>
      <c r="G136" s="243"/>
      <c r="H136" s="246">
        <v>296.80000000000001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241</v>
      </c>
      <c r="AU136" s="252" t="s">
        <v>86</v>
      </c>
      <c r="AV136" s="13" t="s">
        <v>86</v>
      </c>
      <c r="AW136" s="13" t="s">
        <v>33</v>
      </c>
      <c r="AX136" s="13" t="s">
        <v>84</v>
      </c>
      <c r="AY136" s="252" t="s">
        <v>136</v>
      </c>
    </row>
    <row r="137" s="2" customFormat="1" ht="44.25" customHeight="1">
      <c r="A137" s="38"/>
      <c r="B137" s="39"/>
      <c r="C137" s="219" t="s">
        <v>170</v>
      </c>
      <c r="D137" s="219" t="s">
        <v>139</v>
      </c>
      <c r="E137" s="220" t="s">
        <v>279</v>
      </c>
      <c r="F137" s="221" t="s">
        <v>280</v>
      </c>
      <c r="G137" s="222" t="s">
        <v>281</v>
      </c>
      <c r="H137" s="223">
        <v>118.72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156</v>
      </c>
      <c r="AT137" s="231" t="s">
        <v>139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156</v>
      </c>
      <c r="BM137" s="231" t="s">
        <v>968</v>
      </c>
    </row>
    <row r="138" s="2" customFormat="1">
      <c r="A138" s="38"/>
      <c r="B138" s="39"/>
      <c r="C138" s="40"/>
      <c r="D138" s="233" t="s">
        <v>145</v>
      </c>
      <c r="E138" s="40"/>
      <c r="F138" s="234" t="s">
        <v>969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86</v>
      </c>
    </row>
    <row r="139" s="13" customFormat="1">
      <c r="A139" s="13"/>
      <c r="B139" s="242"/>
      <c r="C139" s="243"/>
      <c r="D139" s="233" t="s">
        <v>241</v>
      </c>
      <c r="E139" s="244" t="s">
        <v>1</v>
      </c>
      <c r="F139" s="245" t="s">
        <v>970</v>
      </c>
      <c r="G139" s="243"/>
      <c r="H139" s="246">
        <v>118.72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241</v>
      </c>
      <c r="AU139" s="252" t="s">
        <v>86</v>
      </c>
      <c r="AV139" s="13" t="s">
        <v>86</v>
      </c>
      <c r="AW139" s="13" t="s">
        <v>33</v>
      </c>
      <c r="AX139" s="13" t="s">
        <v>84</v>
      </c>
      <c r="AY139" s="252" t="s">
        <v>136</v>
      </c>
    </row>
    <row r="140" s="2" customFormat="1" ht="37.8" customHeight="1">
      <c r="A140" s="38"/>
      <c r="B140" s="39"/>
      <c r="C140" s="219" t="s">
        <v>175</v>
      </c>
      <c r="D140" s="219" t="s">
        <v>139</v>
      </c>
      <c r="E140" s="220" t="s">
        <v>286</v>
      </c>
      <c r="F140" s="221" t="s">
        <v>287</v>
      </c>
      <c r="G140" s="222" t="s">
        <v>234</v>
      </c>
      <c r="H140" s="223">
        <v>64.760000000000005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971</v>
      </c>
    </row>
    <row r="141" s="2" customFormat="1" ht="37.8" customHeight="1">
      <c r="A141" s="38"/>
      <c r="B141" s="39"/>
      <c r="C141" s="219" t="s">
        <v>180</v>
      </c>
      <c r="D141" s="219" t="s">
        <v>139</v>
      </c>
      <c r="E141" s="220" t="s">
        <v>786</v>
      </c>
      <c r="F141" s="221" t="s">
        <v>972</v>
      </c>
      <c r="G141" s="222" t="s">
        <v>214</v>
      </c>
      <c r="H141" s="223">
        <v>36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973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974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2" customFormat="1" ht="37.8" customHeight="1">
      <c r="A143" s="38"/>
      <c r="B143" s="39"/>
      <c r="C143" s="219" t="s">
        <v>187</v>
      </c>
      <c r="D143" s="219" t="s">
        <v>139</v>
      </c>
      <c r="E143" s="220" t="s">
        <v>790</v>
      </c>
      <c r="F143" s="221" t="s">
        <v>791</v>
      </c>
      <c r="G143" s="222" t="s">
        <v>214</v>
      </c>
      <c r="H143" s="223">
        <v>36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156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975</v>
      </c>
    </row>
    <row r="144" s="2" customFormat="1" ht="16.5" customHeight="1">
      <c r="A144" s="38"/>
      <c r="B144" s="39"/>
      <c r="C144" s="253" t="s">
        <v>192</v>
      </c>
      <c r="D144" s="253" t="s">
        <v>296</v>
      </c>
      <c r="E144" s="254" t="s">
        <v>356</v>
      </c>
      <c r="F144" s="255" t="s">
        <v>357</v>
      </c>
      <c r="G144" s="256" t="s">
        <v>358</v>
      </c>
      <c r="H144" s="257">
        <v>0.71999999999999997</v>
      </c>
      <c r="I144" s="258"/>
      <c r="J144" s="259">
        <f>ROUND(I144*H144,2)</f>
        <v>0</v>
      </c>
      <c r="K144" s="260"/>
      <c r="L144" s="261"/>
      <c r="M144" s="262" t="s">
        <v>1</v>
      </c>
      <c r="N144" s="263" t="s">
        <v>41</v>
      </c>
      <c r="O144" s="91"/>
      <c r="P144" s="229">
        <f>O144*H144</f>
        <v>0</v>
      </c>
      <c r="Q144" s="229">
        <v>0.001</v>
      </c>
      <c r="R144" s="229">
        <f>Q144*H144</f>
        <v>0.00071999999999999994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175</v>
      </c>
      <c r="AT144" s="231" t="s">
        <v>296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976</v>
      </c>
    </row>
    <row r="145" s="13" customFormat="1">
      <c r="A145" s="13"/>
      <c r="B145" s="242"/>
      <c r="C145" s="243"/>
      <c r="D145" s="233" t="s">
        <v>241</v>
      </c>
      <c r="E145" s="243"/>
      <c r="F145" s="245" t="s">
        <v>977</v>
      </c>
      <c r="G145" s="243"/>
      <c r="H145" s="246">
        <v>0.71999999999999997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241</v>
      </c>
      <c r="AU145" s="252" t="s">
        <v>86</v>
      </c>
      <c r="AV145" s="13" t="s">
        <v>86</v>
      </c>
      <c r="AW145" s="13" t="s">
        <v>4</v>
      </c>
      <c r="AX145" s="13" t="s">
        <v>84</v>
      </c>
      <c r="AY145" s="252" t="s">
        <v>136</v>
      </c>
    </row>
    <row r="146" s="2" customFormat="1" ht="24.15" customHeight="1">
      <c r="A146" s="38"/>
      <c r="B146" s="39"/>
      <c r="C146" s="219" t="s">
        <v>260</v>
      </c>
      <c r="D146" s="219" t="s">
        <v>139</v>
      </c>
      <c r="E146" s="220" t="s">
        <v>393</v>
      </c>
      <c r="F146" s="221" t="s">
        <v>394</v>
      </c>
      <c r="G146" s="222" t="s">
        <v>214</v>
      </c>
      <c r="H146" s="223">
        <v>36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978</v>
      </c>
    </row>
    <row r="147" s="12" customFormat="1" ht="22.8" customHeight="1">
      <c r="A147" s="12"/>
      <c r="B147" s="203"/>
      <c r="C147" s="204"/>
      <c r="D147" s="205" t="s">
        <v>75</v>
      </c>
      <c r="E147" s="217" t="s">
        <v>156</v>
      </c>
      <c r="F147" s="217" t="s">
        <v>433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SUM(P148:P154)</f>
        <v>0</v>
      </c>
      <c r="Q147" s="211"/>
      <c r="R147" s="212">
        <f>SUM(R148:R154)</f>
        <v>33.319949600000001</v>
      </c>
      <c r="S147" s="211"/>
      <c r="T147" s="213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84</v>
      </c>
      <c r="AY147" s="214" t="s">
        <v>136</v>
      </c>
      <c r="BK147" s="216">
        <f>SUM(BK148:BK154)</f>
        <v>0</v>
      </c>
    </row>
    <row r="148" s="2" customFormat="1" ht="37.8" customHeight="1">
      <c r="A148" s="38"/>
      <c r="B148" s="39"/>
      <c r="C148" s="219" t="s">
        <v>264</v>
      </c>
      <c r="D148" s="219" t="s">
        <v>139</v>
      </c>
      <c r="E148" s="220" t="s">
        <v>435</v>
      </c>
      <c r="F148" s="221" t="s">
        <v>436</v>
      </c>
      <c r="G148" s="222" t="s">
        <v>214</v>
      </c>
      <c r="H148" s="223">
        <v>68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156</v>
      </c>
      <c r="AT148" s="231" t="s">
        <v>139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979</v>
      </c>
    </row>
    <row r="149" s="2" customFormat="1">
      <c r="A149" s="38"/>
      <c r="B149" s="39"/>
      <c r="C149" s="40"/>
      <c r="D149" s="233" t="s">
        <v>145</v>
      </c>
      <c r="E149" s="40"/>
      <c r="F149" s="234" t="s">
        <v>980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86</v>
      </c>
    </row>
    <row r="150" s="2" customFormat="1" ht="24.15" customHeight="1">
      <c r="A150" s="38"/>
      <c r="B150" s="39"/>
      <c r="C150" s="219" t="s">
        <v>269</v>
      </c>
      <c r="D150" s="219" t="s">
        <v>139</v>
      </c>
      <c r="E150" s="220" t="s">
        <v>884</v>
      </c>
      <c r="F150" s="221" t="s">
        <v>885</v>
      </c>
      <c r="G150" s="222" t="s">
        <v>214</v>
      </c>
      <c r="H150" s="223">
        <v>68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0.40000000000000002</v>
      </c>
      <c r="R150" s="229">
        <f>Q150*H150</f>
        <v>27.200000000000003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156</v>
      </c>
      <c r="AT150" s="231" t="s">
        <v>139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981</v>
      </c>
    </row>
    <row r="151" s="2" customFormat="1">
      <c r="A151" s="38"/>
      <c r="B151" s="39"/>
      <c r="C151" s="40"/>
      <c r="D151" s="233" t="s">
        <v>145</v>
      </c>
      <c r="E151" s="40"/>
      <c r="F151" s="234" t="s">
        <v>982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86</v>
      </c>
    </row>
    <row r="152" s="2" customFormat="1" ht="49.05" customHeight="1">
      <c r="A152" s="38"/>
      <c r="B152" s="39"/>
      <c r="C152" s="219" t="s">
        <v>8</v>
      </c>
      <c r="D152" s="219" t="s">
        <v>139</v>
      </c>
      <c r="E152" s="220" t="s">
        <v>444</v>
      </c>
      <c r="F152" s="221" t="s">
        <v>445</v>
      </c>
      <c r="G152" s="222" t="s">
        <v>234</v>
      </c>
      <c r="H152" s="223">
        <v>2.1600000000000001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2.83331</v>
      </c>
      <c r="R152" s="229">
        <f>Q152*H152</f>
        <v>6.1199496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983</v>
      </c>
    </row>
    <row r="153" s="2" customFormat="1">
      <c r="A153" s="38"/>
      <c r="B153" s="39"/>
      <c r="C153" s="40"/>
      <c r="D153" s="233" t="s">
        <v>145</v>
      </c>
      <c r="E153" s="40"/>
      <c r="F153" s="234" t="s">
        <v>984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86</v>
      </c>
    </row>
    <row r="154" s="13" customFormat="1">
      <c r="A154" s="13"/>
      <c r="B154" s="242"/>
      <c r="C154" s="243"/>
      <c r="D154" s="233" t="s">
        <v>241</v>
      </c>
      <c r="E154" s="244" t="s">
        <v>1</v>
      </c>
      <c r="F154" s="245" t="s">
        <v>985</v>
      </c>
      <c r="G154" s="243"/>
      <c r="H154" s="246">
        <v>2.1600000000000001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241</v>
      </c>
      <c r="AU154" s="252" t="s">
        <v>86</v>
      </c>
      <c r="AV154" s="13" t="s">
        <v>86</v>
      </c>
      <c r="AW154" s="13" t="s">
        <v>33</v>
      </c>
      <c r="AX154" s="13" t="s">
        <v>84</v>
      </c>
      <c r="AY154" s="252" t="s">
        <v>136</v>
      </c>
    </row>
    <row r="155" s="12" customFormat="1" ht="22.8" customHeight="1">
      <c r="A155" s="12"/>
      <c r="B155" s="203"/>
      <c r="C155" s="204"/>
      <c r="D155" s="205" t="s">
        <v>75</v>
      </c>
      <c r="E155" s="217" t="s">
        <v>135</v>
      </c>
      <c r="F155" s="217" t="s">
        <v>454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SUM(P156:P159)</f>
        <v>0</v>
      </c>
      <c r="Q155" s="211"/>
      <c r="R155" s="212">
        <f>SUM(R156:R159)</f>
        <v>52.04992</v>
      </c>
      <c r="S155" s="211"/>
      <c r="T155" s="213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84</v>
      </c>
      <c r="AT155" s="215" t="s">
        <v>75</v>
      </c>
      <c r="AU155" s="215" t="s">
        <v>84</v>
      </c>
      <c r="AY155" s="214" t="s">
        <v>136</v>
      </c>
      <c r="BK155" s="216">
        <f>SUM(BK156:BK159)</f>
        <v>0</v>
      </c>
    </row>
    <row r="156" s="2" customFormat="1" ht="55.5" customHeight="1">
      <c r="A156" s="38"/>
      <c r="B156" s="39"/>
      <c r="C156" s="219" t="s">
        <v>278</v>
      </c>
      <c r="D156" s="219" t="s">
        <v>139</v>
      </c>
      <c r="E156" s="220" t="s">
        <v>503</v>
      </c>
      <c r="F156" s="221" t="s">
        <v>504</v>
      </c>
      <c r="G156" s="222" t="s">
        <v>214</v>
      </c>
      <c r="H156" s="223">
        <v>68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0.61404000000000003</v>
      </c>
      <c r="R156" s="229">
        <f>Q156*H156</f>
        <v>41.754719999999999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986</v>
      </c>
    </row>
    <row r="157" s="2" customFormat="1">
      <c r="A157" s="38"/>
      <c r="B157" s="39"/>
      <c r="C157" s="40"/>
      <c r="D157" s="233" t="s">
        <v>145</v>
      </c>
      <c r="E157" s="40"/>
      <c r="F157" s="234" t="s">
        <v>987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86</v>
      </c>
    </row>
    <row r="158" s="2" customFormat="1" ht="37.8" customHeight="1">
      <c r="A158" s="38"/>
      <c r="B158" s="39"/>
      <c r="C158" s="219" t="s">
        <v>285</v>
      </c>
      <c r="D158" s="219" t="s">
        <v>139</v>
      </c>
      <c r="E158" s="220" t="s">
        <v>508</v>
      </c>
      <c r="F158" s="221" t="s">
        <v>509</v>
      </c>
      <c r="G158" s="222" t="s">
        <v>214</v>
      </c>
      <c r="H158" s="223">
        <v>68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0.15140000000000001</v>
      </c>
      <c r="R158" s="229">
        <f>Q158*H158</f>
        <v>10.295200000000001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988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989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12" customFormat="1" ht="22.8" customHeight="1">
      <c r="A160" s="12"/>
      <c r="B160" s="203"/>
      <c r="C160" s="204"/>
      <c r="D160" s="205" t="s">
        <v>75</v>
      </c>
      <c r="E160" s="217" t="s">
        <v>654</v>
      </c>
      <c r="F160" s="217" t="s">
        <v>655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P161</f>
        <v>0</v>
      </c>
      <c r="Q160" s="211"/>
      <c r="R160" s="212">
        <f>R161</f>
        <v>0</v>
      </c>
      <c r="S160" s="211"/>
      <c r="T160" s="21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84</v>
      </c>
      <c r="AT160" s="215" t="s">
        <v>75</v>
      </c>
      <c r="AU160" s="215" t="s">
        <v>84</v>
      </c>
      <c r="AY160" s="214" t="s">
        <v>136</v>
      </c>
      <c r="BK160" s="216">
        <f>BK161</f>
        <v>0</v>
      </c>
    </row>
    <row r="161" s="2" customFormat="1" ht="44.25" customHeight="1">
      <c r="A161" s="38"/>
      <c r="B161" s="39"/>
      <c r="C161" s="219" t="s">
        <v>290</v>
      </c>
      <c r="D161" s="219" t="s">
        <v>139</v>
      </c>
      <c r="E161" s="220" t="s">
        <v>657</v>
      </c>
      <c r="F161" s="221" t="s">
        <v>658</v>
      </c>
      <c r="G161" s="222" t="s">
        <v>281</v>
      </c>
      <c r="H161" s="223">
        <v>85.370999999999995</v>
      </c>
      <c r="I161" s="224"/>
      <c r="J161" s="225">
        <f>ROUND(I161*H161,2)</f>
        <v>0</v>
      </c>
      <c r="K161" s="226"/>
      <c r="L161" s="44"/>
      <c r="M161" s="286" t="s">
        <v>1</v>
      </c>
      <c r="N161" s="287" t="s">
        <v>41</v>
      </c>
      <c r="O161" s="240"/>
      <c r="P161" s="288">
        <f>O161*H161</f>
        <v>0</v>
      </c>
      <c r="Q161" s="288">
        <v>0</v>
      </c>
      <c r="R161" s="288">
        <f>Q161*H161</f>
        <v>0</v>
      </c>
      <c r="S161" s="288">
        <v>0</v>
      </c>
      <c r="T161" s="28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990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XcSMDPEhP+CU4fFb4uaQKHrdCnNvQSUfPCwOwrI+521ePvvQvYtneJY2pKBYeGuDj7/k2ikZy4KnfjfHm6Yz9w==" hashValue="m7PIAppY39aytqDFue0pkJVTICmArBnTUBo7f1W4Xvock08PXCGtZz51+7VF3OCE+Iacf7FdrOdEMh7IEoNZ7g==" algorithmName="SHA-512" password="CC35"/>
  <autoFilter ref="C120:K16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ROUND((SUM(BE123:BE176)),  2)</f>
        <v>0</v>
      </c>
      <c r="G33" s="38"/>
      <c r="H33" s="38"/>
      <c r="I33" s="155">
        <v>0.20999999999999999</v>
      </c>
      <c r="J33" s="154">
        <f>ROUND(((SUM(BE123:BE176))*I33),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ROUND((SUM(BF123:BF176)),  2)</f>
        <v>0</v>
      </c>
      <c r="G34" s="38"/>
      <c r="H34" s="38"/>
      <c r="I34" s="155">
        <v>0.14999999999999999</v>
      </c>
      <c r="J34" s="154">
        <f>ROUND(((SUM(BF123:BF176))*I34),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103 - Propust km 0,228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205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206</v>
      </c>
      <c r="E102" s="188"/>
      <c r="F102" s="188"/>
      <c r="G102" s="188"/>
      <c r="H102" s="188"/>
      <c r="I102" s="188"/>
      <c r="J102" s="189">
        <f>J170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208</v>
      </c>
      <c r="E103" s="188"/>
      <c r="F103" s="188"/>
      <c r="G103" s="188"/>
      <c r="H103" s="188"/>
      <c r="I103" s="188"/>
      <c r="J103" s="189">
        <f>J175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Záchlumí - cesta od Valachu do České Rybné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103 - Propust km 0,228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23. 3. 2023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>IDProjekt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121</v>
      </c>
      <c r="D122" s="194" t="s">
        <v>61</v>
      </c>
      <c r="E122" s="194" t="s">
        <v>57</v>
      </c>
      <c r="F122" s="194" t="s">
        <v>58</v>
      </c>
      <c r="G122" s="194" t="s">
        <v>122</v>
      </c>
      <c r="H122" s="194" t="s">
        <v>123</v>
      </c>
      <c r="I122" s="194" t="s">
        <v>124</v>
      </c>
      <c r="J122" s="195" t="s">
        <v>114</v>
      </c>
      <c r="K122" s="196" t="s">
        <v>125</v>
      </c>
      <c r="L122" s="197"/>
      <c r="M122" s="100" t="s">
        <v>1</v>
      </c>
      <c r="N122" s="101" t="s">
        <v>40</v>
      </c>
      <c r="O122" s="101" t="s">
        <v>126</v>
      </c>
      <c r="P122" s="101" t="s">
        <v>127</v>
      </c>
      <c r="Q122" s="101" t="s">
        <v>128</v>
      </c>
      <c r="R122" s="101" t="s">
        <v>129</v>
      </c>
      <c r="S122" s="101" t="s">
        <v>130</v>
      </c>
      <c r="T122" s="102" t="s">
        <v>131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132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94.69609238999999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116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209</v>
      </c>
      <c r="F124" s="206" t="s">
        <v>210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P125+P148+P162+P167+P170+P175</f>
        <v>0</v>
      </c>
      <c r="Q124" s="211"/>
      <c r="R124" s="212">
        <f>R125+R148+R162+R167+R170+R175</f>
        <v>94.69609238999999</v>
      </c>
      <c r="S124" s="211"/>
      <c r="T124" s="213">
        <f>T125+T148+T162+T167+T170+T175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136</v>
      </c>
      <c r="BK124" s="216">
        <f>BK125+BK148+BK162+BK167+BK170+BK175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84</v>
      </c>
      <c r="F125" s="217" t="s">
        <v>211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SUM(P126:P147)</f>
        <v>0</v>
      </c>
      <c r="Q125" s="211"/>
      <c r="R125" s="212">
        <f>SUM(R126:R147)</f>
        <v>52.18</v>
      </c>
      <c r="S125" s="211"/>
      <c r="T125" s="213">
        <f>SUM(T126:T147)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136</v>
      </c>
      <c r="BK125" s="216">
        <f>SUM(BK126:BK147)</f>
        <v>0</v>
      </c>
    </row>
    <row r="126" s="2" customFormat="1" ht="33" customHeight="1">
      <c r="A126" s="38"/>
      <c r="B126" s="39"/>
      <c r="C126" s="219" t="s">
        <v>84</v>
      </c>
      <c r="D126" s="219" t="s">
        <v>139</v>
      </c>
      <c r="E126" s="220" t="s">
        <v>992</v>
      </c>
      <c r="F126" s="221" t="s">
        <v>993</v>
      </c>
      <c r="G126" s="222" t="s">
        <v>234</v>
      </c>
      <c r="H126" s="223">
        <v>44.640000000000001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156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156</v>
      </c>
      <c r="BM126" s="231" t="s">
        <v>994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995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13" customFormat="1">
      <c r="A128" s="13"/>
      <c r="B128" s="242"/>
      <c r="C128" s="243"/>
      <c r="D128" s="233" t="s">
        <v>241</v>
      </c>
      <c r="E128" s="244" t="s">
        <v>1</v>
      </c>
      <c r="F128" s="245" t="s">
        <v>996</v>
      </c>
      <c r="G128" s="243"/>
      <c r="H128" s="246">
        <v>44.640000000000001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241</v>
      </c>
      <c r="AU128" s="252" t="s">
        <v>86</v>
      </c>
      <c r="AV128" s="13" t="s">
        <v>86</v>
      </c>
      <c r="AW128" s="13" t="s">
        <v>33</v>
      </c>
      <c r="AX128" s="13" t="s">
        <v>84</v>
      </c>
      <c r="AY128" s="252" t="s">
        <v>136</v>
      </c>
    </row>
    <row r="129" s="2" customFormat="1" ht="49.05" customHeight="1">
      <c r="A129" s="38"/>
      <c r="B129" s="39"/>
      <c r="C129" s="219" t="s">
        <v>86</v>
      </c>
      <c r="D129" s="219" t="s">
        <v>139</v>
      </c>
      <c r="E129" s="220" t="s">
        <v>997</v>
      </c>
      <c r="F129" s="221" t="s">
        <v>998</v>
      </c>
      <c r="G129" s="222" t="s">
        <v>234</v>
      </c>
      <c r="H129" s="223">
        <v>35.209000000000003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156</v>
      </c>
      <c r="AT129" s="231" t="s">
        <v>139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999</v>
      </c>
    </row>
    <row r="130" s="13" customFormat="1">
      <c r="A130" s="13"/>
      <c r="B130" s="242"/>
      <c r="C130" s="243"/>
      <c r="D130" s="233" t="s">
        <v>241</v>
      </c>
      <c r="E130" s="244" t="s">
        <v>1</v>
      </c>
      <c r="F130" s="245" t="s">
        <v>1000</v>
      </c>
      <c r="G130" s="243"/>
      <c r="H130" s="246">
        <v>35.209000000000003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241</v>
      </c>
      <c r="AU130" s="252" t="s">
        <v>86</v>
      </c>
      <c r="AV130" s="13" t="s">
        <v>86</v>
      </c>
      <c r="AW130" s="13" t="s">
        <v>33</v>
      </c>
      <c r="AX130" s="13" t="s">
        <v>84</v>
      </c>
      <c r="AY130" s="252" t="s">
        <v>136</v>
      </c>
    </row>
    <row r="131" s="2" customFormat="1" ht="44.25" customHeight="1">
      <c r="A131" s="38"/>
      <c r="B131" s="39"/>
      <c r="C131" s="219" t="s">
        <v>151</v>
      </c>
      <c r="D131" s="219" t="s">
        <v>139</v>
      </c>
      <c r="E131" s="220" t="s">
        <v>243</v>
      </c>
      <c r="F131" s="221" t="s">
        <v>244</v>
      </c>
      <c r="G131" s="222" t="s">
        <v>234</v>
      </c>
      <c r="H131" s="223">
        <v>2.3090000000000002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1001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1002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2" customFormat="1" ht="62.7" customHeight="1">
      <c r="A133" s="38"/>
      <c r="B133" s="39"/>
      <c r="C133" s="219" t="s">
        <v>156</v>
      </c>
      <c r="D133" s="219" t="s">
        <v>139</v>
      </c>
      <c r="E133" s="220" t="s">
        <v>270</v>
      </c>
      <c r="F133" s="221" t="s">
        <v>271</v>
      </c>
      <c r="G133" s="222" t="s">
        <v>234</v>
      </c>
      <c r="H133" s="223">
        <v>82.158000000000001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156</v>
      </c>
      <c r="AT133" s="231" t="s">
        <v>139</v>
      </c>
      <c r="AU133" s="231" t="s">
        <v>86</v>
      </c>
      <c r="AY133" s="17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156</v>
      </c>
      <c r="BM133" s="231" t="s">
        <v>1003</v>
      </c>
    </row>
    <row r="134" s="2" customFormat="1" ht="66.75" customHeight="1">
      <c r="A134" s="38"/>
      <c r="B134" s="39"/>
      <c r="C134" s="219" t="s">
        <v>135</v>
      </c>
      <c r="D134" s="219" t="s">
        <v>139</v>
      </c>
      <c r="E134" s="220" t="s">
        <v>274</v>
      </c>
      <c r="F134" s="221" t="s">
        <v>275</v>
      </c>
      <c r="G134" s="222" t="s">
        <v>234</v>
      </c>
      <c r="H134" s="223">
        <v>410.79000000000002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1004</v>
      </c>
    </row>
    <row r="135" s="13" customFormat="1">
      <c r="A135" s="13"/>
      <c r="B135" s="242"/>
      <c r="C135" s="243"/>
      <c r="D135" s="233" t="s">
        <v>241</v>
      </c>
      <c r="E135" s="244" t="s">
        <v>1</v>
      </c>
      <c r="F135" s="245" t="s">
        <v>1005</v>
      </c>
      <c r="G135" s="243"/>
      <c r="H135" s="246">
        <v>410.79000000000002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241</v>
      </c>
      <c r="AU135" s="252" t="s">
        <v>86</v>
      </c>
      <c r="AV135" s="13" t="s">
        <v>86</v>
      </c>
      <c r="AW135" s="13" t="s">
        <v>33</v>
      </c>
      <c r="AX135" s="13" t="s">
        <v>84</v>
      </c>
      <c r="AY135" s="252" t="s">
        <v>136</v>
      </c>
    </row>
    <row r="136" s="2" customFormat="1" ht="44.25" customHeight="1">
      <c r="A136" s="38"/>
      <c r="B136" s="39"/>
      <c r="C136" s="219" t="s">
        <v>165</v>
      </c>
      <c r="D136" s="219" t="s">
        <v>139</v>
      </c>
      <c r="E136" s="220" t="s">
        <v>279</v>
      </c>
      <c r="F136" s="221" t="s">
        <v>280</v>
      </c>
      <c r="G136" s="222" t="s">
        <v>281</v>
      </c>
      <c r="H136" s="223">
        <v>164.316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1006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1007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13" customFormat="1">
      <c r="A138" s="13"/>
      <c r="B138" s="242"/>
      <c r="C138" s="243"/>
      <c r="D138" s="233" t="s">
        <v>241</v>
      </c>
      <c r="E138" s="244" t="s">
        <v>1</v>
      </c>
      <c r="F138" s="245" t="s">
        <v>1008</v>
      </c>
      <c r="G138" s="243"/>
      <c r="H138" s="246">
        <v>164.316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241</v>
      </c>
      <c r="AU138" s="252" t="s">
        <v>86</v>
      </c>
      <c r="AV138" s="13" t="s">
        <v>86</v>
      </c>
      <c r="AW138" s="13" t="s">
        <v>33</v>
      </c>
      <c r="AX138" s="13" t="s">
        <v>84</v>
      </c>
      <c r="AY138" s="252" t="s">
        <v>136</v>
      </c>
    </row>
    <row r="139" s="2" customFormat="1" ht="37.8" customHeight="1">
      <c r="A139" s="38"/>
      <c r="B139" s="39"/>
      <c r="C139" s="219" t="s">
        <v>170</v>
      </c>
      <c r="D139" s="219" t="s">
        <v>139</v>
      </c>
      <c r="E139" s="220" t="s">
        <v>286</v>
      </c>
      <c r="F139" s="221" t="s">
        <v>287</v>
      </c>
      <c r="G139" s="222" t="s">
        <v>234</v>
      </c>
      <c r="H139" s="223">
        <v>82.158000000000001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156</v>
      </c>
      <c r="AT139" s="231" t="s">
        <v>139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156</v>
      </c>
      <c r="BM139" s="231" t="s">
        <v>1009</v>
      </c>
    </row>
    <row r="140" s="2" customFormat="1" ht="44.25" customHeight="1">
      <c r="A140" s="38"/>
      <c r="B140" s="39"/>
      <c r="C140" s="219" t="s">
        <v>175</v>
      </c>
      <c r="D140" s="219" t="s">
        <v>139</v>
      </c>
      <c r="E140" s="220" t="s">
        <v>291</v>
      </c>
      <c r="F140" s="221" t="s">
        <v>678</v>
      </c>
      <c r="G140" s="222" t="s">
        <v>234</v>
      </c>
      <c r="H140" s="223">
        <v>26.09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1010</v>
      </c>
    </row>
    <row r="141" s="2" customFormat="1">
      <c r="A141" s="38"/>
      <c r="B141" s="39"/>
      <c r="C141" s="40"/>
      <c r="D141" s="233" t="s">
        <v>145</v>
      </c>
      <c r="E141" s="40"/>
      <c r="F141" s="234" t="s">
        <v>1011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86</v>
      </c>
    </row>
    <row r="142" s="2" customFormat="1" ht="16.5" customHeight="1">
      <c r="A142" s="38"/>
      <c r="B142" s="39"/>
      <c r="C142" s="253" t="s">
        <v>180</v>
      </c>
      <c r="D142" s="253" t="s">
        <v>296</v>
      </c>
      <c r="E142" s="254" t="s">
        <v>297</v>
      </c>
      <c r="F142" s="255" t="s">
        <v>298</v>
      </c>
      <c r="G142" s="256" t="s">
        <v>281</v>
      </c>
      <c r="H142" s="257">
        <v>52.18</v>
      </c>
      <c r="I142" s="258"/>
      <c r="J142" s="259">
        <f>ROUND(I142*H142,2)</f>
        <v>0</v>
      </c>
      <c r="K142" s="260"/>
      <c r="L142" s="261"/>
      <c r="M142" s="262" t="s">
        <v>1</v>
      </c>
      <c r="N142" s="263" t="s">
        <v>41</v>
      </c>
      <c r="O142" s="91"/>
      <c r="P142" s="229">
        <f>O142*H142</f>
        <v>0</v>
      </c>
      <c r="Q142" s="229">
        <v>1</v>
      </c>
      <c r="R142" s="229">
        <f>Q142*H142</f>
        <v>52.18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175</v>
      </c>
      <c r="AT142" s="231" t="s">
        <v>296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156</v>
      </c>
      <c r="BM142" s="231" t="s">
        <v>1012</v>
      </c>
    </row>
    <row r="143" s="2" customFormat="1">
      <c r="A143" s="38"/>
      <c r="B143" s="39"/>
      <c r="C143" s="40"/>
      <c r="D143" s="233" t="s">
        <v>145</v>
      </c>
      <c r="E143" s="40"/>
      <c r="F143" s="234" t="s">
        <v>1013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86</v>
      </c>
    </row>
    <row r="144" s="13" customFormat="1">
      <c r="A144" s="13"/>
      <c r="B144" s="242"/>
      <c r="C144" s="243"/>
      <c r="D144" s="233" t="s">
        <v>241</v>
      </c>
      <c r="E144" s="244" t="s">
        <v>1</v>
      </c>
      <c r="F144" s="245" t="s">
        <v>1014</v>
      </c>
      <c r="G144" s="243"/>
      <c r="H144" s="246">
        <v>52.18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241</v>
      </c>
      <c r="AU144" s="252" t="s">
        <v>86</v>
      </c>
      <c r="AV144" s="13" t="s">
        <v>86</v>
      </c>
      <c r="AW144" s="13" t="s">
        <v>33</v>
      </c>
      <c r="AX144" s="13" t="s">
        <v>84</v>
      </c>
      <c r="AY144" s="252" t="s">
        <v>136</v>
      </c>
    </row>
    <row r="145" s="2" customFormat="1" ht="24.15" customHeight="1">
      <c r="A145" s="38"/>
      <c r="B145" s="39"/>
      <c r="C145" s="219" t="s">
        <v>187</v>
      </c>
      <c r="D145" s="219" t="s">
        <v>139</v>
      </c>
      <c r="E145" s="220" t="s">
        <v>782</v>
      </c>
      <c r="F145" s="221" t="s">
        <v>783</v>
      </c>
      <c r="G145" s="222" t="s">
        <v>214</v>
      </c>
      <c r="H145" s="223">
        <v>19.824999999999999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156</v>
      </c>
      <c r="AT145" s="231" t="s">
        <v>139</v>
      </c>
      <c r="AU145" s="231" t="s">
        <v>86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156</v>
      </c>
      <c r="BM145" s="231" t="s">
        <v>1015</v>
      </c>
    </row>
    <row r="146" s="2" customFormat="1">
      <c r="A146" s="38"/>
      <c r="B146" s="39"/>
      <c r="C146" s="40"/>
      <c r="D146" s="233" t="s">
        <v>145</v>
      </c>
      <c r="E146" s="40"/>
      <c r="F146" s="234" t="s">
        <v>1016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86</v>
      </c>
    </row>
    <row r="147" s="13" customFormat="1">
      <c r="A147" s="13"/>
      <c r="B147" s="242"/>
      <c r="C147" s="243"/>
      <c r="D147" s="233" t="s">
        <v>241</v>
      </c>
      <c r="E147" s="244" t="s">
        <v>1</v>
      </c>
      <c r="F147" s="245" t="s">
        <v>1017</v>
      </c>
      <c r="G147" s="243"/>
      <c r="H147" s="246">
        <v>19.824999999999999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241</v>
      </c>
      <c r="AU147" s="252" t="s">
        <v>86</v>
      </c>
      <c r="AV147" s="13" t="s">
        <v>86</v>
      </c>
      <c r="AW147" s="13" t="s">
        <v>33</v>
      </c>
      <c r="AX147" s="13" t="s">
        <v>84</v>
      </c>
      <c r="AY147" s="252" t="s">
        <v>136</v>
      </c>
    </row>
    <row r="148" s="12" customFormat="1" ht="22.8" customHeight="1">
      <c r="A148" s="12"/>
      <c r="B148" s="203"/>
      <c r="C148" s="204"/>
      <c r="D148" s="205" t="s">
        <v>75</v>
      </c>
      <c r="E148" s="217" t="s">
        <v>156</v>
      </c>
      <c r="F148" s="217" t="s">
        <v>433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SUM(P149:P161)</f>
        <v>0</v>
      </c>
      <c r="Q148" s="211"/>
      <c r="R148" s="212">
        <f>SUM(R149:R161)</f>
        <v>6.54211279</v>
      </c>
      <c r="S148" s="211"/>
      <c r="T148" s="213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84</v>
      </c>
      <c r="AT148" s="215" t="s">
        <v>75</v>
      </c>
      <c r="AU148" s="215" t="s">
        <v>84</v>
      </c>
      <c r="AY148" s="214" t="s">
        <v>136</v>
      </c>
      <c r="BK148" s="216">
        <f>SUM(BK149:BK161)</f>
        <v>0</v>
      </c>
    </row>
    <row r="149" s="2" customFormat="1" ht="24.15" customHeight="1">
      <c r="A149" s="38"/>
      <c r="B149" s="39"/>
      <c r="C149" s="219" t="s">
        <v>192</v>
      </c>
      <c r="D149" s="219" t="s">
        <v>139</v>
      </c>
      <c r="E149" s="220" t="s">
        <v>1018</v>
      </c>
      <c r="F149" s="221" t="s">
        <v>1019</v>
      </c>
      <c r="G149" s="222" t="s">
        <v>214</v>
      </c>
      <c r="H149" s="223">
        <v>19.824999999999999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156</v>
      </c>
      <c r="AT149" s="231" t="s">
        <v>139</v>
      </c>
      <c r="AU149" s="231" t="s">
        <v>86</v>
      </c>
      <c r="AY149" s="17" t="s">
        <v>136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156</v>
      </c>
      <c r="BM149" s="231" t="s">
        <v>1020</v>
      </c>
    </row>
    <row r="150" s="2" customFormat="1">
      <c r="A150" s="38"/>
      <c r="B150" s="39"/>
      <c r="C150" s="40"/>
      <c r="D150" s="233" t="s">
        <v>145</v>
      </c>
      <c r="E150" s="40"/>
      <c r="F150" s="234" t="s">
        <v>1021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86</v>
      </c>
    </row>
    <row r="151" s="13" customFormat="1">
      <c r="A151" s="13"/>
      <c r="B151" s="242"/>
      <c r="C151" s="243"/>
      <c r="D151" s="233" t="s">
        <v>241</v>
      </c>
      <c r="E151" s="244" t="s">
        <v>1</v>
      </c>
      <c r="F151" s="245" t="s">
        <v>1017</v>
      </c>
      <c r="G151" s="243"/>
      <c r="H151" s="246">
        <v>19.824999999999999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241</v>
      </c>
      <c r="AU151" s="252" t="s">
        <v>86</v>
      </c>
      <c r="AV151" s="13" t="s">
        <v>86</v>
      </c>
      <c r="AW151" s="13" t="s">
        <v>33</v>
      </c>
      <c r="AX151" s="13" t="s">
        <v>84</v>
      </c>
      <c r="AY151" s="252" t="s">
        <v>136</v>
      </c>
    </row>
    <row r="152" s="2" customFormat="1" ht="24.15" customHeight="1">
      <c r="A152" s="38"/>
      <c r="B152" s="39"/>
      <c r="C152" s="219" t="s">
        <v>260</v>
      </c>
      <c r="D152" s="219" t="s">
        <v>139</v>
      </c>
      <c r="E152" s="220" t="s">
        <v>1022</v>
      </c>
      <c r="F152" s="221" t="s">
        <v>1023</v>
      </c>
      <c r="G152" s="222" t="s">
        <v>214</v>
      </c>
      <c r="H152" s="223">
        <v>7.9299999999999997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1024</v>
      </c>
    </row>
    <row r="153" s="2" customFormat="1">
      <c r="A153" s="38"/>
      <c r="B153" s="39"/>
      <c r="C153" s="40"/>
      <c r="D153" s="233" t="s">
        <v>145</v>
      </c>
      <c r="E153" s="40"/>
      <c r="F153" s="234" t="s">
        <v>1025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86</v>
      </c>
    </row>
    <row r="154" s="13" customFormat="1">
      <c r="A154" s="13"/>
      <c r="B154" s="242"/>
      <c r="C154" s="243"/>
      <c r="D154" s="233" t="s">
        <v>241</v>
      </c>
      <c r="E154" s="244" t="s">
        <v>1</v>
      </c>
      <c r="F154" s="245" t="s">
        <v>1026</v>
      </c>
      <c r="G154" s="243"/>
      <c r="H154" s="246">
        <v>7.9299999999999997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241</v>
      </c>
      <c r="AU154" s="252" t="s">
        <v>86</v>
      </c>
      <c r="AV154" s="13" t="s">
        <v>86</v>
      </c>
      <c r="AW154" s="13" t="s">
        <v>33</v>
      </c>
      <c r="AX154" s="13" t="s">
        <v>84</v>
      </c>
      <c r="AY154" s="252" t="s">
        <v>136</v>
      </c>
    </row>
    <row r="155" s="2" customFormat="1" ht="37.8" customHeight="1">
      <c r="A155" s="38"/>
      <c r="B155" s="39"/>
      <c r="C155" s="219" t="s">
        <v>264</v>
      </c>
      <c r="D155" s="219" t="s">
        <v>139</v>
      </c>
      <c r="E155" s="220" t="s">
        <v>435</v>
      </c>
      <c r="F155" s="221" t="s">
        <v>436</v>
      </c>
      <c r="G155" s="222" t="s">
        <v>214</v>
      </c>
      <c r="H155" s="223">
        <v>33.799999999999997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156</v>
      </c>
      <c r="AT155" s="231" t="s">
        <v>139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156</v>
      </c>
      <c r="BM155" s="231" t="s">
        <v>1027</v>
      </c>
    </row>
    <row r="156" s="2" customFormat="1">
      <c r="A156" s="38"/>
      <c r="B156" s="39"/>
      <c r="C156" s="40"/>
      <c r="D156" s="233" t="s">
        <v>145</v>
      </c>
      <c r="E156" s="40"/>
      <c r="F156" s="234" t="s">
        <v>1028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86</v>
      </c>
    </row>
    <row r="157" s="2" customFormat="1" ht="44.25" customHeight="1">
      <c r="A157" s="38"/>
      <c r="B157" s="39"/>
      <c r="C157" s="219" t="s">
        <v>269</v>
      </c>
      <c r="D157" s="219" t="s">
        <v>139</v>
      </c>
      <c r="E157" s="220" t="s">
        <v>439</v>
      </c>
      <c r="F157" s="221" t="s">
        <v>440</v>
      </c>
      <c r="G157" s="222" t="s">
        <v>214</v>
      </c>
      <c r="H157" s="223">
        <v>169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156</v>
      </c>
      <c r="AT157" s="231" t="s">
        <v>139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156</v>
      </c>
      <c r="BM157" s="231" t="s">
        <v>1029</v>
      </c>
    </row>
    <row r="158" s="2" customFormat="1">
      <c r="A158" s="38"/>
      <c r="B158" s="39"/>
      <c r="C158" s="40"/>
      <c r="D158" s="233" t="s">
        <v>145</v>
      </c>
      <c r="E158" s="40"/>
      <c r="F158" s="234" t="s">
        <v>1030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86</v>
      </c>
    </row>
    <row r="159" s="13" customFormat="1">
      <c r="A159" s="13"/>
      <c r="B159" s="242"/>
      <c r="C159" s="243"/>
      <c r="D159" s="233" t="s">
        <v>241</v>
      </c>
      <c r="E159" s="244" t="s">
        <v>1</v>
      </c>
      <c r="F159" s="245" t="s">
        <v>1031</v>
      </c>
      <c r="G159" s="243"/>
      <c r="H159" s="246">
        <v>169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241</v>
      </c>
      <c r="AU159" s="252" t="s">
        <v>86</v>
      </c>
      <c r="AV159" s="13" t="s">
        <v>86</v>
      </c>
      <c r="AW159" s="13" t="s">
        <v>33</v>
      </c>
      <c r="AX159" s="13" t="s">
        <v>84</v>
      </c>
      <c r="AY159" s="252" t="s">
        <v>136</v>
      </c>
    </row>
    <row r="160" s="2" customFormat="1" ht="49.05" customHeight="1">
      <c r="A160" s="38"/>
      <c r="B160" s="39"/>
      <c r="C160" s="219" t="s">
        <v>8</v>
      </c>
      <c r="D160" s="219" t="s">
        <v>139</v>
      </c>
      <c r="E160" s="220" t="s">
        <v>444</v>
      </c>
      <c r="F160" s="221" t="s">
        <v>445</v>
      </c>
      <c r="G160" s="222" t="s">
        <v>234</v>
      </c>
      <c r="H160" s="223">
        <v>2.3090000000000002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2.83331</v>
      </c>
      <c r="R160" s="229">
        <f>Q160*H160</f>
        <v>6.54211279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156</v>
      </c>
      <c r="AT160" s="231" t="s">
        <v>139</v>
      </c>
      <c r="AU160" s="231" t="s">
        <v>86</v>
      </c>
      <c r="AY160" s="17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156</v>
      </c>
      <c r="BM160" s="231" t="s">
        <v>1032</v>
      </c>
    </row>
    <row r="161" s="2" customFormat="1">
      <c r="A161" s="38"/>
      <c r="B161" s="39"/>
      <c r="C161" s="40"/>
      <c r="D161" s="233" t="s">
        <v>145</v>
      </c>
      <c r="E161" s="40"/>
      <c r="F161" s="234" t="s">
        <v>1033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145</v>
      </c>
      <c r="AU161" s="17" t="s">
        <v>86</v>
      </c>
    </row>
    <row r="162" s="12" customFormat="1" ht="22.8" customHeight="1">
      <c r="A162" s="12"/>
      <c r="B162" s="203"/>
      <c r="C162" s="204"/>
      <c r="D162" s="205" t="s">
        <v>75</v>
      </c>
      <c r="E162" s="217" t="s">
        <v>135</v>
      </c>
      <c r="F162" s="217" t="s">
        <v>454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SUM(P163:P166)</f>
        <v>0</v>
      </c>
      <c r="Q162" s="211"/>
      <c r="R162" s="212">
        <f>SUM(R163:R166)</f>
        <v>25.871872</v>
      </c>
      <c r="S162" s="211"/>
      <c r="T162" s="213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84</v>
      </c>
      <c r="AT162" s="215" t="s">
        <v>75</v>
      </c>
      <c r="AU162" s="215" t="s">
        <v>84</v>
      </c>
      <c r="AY162" s="214" t="s">
        <v>136</v>
      </c>
      <c r="BK162" s="216">
        <f>SUM(BK163:BK166)</f>
        <v>0</v>
      </c>
    </row>
    <row r="163" s="2" customFormat="1" ht="55.5" customHeight="1">
      <c r="A163" s="38"/>
      <c r="B163" s="39"/>
      <c r="C163" s="219" t="s">
        <v>278</v>
      </c>
      <c r="D163" s="219" t="s">
        <v>139</v>
      </c>
      <c r="E163" s="220" t="s">
        <v>503</v>
      </c>
      <c r="F163" s="221" t="s">
        <v>504</v>
      </c>
      <c r="G163" s="222" t="s">
        <v>214</v>
      </c>
      <c r="H163" s="223">
        <v>33.799999999999997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0.61404000000000003</v>
      </c>
      <c r="R163" s="229">
        <f>Q163*H163</f>
        <v>20.754552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1034</v>
      </c>
    </row>
    <row r="164" s="2" customFormat="1">
      <c r="A164" s="38"/>
      <c r="B164" s="39"/>
      <c r="C164" s="40"/>
      <c r="D164" s="233" t="s">
        <v>145</v>
      </c>
      <c r="E164" s="40"/>
      <c r="F164" s="234" t="s">
        <v>1035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145</v>
      </c>
      <c r="AU164" s="17" t="s">
        <v>86</v>
      </c>
    </row>
    <row r="165" s="2" customFormat="1" ht="37.8" customHeight="1">
      <c r="A165" s="38"/>
      <c r="B165" s="39"/>
      <c r="C165" s="219" t="s">
        <v>285</v>
      </c>
      <c r="D165" s="219" t="s">
        <v>139</v>
      </c>
      <c r="E165" s="220" t="s">
        <v>508</v>
      </c>
      <c r="F165" s="221" t="s">
        <v>509</v>
      </c>
      <c r="G165" s="222" t="s">
        <v>214</v>
      </c>
      <c r="H165" s="223">
        <v>33.799999999999997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0.15140000000000001</v>
      </c>
      <c r="R165" s="229">
        <f>Q165*H165</f>
        <v>5.1173199999999994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156</v>
      </c>
      <c r="AT165" s="231" t="s">
        <v>139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156</v>
      </c>
      <c r="BM165" s="231" t="s">
        <v>1036</v>
      </c>
    </row>
    <row r="166" s="2" customFormat="1">
      <c r="A166" s="38"/>
      <c r="B166" s="39"/>
      <c r="C166" s="40"/>
      <c r="D166" s="233" t="s">
        <v>145</v>
      </c>
      <c r="E166" s="40"/>
      <c r="F166" s="234" t="s">
        <v>1037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86</v>
      </c>
    </row>
    <row r="167" s="12" customFormat="1" ht="22.8" customHeight="1">
      <c r="A167" s="12"/>
      <c r="B167" s="203"/>
      <c r="C167" s="204"/>
      <c r="D167" s="205" t="s">
        <v>75</v>
      </c>
      <c r="E167" s="217" t="s">
        <v>175</v>
      </c>
      <c r="F167" s="217" t="s">
        <v>512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84</v>
      </c>
      <c r="AT167" s="215" t="s">
        <v>75</v>
      </c>
      <c r="AU167" s="215" t="s">
        <v>84</v>
      </c>
      <c r="AY167" s="214" t="s">
        <v>136</v>
      </c>
      <c r="BK167" s="216">
        <f>SUM(BK168:BK169)</f>
        <v>0</v>
      </c>
    </row>
    <row r="168" s="2" customFormat="1" ht="33" customHeight="1">
      <c r="A168" s="38"/>
      <c r="B168" s="39"/>
      <c r="C168" s="219" t="s">
        <v>290</v>
      </c>
      <c r="D168" s="219" t="s">
        <v>139</v>
      </c>
      <c r="E168" s="220" t="s">
        <v>539</v>
      </c>
      <c r="F168" s="221" t="s">
        <v>540</v>
      </c>
      <c r="G168" s="222" t="s">
        <v>234</v>
      </c>
      <c r="H168" s="223">
        <v>2.7709999999999999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156</v>
      </c>
      <c r="AT168" s="231" t="s">
        <v>139</v>
      </c>
      <c r="AU168" s="231" t="s">
        <v>86</v>
      </c>
      <c r="AY168" s="17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156</v>
      </c>
      <c r="BM168" s="231" t="s">
        <v>1038</v>
      </c>
    </row>
    <row r="169" s="2" customFormat="1">
      <c r="A169" s="38"/>
      <c r="B169" s="39"/>
      <c r="C169" s="40"/>
      <c r="D169" s="233" t="s">
        <v>145</v>
      </c>
      <c r="E169" s="40"/>
      <c r="F169" s="234" t="s">
        <v>1039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86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180</v>
      </c>
      <c r="F170" s="217" t="s">
        <v>543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10.1021076</v>
      </c>
      <c r="S170" s="211"/>
      <c r="T170" s="21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136</v>
      </c>
      <c r="BK170" s="216">
        <f>SUM(BK171:BK174)</f>
        <v>0</v>
      </c>
    </row>
    <row r="171" s="2" customFormat="1" ht="24.15" customHeight="1">
      <c r="A171" s="38"/>
      <c r="B171" s="39"/>
      <c r="C171" s="219" t="s">
        <v>295</v>
      </c>
      <c r="D171" s="219" t="s">
        <v>139</v>
      </c>
      <c r="E171" s="220" t="s">
        <v>1040</v>
      </c>
      <c r="F171" s="221" t="s">
        <v>588</v>
      </c>
      <c r="G171" s="222" t="s">
        <v>516</v>
      </c>
      <c r="H171" s="223">
        <v>7.9299999999999997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0.74931999999999999</v>
      </c>
      <c r="R171" s="229">
        <f>Q171*H171</f>
        <v>5.9421075999999999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156</v>
      </c>
      <c r="AT171" s="231" t="s">
        <v>139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1041</v>
      </c>
    </row>
    <row r="172" s="2" customFormat="1">
      <c r="A172" s="38"/>
      <c r="B172" s="39"/>
      <c r="C172" s="40"/>
      <c r="D172" s="233" t="s">
        <v>145</v>
      </c>
      <c r="E172" s="40"/>
      <c r="F172" s="234" t="s">
        <v>1042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86</v>
      </c>
    </row>
    <row r="173" s="2" customFormat="1" ht="16.5" customHeight="1">
      <c r="A173" s="38"/>
      <c r="B173" s="39"/>
      <c r="C173" s="253" t="s">
        <v>302</v>
      </c>
      <c r="D173" s="253" t="s">
        <v>296</v>
      </c>
      <c r="E173" s="254" t="s">
        <v>1043</v>
      </c>
      <c r="F173" s="255" t="s">
        <v>1044</v>
      </c>
      <c r="G173" s="256" t="s">
        <v>219</v>
      </c>
      <c r="H173" s="257">
        <v>4</v>
      </c>
      <c r="I173" s="258"/>
      <c r="J173" s="259">
        <f>ROUND(I173*H173,2)</f>
        <v>0</v>
      </c>
      <c r="K173" s="260"/>
      <c r="L173" s="261"/>
      <c r="M173" s="262" t="s">
        <v>1</v>
      </c>
      <c r="N173" s="263" t="s">
        <v>41</v>
      </c>
      <c r="O173" s="91"/>
      <c r="P173" s="229">
        <f>O173*H173</f>
        <v>0</v>
      </c>
      <c r="Q173" s="229">
        <v>1.04</v>
      </c>
      <c r="R173" s="229">
        <f>Q173*H173</f>
        <v>4.1600000000000001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175</v>
      </c>
      <c r="AT173" s="231" t="s">
        <v>296</v>
      </c>
      <c r="AU173" s="231" t="s">
        <v>86</v>
      </c>
      <c r="AY173" s="17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156</v>
      </c>
      <c r="BM173" s="231" t="s">
        <v>1045</v>
      </c>
    </row>
    <row r="174" s="2" customFormat="1">
      <c r="A174" s="38"/>
      <c r="B174" s="39"/>
      <c r="C174" s="40"/>
      <c r="D174" s="233" t="s">
        <v>145</v>
      </c>
      <c r="E174" s="40"/>
      <c r="F174" s="234" t="s">
        <v>1046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86</v>
      </c>
    </row>
    <row r="175" s="12" customFormat="1" ht="22.8" customHeight="1">
      <c r="A175" s="12"/>
      <c r="B175" s="203"/>
      <c r="C175" s="204"/>
      <c r="D175" s="205" t="s">
        <v>75</v>
      </c>
      <c r="E175" s="217" t="s">
        <v>654</v>
      </c>
      <c r="F175" s="217" t="s">
        <v>655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P176</f>
        <v>0</v>
      </c>
      <c r="Q175" s="211"/>
      <c r="R175" s="212">
        <f>R176</f>
        <v>0</v>
      </c>
      <c r="S175" s="211"/>
      <c r="T175" s="21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84</v>
      </c>
      <c r="AT175" s="215" t="s">
        <v>75</v>
      </c>
      <c r="AU175" s="215" t="s">
        <v>84</v>
      </c>
      <c r="AY175" s="214" t="s">
        <v>136</v>
      </c>
      <c r="BK175" s="216">
        <f>BK176</f>
        <v>0</v>
      </c>
    </row>
    <row r="176" s="2" customFormat="1" ht="44.25" customHeight="1">
      <c r="A176" s="38"/>
      <c r="B176" s="39"/>
      <c r="C176" s="219" t="s">
        <v>7</v>
      </c>
      <c r="D176" s="219" t="s">
        <v>139</v>
      </c>
      <c r="E176" s="220" t="s">
        <v>657</v>
      </c>
      <c r="F176" s="221" t="s">
        <v>658</v>
      </c>
      <c r="G176" s="222" t="s">
        <v>281</v>
      </c>
      <c r="H176" s="223">
        <v>94.695999999999998</v>
      </c>
      <c r="I176" s="224"/>
      <c r="J176" s="225">
        <f>ROUND(I176*H176,2)</f>
        <v>0</v>
      </c>
      <c r="K176" s="226"/>
      <c r="L176" s="44"/>
      <c r="M176" s="286" t="s">
        <v>1</v>
      </c>
      <c r="N176" s="287" t="s">
        <v>41</v>
      </c>
      <c r="O176" s="240"/>
      <c r="P176" s="288">
        <f>O176*H176</f>
        <v>0</v>
      </c>
      <c r="Q176" s="288">
        <v>0</v>
      </c>
      <c r="R176" s="288">
        <f>Q176*H176</f>
        <v>0</v>
      </c>
      <c r="S176" s="288">
        <v>0</v>
      </c>
      <c r="T176" s="28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1047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epbgXm9YefoGVY5fmivr2souhE3Z2TCiyZmGMBpQHesWPXnraTQ5b7u1VVoC7G4gnmDiPi4y5XyaZv8XVxxK7w==" hashValue="bpCrqec/h403VFEBZt9N2NJMRh/mXPGTxn0dmPI7pZ/q163jsseyGfL6xqA7zbQm21B1F4FwqEGMeXFDuyhhew==" algorithmName="SHA-512" password="CC35"/>
  <autoFilter ref="C122:K17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ROUND((SUM(BE124:BE190)),  2)</f>
        <v>0</v>
      </c>
      <c r="G33" s="38"/>
      <c r="H33" s="38"/>
      <c r="I33" s="155">
        <v>0.20999999999999999</v>
      </c>
      <c r="J33" s="154">
        <f>ROUND(((SUM(BE124:BE190))*I33),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ROUND((SUM(BF124:BF190)),  2)</f>
        <v>0</v>
      </c>
      <c r="G34" s="38"/>
      <c r="H34" s="38"/>
      <c r="I34" s="155">
        <v>0.14999999999999999</v>
      </c>
      <c r="J34" s="154">
        <f>ROUND(((SUM(BF124:BF190))*I34),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ROUND((SUM(BH124:BH190)),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104 - Propust km 1,757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205</v>
      </c>
      <c r="E101" s="188"/>
      <c r="F101" s="188"/>
      <c r="G101" s="188"/>
      <c r="H101" s="188"/>
      <c r="I101" s="188"/>
      <c r="J101" s="189">
        <f>J168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206</v>
      </c>
      <c r="E102" s="188"/>
      <c r="F102" s="188"/>
      <c r="G102" s="188"/>
      <c r="H102" s="188"/>
      <c r="I102" s="188"/>
      <c r="J102" s="189">
        <f>J171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207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208</v>
      </c>
      <c r="E104" s="188"/>
      <c r="F104" s="188"/>
      <c r="G104" s="188"/>
      <c r="H104" s="188"/>
      <c r="I104" s="188"/>
      <c r="J104" s="189">
        <f>J189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Záchlumí - cesta od Valachu do České Rybné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104 - Propust km 1,757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23. 3. 2023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>IDProjekt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121</v>
      </c>
      <c r="D123" s="194" t="s">
        <v>61</v>
      </c>
      <c r="E123" s="194" t="s">
        <v>57</v>
      </c>
      <c r="F123" s="194" t="s">
        <v>58</v>
      </c>
      <c r="G123" s="194" t="s">
        <v>122</v>
      </c>
      <c r="H123" s="194" t="s">
        <v>123</v>
      </c>
      <c r="I123" s="194" t="s">
        <v>124</v>
      </c>
      <c r="J123" s="195" t="s">
        <v>114</v>
      </c>
      <c r="K123" s="196" t="s">
        <v>125</v>
      </c>
      <c r="L123" s="197"/>
      <c r="M123" s="100" t="s">
        <v>1</v>
      </c>
      <c r="N123" s="101" t="s">
        <v>40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125.99299196</v>
      </c>
      <c r="S124" s="104"/>
      <c r="T124" s="201">
        <f>T125</f>
        <v>25.4925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116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209</v>
      </c>
      <c r="F125" s="206" t="s">
        <v>210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P126+P149+P163+P168+P171+P181+P189</f>
        <v>0</v>
      </c>
      <c r="Q125" s="211"/>
      <c r="R125" s="212">
        <f>R126+R149+R163+R168+R171+R181+R189</f>
        <v>125.99299196</v>
      </c>
      <c r="S125" s="211"/>
      <c r="T125" s="213">
        <f>T126+T149+T163+T168+T171+T181+T189</f>
        <v>25.4925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136</v>
      </c>
      <c r="BK125" s="216">
        <f>BK126+BK149+BK163+BK168+BK171+BK181+BK189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211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SUM(P127:P148)</f>
        <v>0</v>
      </c>
      <c r="Q126" s="211"/>
      <c r="R126" s="212">
        <f>SUM(R127:R148)</f>
        <v>83.378</v>
      </c>
      <c r="S126" s="211"/>
      <c r="T126" s="213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136</v>
      </c>
      <c r="BK126" s="216">
        <f>SUM(BK127:BK148)</f>
        <v>0</v>
      </c>
    </row>
    <row r="127" s="2" customFormat="1" ht="33" customHeight="1">
      <c r="A127" s="38"/>
      <c r="B127" s="39"/>
      <c r="C127" s="219" t="s">
        <v>84</v>
      </c>
      <c r="D127" s="219" t="s">
        <v>139</v>
      </c>
      <c r="E127" s="220" t="s">
        <v>992</v>
      </c>
      <c r="F127" s="221" t="s">
        <v>993</v>
      </c>
      <c r="G127" s="222" t="s">
        <v>234</v>
      </c>
      <c r="H127" s="223">
        <v>29.16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156</v>
      </c>
      <c r="AT127" s="231" t="s">
        <v>139</v>
      </c>
      <c r="AU127" s="231" t="s">
        <v>86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156</v>
      </c>
      <c r="BM127" s="231" t="s">
        <v>1049</v>
      </c>
    </row>
    <row r="128" s="2" customFormat="1">
      <c r="A128" s="38"/>
      <c r="B128" s="39"/>
      <c r="C128" s="40"/>
      <c r="D128" s="233" t="s">
        <v>145</v>
      </c>
      <c r="E128" s="40"/>
      <c r="F128" s="234" t="s">
        <v>995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86</v>
      </c>
    </row>
    <row r="129" s="13" customFormat="1">
      <c r="A129" s="13"/>
      <c r="B129" s="242"/>
      <c r="C129" s="243"/>
      <c r="D129" s="233" t="s">
        <v>241</v>
      </c>
      <c r="E129" s="244" t="s">
        <v>1</v>
      </c>
      <c r="F129" s="245" t="s">
        <v>1050</v>
      </c>
      <c r="G129" s="243"/>
      <c r="H129" s="246">
        <v>29.16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241</v>
      </c>
      <c r="AU129" s="252" t="s">
        <v>86</v>
      </c>
      <c r="AV129" s="13" t="s">
        <v>86</v>
      </c>
      <c r="AW129" s="13" t="s">
        <v>33</v>
      </c>
      <c r="AX129" s="13" t="s">
        <v>84</v>
      </c>
      <c r="AY129" s="252" t="s">
        <v>136</v>
      </c>
    </row>
    <row r="130" s="2" customFormat="1" ht="49.05" customHeight="1">
      <c r="A130" s="38"/>
      <c r="B130" s="39"/>
      <c r="C130" s="219" t="s">
        <v>86</v>
      </c>
      <c r="D130" s="219" t="s">
        <v>139</v>
      </c>
      <c r="E130" s="220" t="s">
        <v>1051</v>
      </c>
      <c r="F130" s="221" t="s">
        <v>959</v>
      </c>
      <c r="G130" s="222" t="s">
        <v>234</v>
      </c>
      <c r="H130" s="223">
        <v>53.219999999999999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156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156</v>
      </c>
      <c r="BM130" s="231" t="s">
        <v>1052</v>
      </c>
    </row>
    <row r="131" s="13" customFormat="1">
      <c r="A131" s="13"/>
      <c r="B131" s="242"/>
      <c r="C131" s="243"/>
      <c r="D131" s="233" t="s">
        <v>241</v>
      </c>
      <c r="E131" s="244" t="s">
        <v>1</v>
      </c>
      <c r="F131" s="245" t="s">
        <v>1053</v>
      </c>
      <c r="G131" s="243"/>
      <c r="H131" s="246">
        <v>53.219999999999999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241</v>
      </c>
      <c r="AU131" s="252" t="s">
        <v>86</v>
      </c>
      <c r="AV131" s="13" t="s">
        <v>86</v>
      </c>
      <c r="AW131" s="13" t="s">
        <v>33</v>
      </c>
      <c r="AX131" s="13" t="s">
        <v>84</v>
      </c>
      <c r="AY131" s="252" t="s">
        <v>136</v>
      </c>
    </row>
    <row r="132" s="2" customFormat="1" ht="44.25" customHeight="1">
      <c r="A132" s="38"/>
      <c r="B132" s="39"/>
      <c r="C132" s="219" t="s">
        <v>151</v>
      </c>
      <c r="D132" s="219" t="s">
        <v>139</v>
      </c>
      <c r="E132" s="220" t="s">
        <v>243</v>
      </c>
      <c r="F132" s="221" t="s">
        <v>244</v>
      </c>
      <c r="G132" s="222" t="s">
        <v>234</v>
      </c>
      <c r="H132" s="223">
        <v>0.96599999999999997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156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156</v>
      </c>
      <c r="BM132" s="231" t="s">
        <v>1054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1055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62.7" customHeight="1">
      <c r="A134" s="38"/>
      <c r="B134" s="39"/>
      <c r="C134" s="219" t="s">
        <v>156</v>
      </c>
      <c r="D134" s="219" t="s">
        <v>139</v>
      </c>
      <c r="E134" s="220" t="s">
        <v>270</v>
      </c>
      <c r="F134" s="221" t="s">
        <v>271</v>
      </c>
      <c r="G134" s="222" t="s">
        <v>234</v>
      </c>
      <c r="H134" s="223">
        <v>83.346000000000004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1056</v>
      </c>
    </row>
    <row r="135" s="2" customFormat="1" ht="66.75" customHeight="1">
      <c r="A135" s="38"/>
      <c r="B135" s="39"/>
      <c r="C135" s="219" t="s">
        <v>135</v>
      </c>
      <c r="D135" s="219" t="s">
        <v>139</v>
      </c>
      <c r="E135" s="220" t="s">
        <v>274</v>
      </c>
      <c r="F135" s="221" t="s">
        <v>275</v>
      </c>
      <c r="G135" s="222" t="s">
        <v>234</v>
      </c>
      <c r="H135" s="223">
        <v>416.73000000000002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156</v>
      </c>
      <c r="AT135" s="231" t="s">
        <v>139</v>
      </c>
      <c r="AU135" s="231" t="s">
        <v>86</v>
      </c>
      <c r="AY135" s="17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156</v>
      </c>
      <c r="BM135" s="231" t="s">
        <v>1057</v>
      </c>
    </row>
    <row r="136" s="13" customFormat="1">
      <c r="A136" s="13"/>
      <c r="B136" s="242"/>
      <c r="C136" s="243"/>
      <c r="D136" s="233" t="s">
        <v>241</v>
      </c>
      <c r="E136" s="244" t="s">
        <v>1</v>
      </c>
      <c r="F136" s="245" t="s">
        <v>1058</v>
      </c>
      <c r="G136" s="243"/>
      <c r="H136" s="246">
        <v>416.73000000000002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241</v>
      </c>
      <c r="AU136" s="252" t="s">
        <v>86</v>
      </c>
      <c r="AV136" s="13" t="s">
        <v>86</v>
      </c>
      <c r="AW136" s="13" t="s">
        <v>33</v>
      </c>
      <c r="AX136" s="13" t="s">
        <v>84</v>
      </c>
      <c r="AY136" s="252" t="s">
        <v>136</v>
      </c>
    </row>
    <row r="137" s="2" customFormat="1" ht="44.25" customHeight="1">
      <c r="A137" s="38"/>
      <c r="B137" s="39"/>
      <c r="C137" s="219" t="s">
        <v>165</v>
      </c>
      <c r="D137" s="219" t="s">
        <v>139</v>
      </c>
      <c r="E137" s="220" t="s">
        <v>279</v>
      </c>
      <c r="F137" s="221" t="s">
        <v>280</v>
      </c>
      <c r="G137" s="222" t="s">
        <v>281</v>
      </c>
      <c r="H137" s="223">
        <v>166.69200000000001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156</v>
      </c>
      <c r="AT137" s="231" t="s">
        <v>139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156</v>
      </c>
      <c r="BM137" s="231" t="s">
        <v>1059</v>
      </c>
    </row>
    <row r="138" s="2" customFormat="1">
      <c r="A138" s="38"/>
      <c r="B138" s="39"/>
      <c r="C138" s="40"/>
      <c r="D138" s="233" t="s">
        <v>145</v>
      </c>
      <c r="E138" s="40"/>
      <c r="F138" s="234" t="s">
        <v>1060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86</v>
      </c>
    </row>
    <row r="139" s="13" customFormat="1">
      <c r="A139" s="13"/>
      <c r="B139" s="242"/>
      <c r="C139" s="243"/>
      <c r="D139" s="233" t="s">
        <v>241</v>
      </c>
      <c r="E139" s="244" t="s">
        <v>1</v>
      </c>
      <c r="F139" s="245" t="s">
        <v>1061</v>
      </c>
      <c r="G139" s="243"/>
      <c r="H139" s="246">
        <v>166.69200000000001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241</v>
      </c>
      <c r="AU139" s="252" t="s">
        <v>86</v>
      </c>
      <c r="AV139" s="13" t="s">
        <v>86</v>
      </c>
      <c r="AW139" s="13" t="s">
        <v>33</v>
      </c>
      <c r="AX139" s="13" t="s">
        <v>84</v>
      </c>
      <c r="AY139" s="252" t="s">
        <v>136</v>
      </c>
    </row>
    <row r="140" s="2" customFormat="1" ht="37.8" customHeight="1">
      <c r="A140" s="38"/>
      <c r="B140" s="39"/>
      <c r="C140" s="219" t="s">
        <v>170</v>
      </c>
      <c r="D140" s="219" t="s">
        <v>139</v>
      </c>
      <c r="E140" s="220" t="s">
        <v>286</v>
      </c>
      <c r="F140" s="221" t="s">
        <v>287</v>
      </c>
      <c r="G140" s="222" t="s">
        <v>234</v>
      </c>
      <c r="H140" s="223">
        <v>83.346000000000004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1062</v>
      </c>
    </row>
    <row r="141" s="2" customFormat="1" ht="44.25" customHeight="1">
      <c r="A141" s="38"/>
      <c r="B141" s="39"/>
      <c r="C141" s="219" t="s">
        <v>175</v>
      </c>
      <c r="D141" s="219" t="s">
        <v>139</v>
      </c>
      <c r="E141" s="220" t="s">
        <v>291</v>
      </c>
      <c r="F141" s="221" t="s">
        <v>678</v>
      </c>
      <c r="G141" s="222" t="s">
        <v>234</v>
      </c>
      <c r="H141" s="223">
        <v>41.689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1063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1064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2" customFormat="1" ht="16.5" customHeight="1">
      <c r="A143" s="38"/>
      <c r="B143" s="39"/>
      <c r="C143" s="253" t="s">
        <v>180</v>
      </c>
      <c r="D143" s="253" t="s">
        <v>296</v>
      </c>
      <c r="E143" s="254" t="s">
        <v>297</v>
      </c>
      <c r="F143" s="255" t="s">
        <v>298</v>
      </c>
      <c r="G143" s="256" t="s">
        <v>281</v>
      </c>
      <c r="H143" s="257">
        <v>83.378</v>
      </c>
      <c r="I143" s="258"/>
      <c r="J143" s="259">
        <f>ROUND(I143*H143,2)</f>
        <v>0</v>
      </c>
      <c r="K143" s="260"/>
      <c r="L143" s="261"/>
      <c r="M143" s="262" t="s">
        <v>1</v>
      </c>
      <c r="N143" s="263" t="s">
        <v>41</v>
      </c>
      <c r="O143" s="91"/>
      <c r="P143" s="229">
        <f>O143*H143</f>
        <v>0</v>
      </c>
      <c r="Q143" s="229">
        <v>1</v>
      </c>
      <c r="R143" s="229">
        <f>Q143*H143</f>
        <v>83.378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175</v>
      </c>
      <c r="AT143" s="231" t="s">
        <v>296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1065</v>
      </c>
    </row>
    <row r="144" s="2" customFormat="1">
      <c r="A144" s="38"/>
      <c r="B144" s="39"/>
      <c r="C144" s="40"/>
      <c r="D144" s="233" t="s">
        <v>145</v>
      </c>
      <c r="E144" s="40"/>
      <c r="F144" s="234" t="s">
        <v>1066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86</v>
      </c>
    </row>
    <row r="145" s="13" customFormat="1">
      <c r="A145" s="13"/>
      <c r="B145" s="242"/>
      <c r="C145" s="243"/>
      <c r="D145" s="233" t="s">
        <v>241</v>
      </c>
      <c r="E145" s="244" t="s">
        <v>1</v>
      </c>
      <c r="F145" s="245" t="s">
        <v>1067</v>
      </c>
      <c r="G145" s="243"/>
      <c r="H145" s="246">
        <v>83.378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241</v>
      </c>
      <c r="AU145" s="252" t="s">
        <v>86</v>
      </c>
      <c r="AV145" s="13" t="s">
        <v>86</v>
      </c>
      <c r="AW145" s="13" t="s">
        <v>33</v>
      </c>
      <c r="AX145" s="13" t="s">
        <v>84</v>
      </c>
      <c r="AY145" s="252" t="s">
        <v>136</v>
      </c>
    </row>
    <row r="146" s="2" customFormat="1" ht="24.15" customHeight="1">
      <c r="A146" s="38"/>
      <c r="B146" s="39"/>
      <c r="C146" s="219" t="s">
        <v>187</v>
      </c>
      <c r="D146" s="219" t="s">
        <v>139</v>
      </c>
      <c r="E146" s="220" t="s">
        <v>782</v>
      </c>
      <c r="F146" s="221" t="s">
        <v>783</v>
      </c>
      <c r="G146" s="222" t="s">
        <v>214</v>
      </c>
      <c r="H146" s="223">
        <v>22.175000000000001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1068</v>
      </c>
    </row>
    <row r="147" s="2" customFormat="1">
      <c r="A147" s="38"/>
      <c r="B147" s="39"/>
      <c r="C147" s="40"/>
      <c r="D147" s="233" t="s">
        <v>145</v>
      </c>
      <c r="E147" s="40"/>
      <c r="F147" s="234" t="s">
        <v>1016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86</v>
      </c>
    </row>
    <row r="148" s="13" customFormat="1">
      <c r="A148" s="13"/>
      <c r="B148" s="242"/>
      <c r="C148" s="243"/>
      <c r="D148" s="233" t="s">
        <v>241</v>
      </c>
      <c r="E148" s="244" t="s">
        <v>1</v>
      </c>
      <c r="F148" s="245" t="s">
        <v>1069</v>
      </c>
      <c r="G148" s="243"/>
      <c r="H148" s="246">
        <v>22.175000000000001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241</v>
      </c>
      <c r="AU148" s="252" t="s">
        <v>86</v>
      </c>
      <c r="AV148" s="13" t="s">
        <v>86</v>
      </c>
      <c r="AW148" s="13" t="s">
        <v>33</v>
      </c>
      <c r="AX148" s="13" t="s">
        <v>84</v>
      </c>
      <c r="AY148" s="252" t="s">
        <v>136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156</v>
      </c>
      <c r="F149" s="217" t="s">
        <v>433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SUM(P150:P162)</f>
        <v>0</v>
      </c>
      <c r="Q149" s="211"/>
      <c r="R149" s="212">
        <f>SUM(R150:R162)</f>
        <v>2.7369774599999999</v>
      </c>
      <c r="S149" s="211"/>
      <c r="T149" s="213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136</v>
      </c>
      <c r="BK149" s="216">
        <f>SUM(BK150:BK162)</f>
        <v>0</v>
      </c>
    </row>
    <row r="150" s="2" customFormat="1" ht="24.15" customHeight="1">
      <c r="A150" s="38"/>
      <c r="B150" s="39"/>
      <c r="C150" s="219" t="s">
        <v>192</v>
      </c>
      <c r="D150" s="219" t="s">
        <v>139</v>
      </c>
      <c r="E150" s="220" t="s">
        <v>1018</v>
      </c>
      <c r="F150" s="221" t="s">
        <v>1019</v>
      </c>
      <c r="G150" s="222" t="s">
        <v>214</v>
      </c>
      <c r="H150" s="223">
        <v>22.175000000000001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156</v>
      </c>
      <c r="AT150" s="231" t="s">
        <v>139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1070</v>
      </c>
    </row>
    <row r="151" s="2" customFormat="1">
      <c r="A151" s="38"/>
      <c r="B151" s="39"/>
      <c r="C151" s="40"/>
      <c r="D151" s="233" t="s">
        <v>145</v>
      </c>
      <c r="E151" s="40"/>
      <c r="F151" s="234" t="s">
        <v>1071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86</v>
      </c>
    </row>
    <row r="152" s="13" customFormat="1">
      <c r="A152" s="13"/>
      <c r="B152" s="242"/>
      <c r="C152" s="243"/>
      <c r="D152" s="233" t="s">
        <v>241</v>
      </c>
      <c r="E152" s="244" t="s">
        <v>1</v>
      </c>
      <c r="F152" s="245" t="s">
        <v>1069</v>
      </c>
      <c r="G152" s="243"/>
      <c r="H152" s="246">
        <v>22.175000000000001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241</v>
      </c>
      <c r="AU152" s="252" t="s">
        <v>86</v>
      </c>
      <c r="AV152" s="13" t="s">
        <v>86</v>
      </c>
      <c r="AW152" s="13" t="s">
        <v>33</v>
      </c>
      <c r="AX152" s="13" t="s">
        <v>84</v>
      </c>
      <c r="AY152" s="252" t="s">
        <v>136</v>
      </c>
    </row>
    <row r="153" s="2" customFormat="1" ht="24.15" customHeight="1">
      <c r="A153" s="38"/>
      <c r="B153" s="39"/>
      <c r="C153" s="219" t="s">
        <v>260</v>
      </c>
      <c r="D153" s="219" t="s">
        <v>139</v>
      </c>
      <c r="E153" s="220" t="s">
        <v>1022</v>
      </c>
      <c r="F153" s="221" t="s">
        <v>1023</v>
      </c>
      <c r="G153" s="222" t="s">
        <v>214</v>
      </c>
      <c r="H153" s="223">
        <v>8.8699999999999992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1072</v>
      </c>
    </row>
    <row r="154" s="2" customFormat="1">
      <c r="A154" s="38"/>
      <c r="B154" s="39"/>
      <c r="C154" s="40"/>
      <c r="D154" s="233" t="s">
        <v>145</v>
      </c>
      <c r="E154" s="40"/>
      <c r="F154" s="234" t="s">
        <v>1025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86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1073</v>
      </c>
      <c r="G155" s="243"/>
      <c r="H155" s="246">
        <v>8.8699999999999992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2" customFormat="1" ht="37.8" customHeight="1">
      <c r="A156" s="38"/>
      <c r="B156" s="39"/>
      <c r="C156" s="219" t="s">
        <v>264</v>
      </c>
      <c r="D156" s="219" t="s">
        <v>139</v>
      </c>
      <c r="E156" s="220" t="s">
        <v>435</v>
      </c>
      <c r="F156" s="221" t="s">
        <v>436</v>
      </c>
      <c r="G156" s="222" t="s">
        <v>214</v>
      </c>
      <c r="H156" s="223">
        <v>34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1074</v>
      </c>
    </row>
    <row r="157" s="2" customFormat="1">
      <c r="A157" s="38"/>
      <c r="B157" s="39"/>
      <c r="C157" s="40"/>
      <c r="D157" s="233" t="s">
        <v>145</v>
      </c>
      <c r="E157" s="40"/>
      <c r="F157" s="234" t="s">
        <v>1075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86</v>
      </c>
    </row>
    <row r="158" s="2" customFormat="1" ht="44.25" customHeight="1">
      <c r="A158" s="38"/>
      <c r="B158" s="39"/>
      <c r="C158" s="219" t="s">
        <v>269</v>
      </c>
      <c r="D158" s="219" t="s">
        <v>139</v>
      </c>
      <c r="E158" s="220" t="s">
        <v>439</v>
      </c>
      <c r="F158" s="221" t="s">
        <v>440</v>
      </c>
      <c r="G158" s="222" t="s">
        <v>214</v>
      </c>
      <c r="H158" s="223">
        <v>170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1076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1077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13" customFormat="1">
      <c r="A160" s="13"/>
      <c r="B160" s="242"/>
      <c r="C160" s="243"/>
      <c r="D160" s="233" t="s">
        <v>241</v>
      </c>
      <c r="E160" s="244" t="s">
        <v>1</v>
      </c>
      <c r="F160" s="245" t="s">
        <v>1078</v>
      </c>
      <c r="G160" s="243"/>
      <c r="H160" s="246">
        <v>170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241</v>
      </c>
      <c r="AU160" s="252" t="s">
        <v>86</v>
      </c>
      <c r="AV160" s="13" t="s">
        <v>86</v>
      </c>
      <c r="AW160" s="13" t="s">
        <v>33</v>
      </c>
      <c r="AX160" s="13" t="s">
        <v>84</v>
      </c>
      <c r="AY160" s="252" t="s">
        <v>136</v>
      </c>
    </row>
    <row r="161" s="2" customFormat="1" ht="49.05" customHeight="1">
      <c r="A161" s="38"/>
      <c r="B161" s="39"/>
      <c r="C161" s="219" t="s">
        <v>8</v>
      </c>
      <c r="D161" s="219" t="s">
        <v>139</v>
      </c>
      <c r="E161" s="220" t="s">
        <v>444</v>
      </c>
      <c r="F161" s="221" t="s">
        <v>445</v>
      </c>
      <c r="G161" s="222" t="s">
        <v>234</v>
      </c>
      <c r="H161" s="223">
        <v>0.96599999999999997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2.83331</v>
      </c>
      <c r="R161" s="229">
        <f>Q161*H161</f>
        <v>2.7369774599999999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1079</v>
      </c>
    </row>
    <row r="162" s="2" customFormat="1">
      <c r="A162" s="38"/>
      <c r="B162" s="39"/>
      <c r="C162" s="40"/>
      <c r="D162" s="233" t="s">
        <v>145</v>
      </c>
      <c r="E162" s="40"/>
      <c r="F162" s="234" t="s">
        <v>1080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86</v>
      </c>
    </row>
    <row r="163" s="12" customFormat="1" ht="22.8" customHeight="1">
      <c r="A163" s="12"/>
      <c r="B163" s="203"/>
      <c r="C163" s="204"/>
      <c r="D163" s="205" t="s">
        <v>75</v>
      </c>
      <c r="E163" s="217" t="s">
        <v>135</v>
      </c>
      <c r="F163" s="217" t="s">
        <v>454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SUM(P164:P167)</f>
        <v>0</v>
      </c>
      <c r="Q163" s="211"/>
      <c r="R163" s="212">
        <f>SUM(R164:R167)</f>
        <v>26.02496</v>
      </c>
      <c r="S163" s="211"/>
      <c r="T163" s="21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84</v>
      </c>
      <c r="AT163" s="215" t="s">
        <v>75</v>
      </c>
      <c r="AU163" s="215" t="s">
        <v>84</v>
      </c>
      <c r="AY163" s="214" t="s">
        <v>136</v>
      </c>
      <c r="BK163" s="216">
        <f>SUM(BK164:BK167)</f>
        <v>0</v>
      </c>
    </row>
    <row r="164" s="2" customFormat="1" ht="55.5" customHeight="1">
      <c r="A164" s="38"/>
      <c r="B164" s="39"/>
      <c r="C164" s="219" t="s">
        <v>278</v>
      </c>
      <c r="D164" s="219" t="s">
        <v>139</v>
      </c>
      <c r="E164" s="220" t="s">
        <v>503</v>
      </c>
      <c r="F164" s="221" t="s">
        <v>504</v>
      </c>
      <c r="G164" s="222" t="s">
        <v>214</v>
      </c>
      <c r="H164" s="223">
        <v>34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0.61404000000000003</v>
      </c>
      <c r="R164" s="229">
        <f>Q164*H164</f>
        <v>20.877359999999999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156</v>
      </c>
      <c r="AT164" s="231" t="s">
        <v>139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1081</v>
      </c>
    </row>
    <row r="165" s="2" customFormat="1">
      <c r="A165" s="38"/>
      <c r="B165" s="39"/>
      <c r="C165" s="40"/>
      <c r="D165" s="233" t="s">
        <v>145</v>
      </c>
      <c r="E165" s="40"/>
      <c r="F165" s="234" t="s">
        <v>1077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86</v>
      </c>
    </row>
    <row r="166" s="2" customFormat="1" ht="37.8" customHeight="1">
      <c r="A166" s="38"/>
      <c r="B166" s="39"/>
      <c r="C166" s="219" t="s">
        <v>285</v>
      </c>
      <c r="D166" s="219" t="s">
        <v>139</v>
      </c>
      <c r="E166" s="220" t="s">
        <v>508</v>
      </c>
      <c r="F166" s="221" t="s">
        <v>509</v>
      </c>
      <c r="G166" s="222" t="s">
        <v>214</v>
      </c>
      <c r="H166" s="223">
        <v>34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0.15140000000000001</v>
      </c>
      <c r="R166" s="229">
        <f>Q166*H166</f>
        <v>5.1476000000000006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156</v>
      </c>
      <c r="AT166" s="231" t="s">
        <v>139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156</v>
      </c>
      <c r="BM166" s="231" t="s">
        <v>1082</v>
      </c>
    </row>
    <row r="167" s="2" customFormat="1">
      <c r="A167" s="38"/>
      <c r="B167" s="39"/>
      <c r="C167" s="40"/>
      <c r="D167" s="233" t="s">
        <v>145</v>
      </c>
      <c r="E167" s="40"/>
      <c r="F167" s="234" t="s">
        <v>1083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86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175</v>
      </c>
      <c r="F168" s="217" t="s">
        <v>512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SUM(P169:P170)</f>
        <v>0</v>
      </c>
      <c r="Q168" s="211"/>
      <c r="R168" s="212">
        <f>SUM(R169:R170)</f>
        <v>0</v>
      </c>
      <c r="S168" s="211"/>
      <c r="T168" s="21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136</v>
      </c>
      <c r="BK168" s="216">
        <f>SUM(BK169:BK170)</f>
        <v>0</v>
      </c>
    </row>
    <row r="169" s="2" customFormat="1" ht="33" customHeight="1">
      <c r="A169" s="38"/>
      <c r="B169" s="39"/>
      <c r="C169" s="219" t="s">
        <v>290</v>
      </c>
      <c r="D169" s="219" t="s">
        <v>139</v>
      </c>
      <c r="E169" s="220" t="s">
        <v>539</v>
      </c>
      <c r="F169" s="221" t="s">
        <v>540</v>
      </c>
      <c r="G169" s="222" t="s">
        <v>234</v>
      </c>
      <c r="H169" s="223">
        <v>2.8460000000000001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156</v>
      </c>
      <c r="AT169" s="231" t="s">
        <v>139</v>
      </c>
      <c r="AU169" s="231" t="s">
        <v>86</v>
      </c>
      <c r="AY169" s="17" t="s">
        <v>136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156</v>
      </c>
      <c r="BM169" s="231" t="s">
        <v>1084</v>
      </c>
    </row>
    <row r="170" s="2" customFormat="1">
      <c r="A170" s="38"/>
      <c r="B170" s="39"/>
      <c r="C170" s="40"/>
      <c r="D170" s="233" t="s">
        <v>145</v>
      </c>
      <c r="E170" s="40"/>
      <c r="F170" s="234" t="s">
        <v>1085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145</v>
      </c>
      <c r="AU170" s="17" t="s">
        <v>86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180</v>
      </c>
      <c r="F171" s="217" t="s">
        <v>543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SUM(P172:P180)</f>
        <v>0</v>
      </c>
      <c r="Q171" s="211"/>
      <c r="R171" s="212">
        <f>SUM(R172:R180)</f>
        <v>13.853054499999999</v>
      </c>
      <c r="S171" s="211"/>
      <c r="T171" s="213">
        <f>SUM(T172:T180)</f>
        <v>25.4925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136</v>
      </c>
      <c r="BK171" s="216">
        <f>SUM(BK172:BK180)</f>
        <v>0</v>
      </c>
    </row>
    <row r="172" s="2" customFormat="1" ht="24.15" customHeight="1">
      <c r="A172" s="38"/>
      <c r="B172" s="39"/>
      <c r="C172" s="219" t="s">
        <v>295</v>
      </c>
      <c r="D172" s="219" t="s">
        <v>139</v>
      </c>
      <c r="E172" s="220" t="s">
        <v>1086</v>
      </c>
      <c r="F172" s="221" t="s">
        <v>1087</v>
      </c>
      <c r="G172" s="222" t="s">
        <v>516</v>
      </c>
      <c r="H172" s="223">
        <v>8.8699999999999992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0.88534999999999997</v>
      </c>
      <c r="R172" s="229">
        <f>Q172*H172</f>
        <v>7.8530544999999989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156</v>
      </c>
      <c r="AT172" s="231" t="s">
        <v>139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156</v>
      </c>
      <c r="BM172" s="231" t="s">
        <v>1088</v>
      </c>
    </row>
    <row r="173" s="2" customFormat="1">
      <c r="A173" s="38"/>
      <c r="B173" s="39"/>
      <c r="C173" s="40"/>
      <c r="D173" s="233" t="s">
        <v>145</v>
      </c>
      <c r="E173" s="40"/>
      <c r="F173" s="234" t="s">
        <v>1089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86</v>
      </c>
    </row>
    <row r="174" s="2" customFormat="1" ht="16.5" customHeight="1">
      <c r="A174" s="38"/>
      <c r="B174" s="39"/>
      <c r="C174" s="253" t="s">
        <v>302</v>
      </c>
      <c r="D174" s="253" t="s">
        <v>296</v>
      </c>
      <c r="E174" s="254" t="s">
        <v>1090</v>
      </c>
      <c r="F174" s="255" t="s">
        <v>1091</v>
      </c>
      <c r="G174" s="256" t="s">
        <v>219</v>
      </c>
      <c r="H174" s="257">
        <v>4</v>
      </c>
      <c r="I174" s="258"/>
      <c r="J174" s="259">
        <f>ROUND(I174*H174,2)</f>
        <v>0</v>
      </c>
      <c r="K174" s="260"/>
      <c r="L174" s="261"/>
      <c r="M174" s="262" t="s">
        <v>1</v>
      </c>
      <c r="N174" s="263" t="s">
        <v>41</v>
      </c>
      <c r="O174" s="91"/>
      <c r="P174" s="229">
        <f>O174*H174</f>
        <v>0</v>
      </c>
      <c r="Q174" s="229">
        <v>1.5</v>
      </c>
      <c r="R174" s="229">
        <f>Q174*H174</f>
        <v>6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175</v>
      </c>
      <c r="AT174" s="231" t="s">
        <v>296</v>
      </c>
      <c r="AU174" s="231" t="s">
        <v>86</v>
      </c>
      <c r="AY174" s="17" t="s">
        <v>136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156</v>
      </c>
      <c r="BM174" s="231" t="s">
        <v>1092</v>
      </c>
    </row>
    <row r="175" s="2" customFormat="1">
      <c r="A175" s="38"/>
      <c r="B175" s="39"/>
      <c r="C175" s="40"/>
      <c r="D175" s="233" t="s">
        <v>145</v>
      </c>
      <c r="E175" s="40"/>
      <c r="F175" s="234" t="s">
        <v>1093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86</v>
      </c>
    </row>
    <row r="176" s="2" customFormat="1" ht="55.5" customHeight="1">
      <c r="A176" s="38"/>
      <c r="B176" s="39"/>
      <c r="C176" s="219" t="s">
        <v>7</v>
      </c>
      <c r="D176" s="219" t="s">
        <v>139</v>
      </c>
      <c r="E176" s="220" t="s">
        <v>1094</v>
      </c>
      <c r="F176" s="221" t="s">
        <v>1095</v>
      </c>
      <c r="G176" s="222" t="s">
        <v>516</v>
      </c>
      <c r="H176" s="223">
        <v>7.5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2.0550000000000002</v>
      </c>
      <c r="T176" s="230">
        <f>S176*H176</f>
        <v>15.412500000000001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1096</v>
      </c>
    </row>
    <row r="177" s="2" customFormat="1">
      <c r="A177" s="38"/>
      <c r="B177" s="39"/>
      <c r="C177" s="40"/>
      <c r="D177" s="233" t="s">
        <v>145</v>
      </c>
      <c r="E177" s="40"/>
      <c r="F177" s="234" t="s">
        <v>1097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86</v>
      </c>
    </row>
    <row r="178" s="2" customFormat="1" ht="49.05" customHeight="1">
      <c r="A178" s="38"/>
      <c r="B178" s="39"/>
      <c r="C178" s="219" t="s">
        <v>310</v>
      </c>
      <c r="D178" s="219" t="s">
        <v>139</v>
      </c>
      <c r="E178" s="220" t="s">
        <v>1098</v>
      </c>
      <c r="F178" s="221" t="s">
        <v>1099</v>
      </c>
      <c r="G178" s="222" t="s">
        <v>234</v>
      </c>
      <c r="H178" s="223">
        <v>4.2000000000000002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2.3999999999999999</v>
      </c>
      <c r="T178" s="230">
        <f>S178*H178</f>
        <v>10.08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156</v>
      </c>
      <c r="AT178" s="231" t="s">
        <v>139</v>
      </c>
      <c r="AU178" s="231" t="s">
        <v>86</v>
      </c>
      <c r="AY178" s="17" t="s">
        <v>136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156</v>
      </c>
      <c r="BM178" s="231" t="s">
        <v>1100</v>
      </c>
    </row>
    <row r="179" s="2" customFormat="1">
      <c r="A179" s="38"/>
      <c r="B179" s="39"/>
      <c r="C179" s="40"/>
      <c r="D179" s="233" t="s">
        <v>145</v>
      </c>
      <c r="E179" s="40"/>
      <c r="F179" s="234" t="s">
        <v>1101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86</v>
      </c>
    </row>
    <row r="180" s="13" customFormat="1">
      <c r="A180" s="13"/>
      <c r="B180" s="242"/>
      <c r="C180" s="243"/>
      <c r="D180" s="233" t="s">
        <v>241</v>
      </c>
      <c r="E180" s="244" t="s">
        <v>1</v>
      </c>
      <c r="F180" s="245" t="s">
        <v>1102</v>
      </c>
      <c r="G180" s="243"/>
      <c r="H180" s="246">
        <v>4.2000000000000002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241</v>
      </c>
      <c r="AU180" s="252" t="s">
        <v>86</v>
      </c>
      <c r="AV180" s="13" t="s">
        <v>86</v>
      </c>
      <c r="AW180" s="13" t="s">
        <v>33</v>
      </c>
      <c r="AX180" s="13" t="s">
        <v>84</v>
      </c>
      <c r="AY180" s="252" t="s">
        <v>136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624</v>
      </c>
      <c r="F181" s="217" t="s">
        <v>625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SUM(P182:P188)</f>
        <v>0</v>
      </c>
      <c r="Q181" s="211"/>
      <c r="R181" s="212">
        <f>SUM(R182:R188)</f>
        <v>0</v>
      </c>
      <c r="S181" s="211"/>
      <c r="T181" s="213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136</v>
      </c>
      <c r="BK181" s="216">
        <f>SUM(BK182:BK188)</f>
        <v>0</v>
      </c>
    </row>
    <row r="182" s="2" customFormat="1" ht="37.8" customHeight="1">
      <c r="A182" s="38"/>
      <c r="B182" s="39"/>
      <c r="C182" s="219" t="s">
        <v>314</v>
      </c>
      <c r="D182" s="219" t="s">
        <v>139</v>
      </c>
      <c r="E182" s="220" t="s">
        <v>1103</v>
      </c>
      <c r="F182" s="221" t="s">
        <v>1104</v>
      </c>
      <c r="G182" s="222" t="s">
        <v>281</v>
      </c>
      <c r="H182" s="223">
        <v>13.68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156</v>
      </c>
      <c r="AT182" s="231" t="s">
        <v>139</v>
      </c>
      <c r="AU182" s="231" t="s">
        <v>86</v>
      </c>
      <c r="AY182" s="17" t="s">
        <v>136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156</v>
      </c>
      <c r="BM182" s="231" t="s">
        <v>1105</v>
      </c>
    </row>
    <row r="183" s="13" customFormat="1">
      <c r="A183" s="13"/>
      <c r="B183" s="242"/>
      <c r="C183" s="243"/>
      <c r="D183" s="233" t="s">
        <v>241</v>
      </c>
      <c r="E183" s="244" t="s">
        <v>1</v>
      </c>
      <c r="F183" s="245" t="s">
        <v>1106</v>
      </c>
      <c r="G183" s="243"/>
      <c r="H183" s="246">
        <v>13.68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241</v>
      </c>
      <c r="AU183" s="252" t="s">
        <v>86</v>
      </c>
      <c r="AV183" s="13" t="s">
        <v>86</v>
      </c>
      <c r="AW183" s="13" t="s">
        <v>33</v>
      </c>
      <c r="AX183" s="13" t="s">
        <v>84</v>
      </c>
      <c r="AY183" s="252" t="s">
        <v>136</v>
      </c>
    </row>
    <row r="184" s="2" customFormat="1" ht="49.05" customHeight="1">
      <c r="A184" s="38"/>
      <c r="B184" s="39"/>
      <c r="C184" s="219" t="s">
        <v>320</v>
      </c>
      <c r="D184" s="219" t="s">
        <v>139</v>
      </c>
      <c r="E184" s="220" t="s">
        <v>1107</v>
      </c>
      <c r="F184" s="221" t="s">
        <v>1108</v>
      </c>
      <c r="G184" s="222" t="s">
        <v>281</v>
      </c>
      <c r="H184" s="223">
        <v>191.52000000000001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156</v>
      </c>
      <c r="AT184" s="231" t="s">
        <v>139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156</v>
      </c>
      <c r="BM184" s="231" t="s">
        <v>1109</v>
      </c>
    </row>
    <row r="185" s="13" customFormat="1">
      <c r="A185" s="13"/>
      <c r="B185" s="242"/>
      <c r="C185" s="243"/>
      <c r="D185" s="233" t="s">
        <v>241</v>
      </c>
      <c r="E185" s="244" t="s">
        <v>1</v>
      </c>
      <c r="F185" s="245" t="s">
        <v>1110</v>
      </c>
      <c r="G185" s="243"/>
      <c r="H185" s="246">
        <v>191.52000000000001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241</v>
      </c>
      <c r="AU185" s="252" t="s">
        <v>86</v>
      </c>
      <c r="AV185" s="13" t="s">
        <v>86</v>
      </c>
      <c r="AW185" s="13" t="s">
        <v>33</v>
      </c>
      <c r="AX185" s="13" t="s">
        <v>84</v>
      </c>
      <c r="AY185" s="252" t="s">
        <v>136</v>
      </c>
    </row>
    <row r="186" s="2" customFormat="1" ht="44.25" customHeight="1">
      <c r="A186" s="38"/>
      <c r="B186" s="39"/>
      <c r="C186" s="219" t="s">
        <v>324</v>
      </c>
      <c r="D186" s="219" t="s">
        <v>139</v>
      </c>
      <c r="E186" s="220" t="s">
        <v>1111</v>
      </c>
      <c r="F186" s="221" t="s">
        <v>1112</v>
      </c>
      <c r="G186" s="222" t="s">
        <v>281</v>
      </c>
      <c r="H186" s="223">
        <v>13.68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156</v>
      </c>
      <c r="AT186" s="231" t="s">
        <v>139</v>
      </c>
      <c r="AU186" s="231" t="s">
        <v>86</v>
      </c>
      <c r="AY186" s="17" t="s">
        <v>136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156</v>
      </c>
      <c r="BM186" s="231" t="s">
        <v>1113</v>
      </c>
    </row>
    <row r="187" s="2" customFormat="1">
      <c r="A187" s="38"/>
      <c r="B187" s="39"/>
      <c r="C187" s="40"/>
      <c r="D187" s="233" t="s">
        <v>145</v>
      </c>
      <c r="E187" s="40"/>
      <c r="F187" s="234" t="s">
        <v>1114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145</v>
      </c>
      <c r="AU187" s="17" t="s">
        <v>86</v>
      </c>
    </row>
    <row r="188" s="13" customFormat="1">
      <c r="A188" s="13"/>
      <c r="B188" s="242"/>
      <c r="C188" s="243"/>
      <c r="D188" s="233" t="s">
        <v>241</v>
      </c>
      <c r="E188" s="244" t="s">
        <v>1</v>
      </c>
      <c r="F188" s="245" t="s">
        <v>1106</v>
      </c>
      <c r="G188" s="243"/>
      <c r="H188" s="246">
        <v>13.68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241</v>
      </c>
      <c r="AU188" s="252" t="s">
        <v>86</v>
      </c>
      <c r="AV188" s="13" t="s">
        <v>86</v>
      </c>
      <c r="AW188" s="13" t="s">
        <v>33</v>
      </c>
      <c r="AX188" s="13" t="s">
        <v>84</v>
      </c>
      <c r="AY188" s="252" t="s">
        <v>136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654</v>
      </c>
      <c r="F189" s="217" t="s">
        <v>655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P190</f>
        <v>0</v>
      </c>
      <c r="Q189" s="211"/>
      <c r="R189" s="212">
        <f>R190</f>
        <v>0</v>
      </c>
      <c r="S189" s="211"/>
      <c r="T189" s="21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84</v>
      </c>
      <c r="AT189" s="215" t="s">
        <v>75</v>
      </c>
      <c r="AU189" s="215" t="s">
        <v>84</v>
      </c>
      <c r="AY189" s="214" t="s">
        <v>136</v>
      </c>
      <c r="BK189" s="216">
        <f>BK190</f>
        <v>0</v>
      </c>
    </row>
    <row r="190" s="2" customFormat="1" ht="44.25" customHeight="1">
      <c r="A190" s="38"/>
      <c r="B190" s="39"/>
      <c r="C190" s="219" t="s">
        <v>329</v>
      </c>
      <c r="D190" s="219" t="s">
        <v>139</v>
      </c>
      <c r="E190" s="220" t="s">
        <v>657</v>
      </c>
      <c r="F190" s="221" t="s">
        <v>658</v>
      </c>
      <c r="G190" s="222" t="s">
        <v>281</v>
      </c>
      <c r="H190" s="223">
        <v>125.993</v>
      </c>
      <c r="I190" s="224"/>
      <c r="J190" s="225">
        <f>ROUND(I190*H190,2)</f>
        <v>0</v>
      </c>
      <c r="K190" s="226"/>
      <c r="L190" s="44"/>
      <c r="M190" s="286" t="s">
        <v>1</v>
      </c>
      <c r="N190" s="287" t="s">
        <v>41</v>
      </c>
      <c r="O190" s="240"/>
      <c r="P190" s="288">
        <f>O190*H190</f>
        <v>0</v>
      </c>
      <c r="Q190" s="288">
        <v>0</v>
      </c>
      <c r="R190" s="288">
        <f>Q190*H190</f>
        <v>0</v>
      </c>
      <c r="S190" s="288">
        <v>0</v>
      </c>
      <c r="T190" s="28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156</v>
      </c>
      <c r="AT190" s="231" t="s">
        <v>139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156</v>
      </c>
      <c r="BM190" s="231" t="s">
        <v>1115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CUFOsoKa6k2j5LikNalVJAPu14bCr720FdN/coXgOCoP0qzf3gJD9YNYROcY53HCorMUsviOlTMQE+IbdZqapQ==" hashValue="B39cL8z6N9ENU7jQQ3jJiJzrivfmo09t0b4WvqF9hEY7kNNk3XtlJn2+QFGShE2o0cDFa+fwmH6vyv+hQWvWsQ==" algorithmName="SHA-512" password="CC35"/>
  <autoFilter ref="C123:K1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557ad2b77acf0ec8cfa59355ea9db54f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75cb6a0d6f973e12d6e96e33c3bd391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DBE7E6-150D-48AA-82DE-EDBD9E0020FE}"/>
</file>

<file path=customXml/itemProps2.xml><?xml version="1.0" encoding="utf-8"?>
<ds:datastoreItem xmlns:ds="http://schemas.openxmlformats.org/officeDocument/2006/customXml" ds:itemID="{862578A3-6EB0-4143-BBA5-FA815A140D19}"/>
</file>

<file path=customXml/itemProps3.xml><?xml version="1.0" encoding="utf-8"?>
<ds:datastoreItem xmlns:ds="http://schemas.openxmlformats.org/officeDocument/2006/customXml" ds:itemID="{D04CE8BD-0373-4597-AF96-31201B825BFE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ZEMANKOVADELL\Zemánková</dc:creator>
  <cp:lastModifiedBy>ZEMANKOVADELL\Zemánková</cp:lastModifiedBy>
  <dcterms:created xsi:type="dcterms:W3CDTF">2023-05-25T21:35:31Z</dcterms:created>
  <dcterms:modified xsi:type="dcterms:W3CDTF">2023-05-25T21:35:43Z</dcterms:modified>
</cp:coreProperties>
</file>