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9040" windowHeight="17640" activeTab="0"/>
  </bookViews>
  <sheets>
    <sheet name="Rekapitulace stavby" sheetId="1" r:id="rId1"/>
    <sheet name="SO 01 - 506_325 HMZ Velký..." sheetId="2" r:id="rId2"/>
    <sheet name="SO 02 - 506_328 HMZ Velký..." sheetId="3" r:id="rId3"/>
    <sheet name="SO 03 - 506_329 HMZ Velký..." sheetId="4" r:id="rId4"/>
    <sheet name="SO 04 - 506_250 HMZ Přásl..." sheetId="5" r:id="rId5"/>
    <sheet name="SO 05 - 506_113 HMZ Horka" sheetId="6" r:id="rId6"/>
    <sheet name="SO 06 - 506_263 HMZ Slavonín" sheetId="7" r:id="rId7"/>
    <sheet name="SO 07 - 506_264 HMZ Slavonín" sheetId="8" r:id="rId8"/>
    <sheet name="SO 08 - 506_159 - HMZ Břu..." sheetId="9" r:id="rId9"/>
    <sheet name="SO 09 - 506_261 - HMZ Skr..." sheetId="10" r:id="rId10"/>
    <sheet name="SO 10 - 506_281 - HMZ Ště..." sheetId="11" r:id="rId11"/>
    <sheet name="SO 11 - 506_201 - HMZ Mla..." sheetId="12" r:id="rId12"/>
    <sheet name="SO 12 - 506_340 - HMZ Mla..." sheetId="13" r:id="rId13"/>
    <sheet name="SO 13 - 506_214 - HMZ Náklo" sheetId="14" r:id="rId14"/>
    <sheet name="SO 14 - 506_215 - HMZ Náklo" sheetId="15" r:id="rId15"/>
    <sheet name="SO 15 - 506_270 - HMZ Stř..." sheetId="16" r:id="rId16"/>
    <sheet name="SO 16 - 506_089 - HMZ Nas..." sheetId="17" r:id="rId17"/>
    <sheet name="SO 17 - 506_247 - HMZ Mor..." sheetId="18" r:id="rId18"/>
    <sheet name="SO 18 - 506_248 HMZ Morav..." sheetId="19" r:id="rId19"/>
    <sheet name="SO 19 - 510_104 HOZ Rapotín" sheetId="20" r:id="rId20"/>
    <sheet name="Pokyny pro vyplnění" sheetId="21" r:id="rId21"/>
  </sheets>
  <definedNames>
    <definedName name="_xlnm._FilterDatabase" localSheetId="1" hidden="1">'SO 01 - 506_325 HMZ Velký...'!$C$80:$K$91</definedName>
    <definedName name="_xlnm._FilterDatabase" localSheetId="2" hidden="1">'SO 02 - 506_328 HMZ Velký...'!$C$80:$K$91</definedName>
    <definedName name="_xlnm._FilterDatabase" localSheetId="3" hidden="1">'SO 03 - 506_329 HMZ Velký...'!$C$80:$K$91</definedName>
    <definedName name="_xlnm._FilterDatabase" localSheetId="4" hidden="1">'SO 04 - 506_250 HMZ Přásl...'!$C$80:$K$105</definedName>
    <definedName name="_xlnm._FilterDatabase" localSheetId="5" hidden="1">'SO 05 - 506_113 HMZ Horka'!$C$82:$K$99</definedName>
    <definedName name="_xlnm._FilterDatabase" localSheetId="6" hidden="1">'SO 06 - 506_263 HMZ Slavonín'!$C$80:$K$99</definedName>
    <definedName name="_xlnm._FilterDatabase" localSheetId="7" hidden="1">'SO 07 - 506_264 HMZ Slavonín'!$C$80:$K$91</definedName>
    <definedName name="_xlnm._FilterDatabase" localSheetId="8" hidden="1">'SO 08 - 506_159 - HMZ Břu...'!$C$80:$K$91</definedName>
    <definedName name="_xlnm._FilterDatabase" localSheetId="9" hidden="1">'SO 09 - 506_261 - HMZ Skr...'!$C$80:$K$91</definedName>
    <definedName name="_xlnm._FilterDatabase" localSheetId="10" hidden="1">'SO 10 - 506_281 - HMZ Ště...'!$C$80:$K$99</definedName>
    <definedName name="_xlnm._FilterDatabase" localSheetId="11" hidden="1">'SO 11 - 506_201 - HMZ Mla...'!$C$80:$K$99</definedName>
    <definedName name="_xlnm._FilterDatabase" localSheetId="12" hidden="1">'SO 12 - 506_340 - HMZ Mla...'!$C$80:$K$91</definedName>
    <definedName name="_xlnm._FilterDatabase" localSheetId="13" hidden="1">'SO 13 - 506_214 - HMZ Náklo'!$C$80:$K$91</definedName>
    <definedName name="_xlnm._FilterDatabase" localSheetId="14" hidden="1">'SO 14 - 506_215 - HMZ Náklo'!$C$80:$K$91</definedName>
    <definedName name="_xlnm._FilterDatabase" localSheetId="15" hidden="1">'SO 15 - 506_270 - HMZ Stř...'!$C$80:$K$99</definedName>
    <definedName name="_xlnm._FilterDatabase" localSheetId="16" hidden="1">'SO 16 - 506_089 - HMZ Nas...'!$C$80:$K$91</definedName>
    <definedName name="_xlnm._FilterDatabase" localSheetId="17" hidden="1">'SO 17 - 506_247 - HMZ Mor...'!$C$80:$K$91</definedName>
    <definedName name="_xlnm._FilterDatabase" localSheetId="18" hidden="1">'SO 18 - 506_248 HMZ Morav...'!$C$80:$K$91</definedName>
    <definedName name="_xlnm._FilterDatabase" localSheetId="19" hidden="1">'SO 19 - 510_104 HOZ Rapotín'!$C$82:$K$107</definedName>
    <definedName name="_xlnm.Print_Area" localSheetId="20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stavby'!$C$42:$AQ$74</definedName>
    <definedName name="_xlnm.Print_Area" localSheetId="1">'SO 01 - 506_325 HMZ Velký...'!$C$4:$J$39,'SO 01 - 506_325 HMZ Velký...'!$C$45:$J$62,'SO 01 - 506_325 HMZ Velký...'!$C$68:$K$91</definedName>
    <definedName name="_xlnm.Print_Area" localSheetId="2">'SO 02 - 506_328 HMZ Velký...'!$C$4:$J$39,'SO 02 - 506_328 HMZ Velký...'!$C$45:$J$62,'SO 02 - 506_328 HMZ Velký...'!$C$68:$K$91</definedName>
    <definedName name="_xlnm.Print_Area" localSheetId="3">'SO 03 - 506_329 HMZ Velký...'!$C$4:$J$39,'SO 03 - 506_329 HMZ Velký...'!$C$45:$J$62,'SO 03 - 506_329 HMZ Velký...'!$C$68:$K$91</definedName>
    <definedName name="_xlnm.Print_Area" localSheetId="4">'SO 04 - 506_250 HMZ Přásl...'!$C$4:$J$39,'SO 04 - 506_250 HMZ Přásl...'!$C$45:$J$62,'SO 04 - 506_250 HMZ Přásl...'!$C$68:$K$105</definedName>
    <definedName name="_xlnm.Print_Area" localSheetId="5">'SO 05 - 506_113 HMZ Horka'!$C$4:$J$39,'SO 05 - 506_113 HMZ Horka'!$C$45:$J$64,'SO 05 - 506_113 HMZ Horka'!$C$70:$K$99</definedName>
    <definedName name="_xlnm.Print_Area" localSheetId="6">'SO 06 - 506_263 HMZ Slavonín'!$C$4:$J$39,'SO 06 - 506_263 HMZ Slavonín'!$C$45:$J$62,'SO 06 - 506_263 HMZ Slavonín'!$C$68:$K$99</definedName>
    <definedName name="_xlnm.Print_Area" localSheetId="7">'SO 07 - 506_264 HMZ Slavonín'!$C$4:$J$39,'SO 07 - 506_264 HMZ Slavonín'!$C$45:$J$62,'SO 07 - 506_264 HMZ Slavonín'!$C$68:$K$91</definedName>
    <definedName name="_xlnm.Print_Area" localSheetId="8">'SO 08 - 506_159 - HMZ Břu...'!$C$4:$J$39,'SO 08 - 506_159 - HMZ Břu...'!$C$45:$J$62,'SO 08 - 506_159 - HMZ Břu...'!$C$68:$K$91</definedName>
    <definedName name="_xlnm.Print_Area" localSheetId="9">'SO 09 - 506_261 - HMZ Skr...'!$C$4:$J$39,'SO 09 - 506_261 - HMZ Skr...'!$C$45:$J$62,'SO 09 - 506_261 - HMZ Skr...'!$C$68:$K$91</definedName>
    <definedName name="_xlnm.Print_Area" localSheetId="10">'SO 10 - 506_281 - HMZ Ště...'!$C$4:$J$39,'SO 10 - 506_281 - HMZ Ště...'!$C$45:$J$62,'SO 10 - 506_281 - HMZ Ště...'!$C$68:$K$99</definedName>
    <definedName name="_xlnm.Print_Area" localSheetId="11">'SO 11 - 506_201 - HMZ Mla...'!$C$4:$J$39,'SO 11 - 506_201 - HMZ Mla...'!$C$45:$J$62,'SO 11 - 506_201 - HMZ Mla...'!$C$68:$K$99</definedName>
    <definedName name="_xlnm.Print_Area" localSheetId="12">'SO 12 - 506_340 - HMZ Mla...'!$C$4:$J$39,'SO 12 - 506_340 - HMZ Mla...'!$C$45:$J$62,'SO 12 - 506_340 - HMZ Mla...'!$C$68:$K$91</definedName>
    <definedName name="_xlnm.Print_Area" localSheetId="13">'SO 13 - 506_214 - HMZ Náklo'!$C$4:$J$39,'SO 13 - 506_214 - HMZ Náklo'!$C$45:$J$62,'SO 13 - 506_214 - HMZ Náklo'!$C$68:$K$91</definedName>
    <definedName name="_xlnm.Print_Area" localSheetId="14">'SO 14 - 506_215 - HMZ Náklo'!$C$4:$J$39,'SO 14 - 506_215 - HMZ Náklo'!$C$45:$J$62,'SO 14 - 506_215 - HMZ Náklo'!$C$68:$K$91</definedName>
    <definedName name="_xlnm.Print_Area" localSheetId="15">'SO 15 - 506_270 - HMZ Stř...'!$C$4:$J$39,'SO 15 - 506_270 - HMZ Stř...'!$C$45:$J$62,'SO 15 - 506_270 - HMZ Stř...'!$C$68:$K$99</definedName>
    <definedName name="_xlnm.Print_Area" localSheetId="16">'SO 16 - 506_089 - HMZ Nas...'!$C$4:$J$39,'SO 16 - 506_089 - HMZ Nas...'!$C$45:$J$62,'SO 16 - 506_089 - HMZ Nas...'!$C$68:$K$91</definedName>
    <definedName name="_xlnm.Print_Area" localSheetId="17">'SO 17 - 506_247 - HMZ Mor...'!$C$4:$J$39,'SO 17 - 506_247 - HMZ Mor...'!$C$45:$J$62,'SO 17 - 506_247 - HMZ Mor...'!$C$68:$K$91</definedName>
    <definedName name="_xlnm.Print_Area" localSheetId="18">'SO 18 - 506_248 HMZ Morav...'!$C$4:$J$39,'SO 18 - 506_248 HMZ Morav...'!$C$45:$J$62,'SO 18 - 506_248 HMZ Morav...'!$C$68:$K$91</definedName>
    <definedName name="_xlnm.Print_Area" localSheetId="19">'SO 19 - 510_104 HOZ Rapotín'!$C$4:$J$39,'SO 19 - 510_104 HOZ Rapotín'!$C$45:$J$64,'SO 19 - 510_104 HOZ Rapotín'!$C$70:$K$107</definedName>
    <definedName name="_xlnm.Print_Titles" localSheetId="0">'Rekapitulace stavby'!$52:$52</definedName>
    <definedName name="_xlnm.Print_Titles" localSheetId="1">'SO 01 - 506_325 HMZ Velký...'!$80:$80</definedName>
    <definedName name="_xlnm.Print_Titles" localSheetId="2">'SO 02 - 506_328 HMZ Velký...'!$80:$80</definedName>
    <definedName name="_xlnm.Print_Titles" localSheetId="3">'SO 03 - 506_329 HMZ Velký...'!$80:$80</definedName>
    <definedName name="_xlnm.Print_Titles" localSheetId="4">'SO 04 - 506_250 HMZ Přásl...'!$80:$80</definedName>
    <definedName name="_xlnm.Print_Titles" localSheetId="5">'SO 05 - 506_113 HMZ Horka'!$82:$82</definedName>
    <definedName name="_xlnm.Print_Titles" localSheetId="6">'SO 06 - 506_263 HMZ Slavonín'!$80:$80</definedName>
    <definedName name="_xlnm.Print_Titles" localSheetId="7">'SO 07 - 506_264 HMZ Slavonín'!$80:$80</definedName>
    <definedName name="_xlnm.Print_Titles" localSheetId="8">'SO 08 - 506_159 - HMZ Břu...'!$80:$80</definedName>
    <definedName name="_xlnm.Print_Titles" localSheetId="9">'SO 09 - 506_261 - HMZ Skr...'!$80:$80</definedName>
    <definedName name="_xlnm.Print_Titles" localSheetId="10">'SO 10 - 506_281 - HMZ Ště...'!$80:$80</definedName>
    <definedName name="_xlnm.Print_Titles" localSheetId="11">'SO 11 - 506_201 - HMZ Mla...'!$80:$80</definedName>
    <definedName name="_xlnm.Print_Titles" localSheetId="12">'SO 12 - 506_340 - HMZ Mla...'!$80:$80</definedName>
    <definedName name="_xlnm.Print_Titles" localSheetId="13">'SO 13 - 506_214 - HMZ Náklo'!$80:$80</definedName>
    <definedName name="_xlnm.Print_Titles" localSheetId="14">'SO 14 - 506_215 - HMZ Náklo'!$80:$80</definedName>
    <definedName name="_xlnm.Print_Titles" localSheetId="15">'SO 15 - 506_270 - HMZ Stř...'!$80:$80</definedName>
    <definedName name="_xlnm.Print_Titles" localSheetId="16">'SO 16 - 506_089 - HMZ Nas...'!$80:$80</definedName>
    <definedName name="_xlnm.Print_Titles" localSheetId="17">'SO 17 - 506_247 - HMZ Mor...'!$80:$80</definedName>
    <definedName name="_xlnm.Print_Titles" localSheetId="18">'SO 18 - 506_248 HMZ Morav...'!$80:$80</definedName>
    <definedName name="_xlnm.Print_Titles" localSheetId="19">'SO 19 - 510_104 HOZ Rapotín'!$82:$82</definedName>
  </definedNames>
  <calcPr calcId="191029"/>
  <extLst/>
</workbook>
</file>

<file path=xl/sharedStrings.xml><?xml version="1.0" encoding="utf-8"?>
<sst xmlns="http://schemas.openxmlformats.org/spreadsheetml/2006/main" count="4443" uniqueCount="500">
  <si>
    <t>Export Komplet</t>
  </si>
  <si>
    <t>VZ</t>
  </si>
  <si>
    <t>2.0</t>
  </si>
  <si>
    <t>ZAMOK</t>
  </si>
  <si>
    <t>False</t>
  </si>
  <si>
    <t>{fec96820-1300-483a-9361-0111df78559f}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</si>
  <si>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</si>
  <si>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</si>
  <si>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</si>
  <si>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</si>
  <si>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</si>
  <si>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</si>
  <si>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</si>
  <si>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</si>
  <si>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</si>
  <si>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</si>
  <si>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</si>
  <si>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Olomoucko a Šumpersko</t>
  </si>
  <si>
    <t>KSO:</t>
  </si>
  <si>
    <t/>
  </si>
  <si>
    <t>CC-CZ:</t>
  </si>
  <si>
    <t>Místo:</t>
  </si>
  <si>
    <t>Olomoucko a Šumpersko</t>
  </si>
  <si>
    <t>Datum:</t>
  </si>
  <si>
    <t>Zadavatel:</t>
  </si>
  <si>
    <t>IČ:</t>
  </si>
  <si>
    <t>Státní pozemový úřad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</si>
  <si>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</si>
  <si>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</si>
  <si>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</si>
  <si>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</si>
  <si>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</si>
  <si>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</si>
  <si>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</si>
  <si>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</si>
  <si>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</si>
  <si>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</si>
  <si>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</si>
  <si>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</si>
  <si>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</si>
  <si>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</si>
  <si>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</si>
  <si>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</si>
  <si>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</si>
  <si>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</si>
  <si>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</si>
  <si>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</si>
  <si>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</si>
  <si>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</si>
  <si>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</si>
  <si>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</si>
  <si>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</si>
  <si>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</si>
  <si>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</si>
  <si>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</si>
  <si>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</si>
  <si>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</si>
  <si>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</si>
  <si>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</si>
  <si>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</si>
  <si>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</si>
  <si>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</si>
  <si>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</si>
  <si>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</si>
  <si>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</si>
  <si>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</si>
  <si>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</si>
  <si>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</si>
  <si>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</si>
  <si>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</si>
  <si>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</si>
  <si>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</si>
  <si>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</si>
  <si>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</si>
  <si>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</si>
  <si>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506_325 HMZ Velký Týnec</t>
  </si>
  <si>
    <t>STA</t>
  </si>
  <si>
    <t>1</t>
  </si>
  <si>
    <t>{e1829b5f-6680-4bb9-b0a2-9ce8822533ed}</t>
  </si>
  <si>
    <t>2</t>
  </si>
  <si>
    <t>SO 02</t>
  </si>
  <si>
    <t>506_328 HMZ Velký Týnec</t>
  </si>
  <si>
    <t>{92593f1d-00ba-4446-984f-c2e3c451c2fa}</t>
  </si>
  <si>
    <t>SO 03</t>
  </si>
  <si>
    <t>506_329 HMZ Velký Týnec</t>
  </si>
  <si>
    <t>{da0809be-416e-43c6-91cc-bb10a572b601}</t>
  </si>
  <si>
    <t>SO 04</t>
  </si>
  <si>
    <t>506_250 HMZ Přáslavice</t>
  </si>
  <si>
    <t>{a19e722e-e27b-4bd2-8b91-f5697a92abdd}</t>
  </si>
  <si>
    <t>SO 05</t>
  </si>
  <si>
    <t>506_113 HMZ Horka</t>
  </si>
  <si>
    <t>{ffbf3bfd-9130-4994-b234-9b1e534b856d}</t>
  </si>
  <si>
    <t>SO 06</t>
  </si>
  <si>
    <t>506_263 HMZ Slavonín</t>
  </si>
  <si>
    <t>{ed602755-59b4-4576-aefe-f0fe7d9fca8a}</t>
  </si>
  <si>
    <t>SO 07</t>
  </si>
  <si>
    <t>506_264 HMZ Slavonín</t>
  </si>
  <si>
    <t>{88e25035-5b44-4e7f-b89c-45441dfd0a5b}</t>
  </si>
  <si>
    <t>SO 08</t>
  </si>
  <si>
    <t>506_159 - HMZ Břuchotín - Skrbeň</t>
  </si>
  <si>
    <t>{6ad7da53-e3eb-4b5a-bb2a-1612b9ffcffd}</t>
  </si>
  <si>
    <t>SO 09</t>
  </si>
  <si>
    <t>506_261 - HMZ Skrbeňská svodnice</t>
  </si>
  <si>
    <t>{5ff440d0-897a-4942-afdd-156f2987dc20}</t>
  </si>
  <si>
    <t>SO 10</t>
  </si>
  <si>
    <t>506_281 - HMZ Štěpánov</t>
  </si>
  <si>
    <t>{ccaf1ea4-1d00-4ea7-92ea-9f2182ec76e7}</t>
  </si>
  <si>
    <t>SO 11</t>
  </si>
  <si>
    <t>506_201 - HMZ Mladějovice</t>
  </si>
  <si>
    <t>{f92b9a4c-ee29-4c9c-a1a0-2b533275e2a8}</t>
  </si>
  <si>
    <t>SO 12</t>
  </si>
  <si>
    <t>506_340 - HMZ Mladějovice - část 2</t>
  </si>
  <si>
    <t>{52ee8359-9a4b-46be-8b63-3be6565b4984}</t>
  </si>
  <si>
    <t>SO 13</t>
  </si>
  <si>
    <t>506_214 - HMZ Náklo</t>
  </si>
  <si>
    <t>{23f4a72d-9e9e-40d4-b509-88c19ef7e402}</t>
  </si>
  <si>
    <t>SO 14</t>
  </si>
  <si>
    <t>506_215 - HMZ Náklo</t>
  </si>
  <si>
    <t>{ec02193a-35bd-44ad-b58e-920d60e04995}</t>
  </si>
  <si>
    <t>SO 15</t>
  </si>
  <si>
    <t>506_270 - HMZ Střelice</t>
  </si>
  <si>
    <t>{0b979305-9d03-44a3-a3f3-048d8b5f55b7}</t>
  </si>
  <si>
    <t>SO 16</t>
  </si>
  <si>
    <t>506_089 - HMZ Nasobůrky</t>
  </si>
  <si>
    <t>{3598aa43-7731-4ccf-8cb4-cbfb477faddf}</t>
  </si>
  <si>
    <t>SO 17</t>
  </si>
  <si>
    <t>506_247 - HMZ Moravičany</t>
  </si>
  <si>
    <t>{c4215c28-ba65-40f8-9830-e89218ed98f7}</t>
  </si>
  <si>
    <t>SO 18</t>
  </si>
  <si>
    <t>506_248 HMZ Moravičany</t>
  </si>
  <si>
    <t>{d744ab50-7259-47d8-83bc-555901feffa6}</t>
  </si>
  <si>
    <t>SO 19</t>
  </si>
  <si>
    <t>510_104 HOZ Rapotín</t>
  </si>
  <si>
    <t>{4bb738ec-2f45-46b5-8b03-9603f3b5290c}</t>
  </si>
  <si>
    <t>KRYCÍ LIST SOUPISU PRACÍ</t>
  </si>
  <si>
    <t>Objekt:</t>
  </si>
  <si>
    <t>SO 01 - 506_325 HMZ Velký Týnec</t>
  </si>
  <si>
    <t>Velký Týnec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</si>
  <si>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</si>
  <si>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</si>
  <si>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</si>
  <si>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</si>
  <si>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</si>
  <si>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</si>
  <si>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</si>
  <si>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</si>
  <si>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</si>
  <si>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</si>
  <si>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</si>
  <si>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</si>
  <si>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</si>
  <si>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</si>
  <si>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</si>
  <si>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</si>
  <si>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</si>
  <si>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</si>
  <si>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</si>
  <si>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</si>
  <si>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</si>
  <si>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</si>
  <si>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</si>
  <si>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</si>
  <si>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</si>
  <si>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</si>
  <si>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</si>
  <si>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CS ÚRS 2023 01</t>
  </si>
  <si>
    <t>4</t>
  </si>
  <si>
    <t>496524452</t>
  </si>
  <si>
    <t>PP</t>
  </si>
  <si>
    <t>Kosení travin a vodních rostlin ve vegetačním období divokého porostu hustého</t>
  </si>
  <si>
    <t>Online PSC</t>
  </si>
  <si>
    <t>https://podminky.urs.cz/item/CS_URS_2023_01/111103213</t>
  </si>
  <si>
    <t>VV</t>
  </si>
  <si>
    <t>855*9/10000</t>
  </si>
  <si>
    <t>185803106</t>
  </si>
  <si>
    <t>Shrabání pokoseného divokého porostu s odvozem do 20 km</t>
  </si>
  <si>
    <t>-1026361288</t>
  </si>
  <si>
    <t>Shrabání pokoseného porostu a organických naplavenin s odvozem do 20 km divokého porostu</t>
  </si>
  <si>
    <t>https://podminky.urs.cz/item/CS_URS_2023_01/185803106</t>
  </si>
  <si>
    <t>SO 02 - 506_328 HMZ Velký Týnec</t>
  </si>
  <si>
    <t>241508836</t>
  </si>
  <si>
    <t>250*7/10000</t>
  </si>
  <si>
    <t>784415557</t>
  </si>
  <si>
    <t>SO 03 - 506_329 HMZ Velký Týnec</t>
  </si>
  <si>
    <t>-1408796282</t>
  </si>
  <si>
    <t>100*7/10000</t>
  </si>
  <si>
    <t>1879594729</t>
  </si>
  <si>
    <t>SO 04 - 506_250 HMZ Přáslavice</t>
  </si>
  <si>
    <t>Holice u Olomouce</t>
  </si>
  <si>
    <t>1714707407</t>
  </si>
  <si>
    <t>400*2/10000</t>
  </si>
  <si>
    <t>767034279</t>
  </si>
  <si>
    <t>3</t>
  </si>
  <si>
    <t>111103223</t>
  </si>
  <si>
    <t>Kosení ve vegetačním období vodního rostlinstva na břehu hustého</t>
  </si>
  <si>
    <t>348908685</t>
  </si>
  <si>
    <t>Kosení travin a vodních rostlin ve vegetačním období vodního rostlinstva na břehu hustého</t>
  </si>
  <si>
    <t>https://podminky.urs.cz/item/CS_URS_2023_01/111103223</t>
  </si>
  <si>
    <t>400*4/10000</t>
  </si>
  <si>
    <t>5</t>
  </si>
  <si>
    <t>111103235</t>
  </si>
  <si>
    <t>Kosení ve vegetačním období vodního rostlinstva pod vodou hustého hl do 300 mm</t>
  </si>
  <si>
    <t>-1881072078</t>
  </si>
  <si>
    <t>Kosení travin a vodních rostlin ve vegetačním období vodního rostlinstva pod vodou hustého, při hloubce vody do 300 mm</t>
  </si>
  <si>
    <t>https://podminky.urs.cz/item/CS_URS_2023_01/111103235</t>
  </si>
  <si>
    <t>400*1/10000</t>
  </si>
  <si>
    <t>185803107</t>
  </si>
  <si>
    <t>Shrabání pokoseného vodního rostlinstva z břehu i z vody s odvozem do 20 km</t>
  </si>
  <si>
    <t>-587423627</t>
  </si>
  <si>
    <t>Shrabání pokoseného porostu a organických naplavenin s odvozem do 20 km vodního rostlinstva z břehu i z vody</t>
  </si>
  <si>
    <t>https://podminky.urs.cz/item/CS_URS_2023_01/185803107</t>
  </si>
  <si>
    <t>Součet</t>
  </si>
  <si>
    <t>SO 05 - 506_113 HMZ Horka</t>
  </si>
  <si>
    <t>Řepčín</t>
  </si>
  <si>
    <t>N00 - Nepojmenované práce</t>
  </si>
  <si>
    <t xml:space="preserve">    N01 - Nepojmenovaný díl</t>
  </si>
  <si>
    <t>333155120</t>
  </si>
  <si>
    <t>200*7/10000</t>
  </si>
  <si>
    <t>-688883031</t>
  </si>
  <si>
    <t>N00</t>
  </si>
  <si>
    <t>Nepojmenované práce</t>
  </si>
  <si>
    <t>N01</t>
  </si>
  <si>
    <t>Nepojmenovaný díl</t>
  </si>
  <si>
    <t>R-032</t>
  </si>
  <si>
    <t xml:space="preserve">Ekologická likvidace divokého porostu - v souladu se zákonem  o odpadech č. 541/2020 Sb.v platném znění </t>
  </si>
  <si>
    <t>SPÚ, OVHS</t>
  </si>
  <si>
    <t>512</t>
  </si>
  <si>
    <t>450985668</t>
  </si>
  <si>
    <t xml:space="preserve">Ekologická likvidace divokého porostu - v souladu se zákonem o odpadech č. 541/2020 Sb.v platném znění </t>
  </si>
  <si>
    <t>P</t>
  </si>
  <si>
    <t xml:space="preserve">Poznámka k položce:
porost bude zlikvidován např. uložením na skládce TKO, odvozem na bioplynovou stanici, uložením na polní hnijiště apod., položka neřeší vodorovné přemístění porostu
</t>
  </si>
  <si>
    <t>SO 06 - 506_263 HMZ Slavonín</t>
  </si>
  <si>
    <t>Nemilany</t>
  </si>
  <si>
    <t>-1791246585</t>
  </si>
  <si>
    <t>95,5*11/10000</t>
  </si>
  <si>
    <t>1405579204</t>
  </si>
  <si>
    <t>-808242534</t>
  </si>
  <si>
    <t>454,5*11/10000</t>
  </si>
  <si>
    <t>-114797275</t>
  </si>
  <si>
    <t>SO 07 - 506_264 HMZ Slavonín</t>
  </si>
  <si>
    <t>Slavonín</t>
  </si>
  <si>
    <t>-1755542521</t>
  </si>
  <si>
    <t>290*11/10000</t>
  </si>
  <si>
    <t>-1961745468</t>
  </si>
  <si>
    <t>SO 08 - 506_159 - HMZ Břuchotín - Skrbeň</t>
  </si>
  <si>
    <t>Skrbeň</t>
  </si>
  <si>
    <t>838657539</t>
  </si>
  <si>
    <t>250*9/10000</t>
  </si>
  <si>
    <t>-1471349691</t>
  </si>
  <si>
    <t>SO 09 - 506_261 - HMZ Skrbeňská svodnice</t>
  </si>
  <si>
    <t>1798844189</t>
  </si>
  <si>
    <t>435*9/10000</t>
  </si>
  <si>
    <t>10665467</t>
  </si>
  <si>
    <t>SO 10 - 506_281 - HMZ Štěpánov</t>
  </si>
  <si>
    <t>Štěpánov u Olomouce</t>
  </si>
  <si>
    <t>-1046171974</t>
  </si>
  <si>
    <t>450*9/10000</t>
  </si>
  <si>
    <t>-39071206</t>
  </si>
  <si>
    <t>562942528</t>
  </si>
  <si>
    <t>400*9/10000</t>
  </si>
  <si>
    <t>-935282313</t>
  </si>
  <si>
    <t>SO 11 - 506_201 - HMZ Mladějovice</t>
  </si>
  <si>
    <t>Krakořice</t>
  </si>
  <si>
    <t>1732214103</t>
  </si>
  <si>
    <t>117*9/10000</t>
  </si>
  <si>
    <t>-600929829</t>
  </si>
  <si>
    <t>-1909109338</t>
  </si>
  <si>
    <t>283*9/10000</t>
  </si>
  <si>
    <t>664560579</t>
  </si>
  <si>
    <t>SO 12 - 506_340 - HMZ Mladějovice - část 2</t>
  </si>
  <si>
    <t>215*9/10000</t>
  </si>
  <si>
    <t>SO 13 - 506_214 - HMZ Náklo</t>
  </si>
  <si>
    <t>Rozvadovice</t>
  </si>
  <si>
    <t>-879523699</t>
  </si>
  <si>
    <t>440*9/10000</t>
  </si>
  <si>
    <t>196882919</t>
  </si>
  <si>
    <t>SO 14 - 506_215 - HMZ Náklo</t>
  </si>
  <si>
    <t>-1041248320</t>
  </si>
  <si>
    <t>150*9/10000</t>
  </si>
  <si>
    <t>59435003</t>
  </si>
  <si>
    <t>SO 15 - 506_270 - HMZ Střelice</t>
  </si>
  <si>
    <t>336755163</t>
  </si>
  <si>
    <t>292*9/10000</t>
  </si>
  <si>
    <t>2000318759</t>
  </si>
  <si>
    <t>1449638620</t>
  </si>
  <si>
    <t>333*9/10000</t>
  </si>
  <si>
    <t>-1117267241</t>
  </si>
  <si>
    <t>SO 16 - 506_089 - HMZ Nasobůrky</t>
  </si>
  <si>
    <t>Mladeč</t>
  </si>
  <si>
    <t>1964648096</t>
  </si>
  <si>
    <t>200*9/10000</t>
  </si>
  <si>
    <t>1858972745</t>
  </si>
  <si>
    <t>SO 17 - 506_247 - HMZ Moravičany</t>
  </si>
  <si>
    <t>Doubravice nad Moravou</t>
  </si>
  <si>
    <t>1213102823</t>
  </si>
  <si>
    <t>110*7/10000</t>
  </si>
  <si>
    <t>-1798651907</t>
  </si>
  <si>
    <t>SO 18 - 506_248 HMZ Moravičany</t>
  </si>
  <si>
    <t>789060945</t>
  </si>
  <si>
    <t>300*7/10000</t>
  </si>
  <si>
    <t>238317024</t>
  </si>
  <si>
    <t>SO 19 - 510_104 HOZ Rapotín</t>
  </si>
  <si>
    <t>Rapotín</t>
  </si>
  <si>
    <t>739465577</t>
  </si>
  <si>
    <t>480*9/10000</t>
  </si>
  <si>
    <t>-1309003217</t>
  </si>
  <si>
    <t>1739196501</t>
  </si>
  <si>
    <t>258*9/10000</t>
  </si>
  <si>
    <t>-1051023233</t>
  </si>
  <si>
    <t>R-033</t>
  </si>
  <si>
    <t xml:space="preserve">Ekologická likvidace vodního porostu - v souladu se zákonem  o odpadech č. 541/2020 Sb.v platném znění </t>
  </si>
  <si>
    <t>416141387</t>
  </si>
  <si>
    <t xml:space="preserve">Ekologická likvidace vodního porostu - v souladu se zákonem o odpadech č. 541/2020 Sb.v platném znění </t>
  </si>
  <si>
    <t xml:space="preserve">Poznámka k položce:
porost bude zlikvidován např. uložením na skládce TKO, odvozem na bioplynovou stanici, uložením na polní hnijiště apod., položka neřeší vodorovné přemístění porostu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</si>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</sst>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23" TargetMode="External" /><Relationship Id="rId2" Type="http://schemas.openxmlformats.org/officeDocument/2006/relationships/hyperlink" Target="https://podminky.urs.cz/item/CS_URS_2023_01/185803107" TargetMode="Externa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hyperlink" Target="https://podminky.urs.cz/item/CS_URS_2023_01/111103223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hyperlink" Target="https://podminky.urs.cz/item/CS_URS_2023_01/111103223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hyperlink" Target="https://podminky.urs.cz/item/CS_URS_2023_01/111103223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23" TargetMode="External" /><Relationship Id="rId2" Type="http://schemas.openxmlformats.org/officeDocument/2006/relationships/hyperlink" Target="https://podminky.urs.cz/item/CS_URS_2023_01/185803107" TargetMode="External" /><Relationship Id="rId3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hyperlink" Target="https://podminky.urs.cz/item/CS_URS_2023_01/111103223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hyperlink" Target="https://podminky.urs.cz/item/CS_URS_2023_01/111103223" TargetMode="External" /><Relationship Id="rId4" Type="http://schemas.openxmlformats.org/officeDocument/2006/relationships/hyperlink" Target="https://podminky.urs.cz/item/CS_URS_2023_01/111103235" TargetMode="External" /><Relationship Id="rId5" Type="http://schemas.openxmlformats.org/officeDocument/2006/relationships/hyperlink" Target="https://podminky.urs.cz/item/CS_URS_2023_01/185803107" TargetMode="External" /><Relationship Id="rId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hyperlink" Target="https://podminky.urs.cz/item/CS_URS_2023_01/111103223" TargetMode="External" /><Relationship Id="rId4" Type="http://schemas.openxmlformats.org/officeDocument/2006/relationships/hyperlink" Target="https://podminky.urs.cz/item/CS_URS_2023_01/185803107" TargetMode="Externa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3" TargetMode="External" /><Relationship Id="rId2" Type="http://schemas.openxmlformats.org/officeDocument/2006/relationships/hyperlink" Target="https://podminky.urs.cz/item/CS_URS_2023_01/185803106" TargetMode="Externa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5"/>
  <sheetViews>
    <sheetView showGridLines="0" tabSelected="1" workbookViewId="0" topLeftCell="A1">
      <selection activeCell="AM22" sqref="AM22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10" t="s">
        <v>14</v>
      </c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22"/>
      <c r="AQ5" s="22"/>
      <c r="AR5" s="20"/>
      <c r="BE5" s="307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12" t="s">
        <v>17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22"/>
      <c r="AQ6" s="22"/>
      <c r="AR6" s="20"/>
      <c r="BE6" s="308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08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29</v>
      </c>
      <c r="AO8" s="22"/>
      <c r="AP8" s="22"/>
      <c r="AQ8" s="22"/>
      <c r="AR8" s="20"/>
      <c r="BE8" s="308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8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19</v>
      </c>
      <c r="AO10" s="22"/>
      <c r="AP10" s="22"/>
      <c r="AQ10" s="22"/>
      <c r="AR10" s="20"/>
      <c r="BE10" s="308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08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8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308"/>
      <c r="BS13" s="17" t="s">
        <v>6</v>
      </c>
    </row>
    <row r="14" spans="2:71" ht="12.75">
      <c r="B14" s="21"/>
      <c r="C14" s="22"/>
      <c r="D14" s="22"/>
      <c r="E14" s="313" t="s">
        <v>29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08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8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19</v>
      </c>
      <c r="AO16" s="22"/>
      <c r="AP16" s="22"/>
      <c r="AQ16" s="22"/>
      <c r="AR16" s="20"/>
      <c r="BE16" s="308"/>
      <c r="BS16" s="17" t="s">
        <v>4</v>
      </c>
    </row>
    <row r="17" spans="2:71" s="1" customFormat="1" ht="18.4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308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8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19</v>
      </c>
      <c r="AO19" s="22"/>
      <c r="AP19" s="22"/>
      <c r="AQ19" s="22"/>
      <c r="AR19" s="20"/>
      <c r="BE19" s="308"/>
      <c r="BS19" s="17" t="s">
        <v>6</v>
      </c>
    </row>
    <row r="20" spans="2:71" s="1" customFormat="1" ht="18.4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08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8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8"/>
    </row>
    <row r="23" spans="2:57" s="1" customFormat="1" ht="48" customHeight="1">
      <c r="B23" s="21"/>
      <c r="C23" s="22"/>
      <c r="D23" s="22"/>
      <c r="E23" s="315" t="s">
        <v>34</v>
      </c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22"/>
      <c r="AP23" s="22"/>
      <c r="AQ23" s="22"/>
      <c r="AR23" s="20"/>
      <c r="BE23" s="308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8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8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6">
        <f>ROUND(AG54,2)</f>
        <v>0</v>
      </c>
      <c r="AL26" s="317"/>
      <c r="AM26" s="317"/>
      <c r="AN26" s="317"/>
      <c r="AO26" s="317"/>
      <c r="AP26" s="36"/>
      <c r="AQ26" s="36"/>
      <c r="AR26" s="39"/>
      <c r="BE26" s="308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8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8" t="s">
        <v>36</v>
      </c>
      <c r="M28" s="318"/>
      <c r="N28" s="318"/>
      <c r="O28" s="318"/>
      <c r="P28" s="318"/>
      <c r="Q28" s="36"/>
      <c r="R28" s="36"/>
      <c r="S28" s="36"/>
      <c r="T28" s="36"/>
      <c r="U28" s="36"/>
      <c r="V28" s="36"/>
      <c r="W28" s="318" t="s">
        <v>37</v>
      </c>
      <c r="X28" s="318"/>
      <c r="Y28" s="318"/>
      <c r="Z28" s="318"/>
      <c r="AA28" s="318"/>
      <c r="AB28" s="318"/>
      <c r="AC28" s="318"/>
      <c r="AD28" s="318"/>
      <c r="AE28" s="318"/>
      <c r="AF28" s="36"/>
      <c r="AG28" s="36"/>
      <c r="AH28" s="36"/>
      <c r="AI28" s="36"/>
      <c r="AJ28" s="36"/>
      <c r="AK28" s="318" t="s">
        <v>38</v>
      </c>
      <c r="AL28" s="318"/>
      <c r="AM28" s="318"/>
      <c r="AN28" s="318"/>
      <c r="AO28" s="318"/>
      <c r="AP28" s="36"/>
      <c r="AQ28" s="36"/>
      <c r="AR28" s="39"/>
      <c r="BE28" s="308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321">
        <v>0.21</v>
      </c>
      <c r="M29" s="320"/>
      <c r="N29" s="320"/>
      <c r="O29" s="320"/>
      <c r="P29" s="320"/>
      <c r="Q29" s="41"/>
      <c r="R29" s="41"/>
      <c r="S29" s="41"/>
      <c r="T29" s="41"/>
      <c r="U29" s="41"/>
      <c r="V29" s="41"/>
      <c r="W29" s="319">
        <f>ROUND(AZ54,2)</f>
        <v>0</v>
      </c>
      <c r="X29" s="320"/>
      <c r="Y29" s="320"/>
      <c r="Z29" s="320"/>
      <c r="AA29" s="320"/>
      <c r="AB29" s="320"/>
      <c r="AC29" s="320"/>
      <c r="AD29" s="320"/>
      <c r="AE29" s="320"/>
      <c r="AF29" s="41"/>
      <c r="AG29" s="41"/>
      <c r="AH29" s="41"/>
      <c r="AI29" s="41"/>
      <c r="AJ29" s="41"/>
      <c r="AK29" s="319">
        <f>ROUND(AV54,2)</f>
        <v>0</v>
      </c>
      <c r="AL29" s="320"/>
      <c r="AM29" s="320"/>
      <c r="AN29" s="320"/>
      <c r="AO29" s="320"/>
      <c r="AP29" s="41"/>
      <c r="AQ29" s="41"/>
      <c r="AR29" s="42"/>
      <c r="BE29" s="309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321">
        <v>0.15</v>
      </c>
      <c r="M30" s="320"/>
      <c r="N30" s="320"/>
      <c r="O30" s="320"/>
      <c r="P30" s="320"/>
      <c r="Q30" s="41"/>
      <c r="R30" s="41"/>
      <c r="S30" s="41"/>
      <c r="T30" s="41"/>
      <c r="U30" s="41"/>
      <c r="V30" s="41"/>
      <c r="W30" s="319">
        <f>ROUND(BA54,2)</f>
        <v>0</v>
      </c>
      <c r="X30" s="320"/>
      <c r="Y30" s="320"/>
      <c r="Z30" s="320"/>
      <c r="AA30" s="320"/>
      <c r="AB30" s="320"/>
      <c r="AC30" s="320"/>
      <c r="AD30" s="320"/>
      <c r="AE30" s="320"/>
      <c r="AF30" s="41"/>
      <c r="AG30" s="41"/>
      <c r="AH30" s="41"/>
      <c r="AI30" s="41"/>
      <c r="AJ30" s="41"/>
      <c r="AK30" s="319">
        <f>ROUND(AW54,2)</f>
        <v>0</v>
      </c>
      <c r="AL30" s="320"/>
      <c r="AM30" s="320"/>
      <c r="AN30" s="320"/>
      <c r="AO30" s="320"/>
      <c r="AP30" s="41"/>
      <c r="AQ30" s="41"/>
      <c r="AR30" s="42"/>
      <c r="BE30" s="309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321">
        <v>0.21</v>
      </c>
      <c r="M31" s="320"/>
      <c r="N31" s="320"/>
      <c r="O31" s="320"/>
      <c r="P31" s="320"/>
      <c r="Q31" s="41"/>
      <c r="R31" s="41"/>
      <c r="S31" s="41"/>
      <c r="T31" s="41"/>
      <c r="U31" s="41"/>
      <c r="V31" s="41"/>
      <c r="W31" s="319">
        <f>ROUND(BB54,2)</f>
        <v>0</v>
      </c>
      <c r="X31" s="320"/>
      <c r="Y31" s="320"/>
      <c r="Z31" s="320"/>
      <c r="AA31" s="320"/>
      <c r="AB31" s="320"/>
      <c r="AC31" s="320"/>
      <c r="AD31" s="320"/>
      <c r="AE31" s="320"/>
      <c r="AF31" s="41"/>
      <c r="AG31" s="41"/>
      <c r="AH31" s="41"/>
      <c r="AI31" s="41"/>
      <c r="AJ31" s="41"/>
      <c r="AK31" s="319">
        <v>0</v>
      </c>
      <c r="AL31" s="320"/>
      <c r="AM31" s="320"/>
      <c r="AN31" s="320"/>
      <c r="AO31" s="320"/>
      <c r="AP31" s="41"/>
      <c r="AQ31" s="41"/>
      <c r="AR31" s="42"/>
      <c r="BE31" s="309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321">
        <v>0.15</v>
      </c>
      <c r="M32" s="320"/>
      <c r="N32" s="320"/>
      <c r="O32" s="320"/>
      <c r="P32" s="320"/>
      <c r="Q32" s="41"/>
      <c r="R32" s="41"/>
      <c r="S32" s="41"/>
      <c r="T32" s="41"/>
      <c r="U32" s="41"/>
      <c r="V32" s="41"/>
      <c r="W32" s="319">
        <f>ROUND(BC54,2)</f>
        <v>0</v>
      </c>
      <c r="X32" s="320"/>
      <c r="Y32" s="320"/>
      <c r="Z32" s="320"/>
      <c r="AA32" s="320"/>
      <c r="AB32" s="320"/>
      <c r="AC32" s="320"/>
      <c r="AD32" s="320"/>
      <c r="AE32" s="320"/>
      <c r="AF32" s="41"/>
      <c r="AG32" s="41"/>
      <c r="AH32" s="41"/>
      <c r="AI32" s="41"/>
      <c r="AJ32" s="41"/>
      <c r="AK32" s="319">
        <v>0</v>
      </c>
      <c r="AL32" s="320"/>
      <c r="AM32" s="320"/>
      <c r="AN32" s="320"/>
      <c r="AO32" s="320"/>
      <c r="AP32" s="41"/>
      <c r="AQ32" s="41"/>
      <c r="AR32" s="42"/>
      <c r="BE32" s="309"/>
    </row>
    <row r="33" spans="2:44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321">
        <v>0</v>
      </c>
      <c r="M33" s="320"/>
      <c r="N33" s="320"/>
      <c r="O33" s="320"/>
      <c r="P33" s="320"/>
      <c r="Q33" s="41"/>
      <c r="R33" s="41"/>
      <c r="S33" s="41"/>
      <c r="T33" s="41"/>
      <c r="U33" s="41"/>
      <c r="V33" s="41"/>
      <c r="W33" s="319">
        <f>ROUND(BD54,2)</f>
        <v>0</v>
      </c>
      <c r="X33" s="320"/>
      <c r="Y33" s="320"/>
      <c r="Z33" s="320"/>
      <c r="AA33" s="320"/>
      <c r="AB33" s="320"/>
      <c r="AC33" s="320"/>
      <c r="AD33" s="320"/>
      <c r="AE33" s="320"/>
      <c r="AF33" s="41"/>
      <c r="AG33" s="41"/>
      <c r="AH33" s="41"/>
      <c r="AI33" s="41"/>
      <c r="AJ33" s="41"/>
      <c r="AK33" s="319">
        <v>0</v>
      </c>
      <c r="AL33" s="320"/>
      <c r="AM33" s="320"/>
      <c r="AN33" s="320"/>
      <c r="AO33" s="320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325" t="s">
        <v>47</v>
      </c>
      <c r="Y35" s="323"/>
      <c r="Z35" s="323"/>
      <c r="AA35" s="323"/>
      <c r="AB35" s="323"/>
      <c r="AC35" s="45"/>
      <c r="AD35" s="45"/>
      <c r="AE35" s="45"/>
      <c r="AF35" s="45"/>
      <c r="AG35" s="45"/>
      <c r="AH35" s="45"/>
      <c r="AI35" s="45"/>
      <c r="AJ35" s="45"/>
      <c r="AK35" s="322">
        <f>SUM(AK26:AK33)</f>
        <v>0</v>
      </c>
      <c r="AL35" s="323"/>
      <c r="AM35" s="323"/>
      <c r="AN35" s="323"/>
      <c r="AO35" s="324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48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03/2023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04" t="str">
        <f>K6</f>
        <v>Údržba HOZ Olomoucko a Šumpersko</v>
      </c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Olomoucko a Šumpersko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30" t="str">
        <f>IF(AN8="","",AN8)</f>
        <v>Vyplň údaj</v>
      </c>
      <c r="AN47" s="330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Státní pozemový úřad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31" t="str">
        <f>IF(E17="","",E17)</f>
        <v>Státní pozemový úřad</v>
      </c>
      <c r="AN49" s="332"/>
      <c r="AO49" s="332"/>
      <c r="AP49" s="332"/>
      <c r="AQ49" s="36"/>
      <c r="AR49" s="39"/>
      <c r="AS49" s="333" t="s">
        <v>49</v>
      </c>
      <c r="AT49" s="334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32</v>
      </c>
      <c r="AJ50" s="36"/>
      <c r="AK50" s="36"/>
      <c r="AL50" s="36"/>
      <c r="AM50" s="331" t="str">
        <f>IF(E20="","",E20)</f>
        <v>Státní pozemový úřad</v>
      </c>
      <c r="AN50" s="332"/>
      <c r="AO50" s="332"/>
      <c r="AP50" s="332"/>
      <c r="AQ50" s="36"/>
      <c r="AR50" s="39"/>
      <c r="AS50" s="335"/>
      <c r="AT50" s="336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7"/>
      <c r="AT51" s="338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00" t="s">
        <v>50</v>
      </c>
      <c r="D52" s="301"/>
      <c r="E52" s="301"/>
      <c r="F52" s="301"/>
      <c r="G52" s="301"/>
      <c r="H52" s="66"/>
      <c r="I52" s="303" t="s">
        <v>51</v>
      </c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29" t="s">
        <v>52</v>
      </c>
      <c r="AH52" s="301"/>
      <c r="AI52" s="301"/>
      <c r="AJ52" s="301"/>
      <c r="AK52" s="301"/>
      <c r="AL52" s="301"/>
      <c r="AM52" s="301"/>
      <c r="AN52" s="303" t="s">
        <v>53</v>
      </c>
      <c r="AO52" s="301"/>
      <c r="AP52" s="301"/>
      <c r="AQ52" s="67" t="s">
        <v>54</v>
      </c>
      <c r="AR52" s="39"/>
      <c r="AS52" s="68" t="s">
        <v>55</v>
      </c>
      <c r="AT52" s="69" t="s">
        <v>56</v>
      </c>
      <c r="AU52" s="69" t="s">
        <v>57</v>
      </c>
      <c r="AV52" s="69" t="s">
        <v>58</v>
      </c>
      <c r="AW52" s="69" t="s">
        <v>59</v>
      </c>
      <c r="AX52" s="69" t="s">
        <v>60</v>
      </c>
      <c r="AY52" s="69" t="s">
        <v>61</v>
      </c>
      <c r="AZ52" s="69" t="s">
        <v>62</v>
      </c>
      <c r="BA52" s="69" t="s">
        <v>63</v>
      </c>
      <c r="BB52" s="69" t="s">
        <v>64</v>
      </c>
      <c r="BC52" s="69" t="s">
        <v>65</v>
      </c>
      <c r="BD52" s="70" t="s">
        <v>66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67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06">
        <f>ROUND(SUM(AG55:AG73),2)</f>
        <v>0</v>
      </c>
      <c r="AH54" s="306"/>
      <c r="AI54" s="306"/>
      <c r="AJ54" s="306"/>
      <c r="AK54" s="306"/>
      <c r="AL54" s="306"/>
      <c r="AM54" s="306"/>
      <c r="AN54" s="339">
        <f aca="true" t="shared" si="0" ref="AN54:AN73">SUM(AG54,AT54)</f>
        <v>0</v>
      </c>
      <c r="AO54" s="339"/>
      <c r="AP54" s="339"/>
      <c r="AQ54" s="78" t="s">
        <v>19</v>
      </c>
      <c r="AR54" s="79"/>
      <c r="AS54" s="80">
        <f>ROUND(SUM(AS55:AS73),2)</f>
        <v>0</v>
      </c>
      <c r="AT54" s="81">
        <f aca="true" t="shared" si="1" ref="AT54:AT73">ROUND(SUM(AV54:AW54),2)</f>
        <v>0</v>
      </c>
      <c r="AU54" s="82">
        <f>ROUND(SUM(AU55:AU73),5)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ROUND(SUM(AZ55:AZ73),2)</f>
        <v>0</v>
      </c>
      <c r="BA54" s="81">
        <f>ROUND(SUM(BA55:BA73),2)</f>
        <v>0</v>
      </c>
      <c r="BB54" s="81">
        <f>ROUND(SUM(BB55:BB73),2)</f>
        <v>0</v>
      </c>
      <c r="BC54" s="81">
        <f>ROUND(SUM(BC55:BC73),2)</f>
        <v>0</v>
      </c>
      <c r="BD54" s="83">
        <f>ROUND(SUM(BD55:BD73),2)</f>
        <v>0</v>
      </c>
      <c r="BS54" s="84" t="s">
        <v>68</v>
      </c>
      <c r="BT54" s="84" t="s">
        <v>69</v>
      </c>
      <c r="BU54" s="85" t="s">
        <v>70</v>
      </c>
      <c r="BV54" s="84" t="s">
        <v>71</v>
      </c>
      <c r="BW54" s="84" t="s">
        <v>5</v>
      </c>
      <c r="BX54" s="84" t="s">
        <v>72</v>
      </c>
      <c r="CL54" s="84" t="s">
        <v>19</v>
      </c>
    </row>
    <row r="55" spans="1:91" s="7" customFormat="1" ht="14.45" customHeight="1">
      <c r="A55" s="86" t="s">
        <v>73</v>
      </c>
      <c r="B55" s="87"/>
      <c r="C55" s="88"/>
      <c r="D55" s="302" t="s">
        <v>74</v>
      </c>
      <c r="E55" s="302"/>
      <c r="F55" s="302"/>
      <c r="G55" s="302"/>
      <c r="H55" s="302"/>
      <c r="I55" s="89"/>
      <c r="J55" s="302" t="s">
        <v>75</v>
      </c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27">
        <f>'SO 01 - 506_325 HMZ Velký...'!J30</f>
        <v>0</v>
      </c>
      <c r="AH55" s="328"/>
      <c r="AI55" s="328"/>
      <c r="AJ55" s="328"/>
      <c r="AK55" s="328"/>
      <c r="AL55" s="328"/>
      <c r="AM55" s="328"/>
      <c r="AN55" s="327">
        <f t="shared" si="0"/>
        <v>0</v>
      </c>
      <c r="AO55" s="328"/>
      <c r="AP55" s="328"/>
      <c r="AQ55" s="90" t="s">
        <v>76</v>
      </c>
      <c r="AR55" s="91"/>
      <c r="AS55" s="92">
        <v>0</v>
      </c>
      <c r="AT55" s="93">
        <f t="shared" si="1"/>
        <v>0</v>
      </c>
      <c r="AU55" s="94">
        <f>'SO 01 - 506_325 HMZ Velký...'!P81</f>
        <v>0</v>
      </c>
      <c r="AV55" s="93">
        <f>'SO 01 - 506_325 HMZ Velký...'!J33</f>
        <v>0</v>
      </c>
      <c r="AW55" s="93">
        <f>'SO 01 - 506_325 HMZ Velký...'!J34</f>
        <v>0</v>
      </c>
      <c r="AX55" s="93">
        <f>'SO 01 - 506_325 HMZ Velký...'!J35</f>
        <v>0</v>
      </c>
      <c r="AY55" s="93">
        <f>'SO 01 - 506_325 HMZ Velký...'!J36</f>
        <v>0</v>
      </c>
      <c r="AZ55" s="93">
        <f>'SO 01 - 506_325 HMZ Velký...'!F33</f>
        <v>0</v>
      </c>
      <c r="BA55" s="93">
        <f>'SO 01 - 506_325 HMZ Velký...'!F34</f>
        <v>0</v>
      </c>
      <c r="BB55" s="93">
        <f>'SO 01 - 506_325 HMZ Velký...'!F35</f>
        <v>0</v>
      </c>
      <c r="BC55" s="93">
        <f>'SO 01 - 506_325 HMZ Velký...'!F36</f>
        <v>0</v>
      </c>
      <c r="BD55" s="95">
        <f>'SO 01 - 506_325 HMZ Velký...'!F37</f>
        <v>0</v>
      </c>
      <c r="BT55" s="96" t="s">
        <v>77</v>
      </c>
      <c r="BV55" s="96" t="s">
        <v>71</v>
      </c>
      <c r="BW55" s="96" t="s">
        <v>78</v>
      </c>
      <c r="BX55" s="96" t="s">
        <v>5</v>
      </c>
      <c r="CL55" s="96" t="s">
        <v>19</v>
      </c>
      <c r="CM55" s="96" t="s">
        <v>79</v>
      </c>
    </row>
    <row r="56" spans="1:91" s="7" customFormat="1" ht="14.45" customHeight="1">
      <c r="A56" s="86" t="s">
        <v>73</v>
      </c>
      <c r="B56" s="87"/>
      <c r="C56" s="88"/>
      <c r="D56" s="302" t="s">
        <v>80</v>
      </c>
      <c r="E56" s="302"/>
      <c r="F56" s="302"/>
      <c r="G56" s="302"/>
      <c r="H56" s="302"/>
      <c r="I56" s="89"/>
      <c r="J56" s="302" t="s">
        <v>81</v>
      </c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27">
        <f>'SO 02 - 506_328 HMZ Velký...'!J30</f>
        <v>0</v>
      </c>
      <c r="AH56" s="328"/>
      <c r="AI56" s="328"/>
      <c r="AJ56" s="328"/>
      <c r="AK56" s="328"/>
      <c r="AL56" s="328"/>
      <c r="AM56" s="328"/>
      <c r="AN56" s="327">
        <f t="shared" si="0"/>
        <v>0</v>
      </c>
      <c r="AO56" s="328"/>
      <c r="AP56" s="328"/>
      <c r="AQ56" s="90" t="s">
        <v>76</v>
      </c>
      <c r="AR56" s="91"/>
      <c r="AS56" s="92">
        <v>0</v>
      </c>
      <c r="AT56" s="93">
        <f t="shared" si="1"/>
        <v>0</v>
      </c>
      <c r="AU56" s="94">
        <f>'SO 02 - 506_328 HMZ Velký...'!P81</f>
        <v>0</v>
      </c>
      <c r="AV56" s="93">
        <f>'SO 02 - 506_328 HMZ Velký...'!J33</f>
        <v>0</v>
      </c>
      <c r="AW56" s="93">
        <f>'SO 02 - 506_328 HMZ Velký...'!J34</f>
        <v>0</v>
      </c>
      <c r="AX56" s="93">
        <f>'SO 02 - 506_328 HMZ Velký...'!J35</f>
        <v>0</v>
      </c>
      <c r="AY56" s="93">
        <f>'SO 02 - 506_328 HMZ Velký...'!J36</f>
        <v>0</v>
      </c>
      <c r="AZ56" s="93">
        <f>'SO 02 - 506_328 HMZ Velký...'!F33</f>
        <v>0</v>
      </c>
      <c r="BA56" s="93">
        <f>'SO 02 - 506_328 HMZ Velký...'!F34</f>
        <v>0</v>
      </c>
      <c r="BB56" s="93">
        <f>'SO 02 - 506_328 HMZ Velký...'!F35</f>
        <v>0</v>
      </c>
      <c r="BC56" s="93">
        <f>'SO 02 - 506_328 HMZ Velký...'!F36</f>
        <v>0</v>
      </c>
      <c r="BD56" s="95">
        <f>'SO 02 - 506_328 HMZ Velký...'!F37</f>
        <v>0</v>
      </c>
      <c r="BT56" s="96" t="s">
        <v>77</v>
      </c>
      <c r="BV56" s="96" t="s">
        <v>71</v>
      </c>
      <c r="BW56" s="96" t="s">
        <v>82</v>
      </c>
      <c r="BX56" s="96" t="s">
        <v>5</v>
      </c>
      <c r="CL56" s="96" t="s">
        <v>19</v>
      </c>
      <c r="CM56" s="96" t="s">
        <v>79</v>
      </c>
    </row>
    <row r="57" spans="1:91" s="7" customFormat="1" ht="14.45" customHeight="1">
      <c r="A57" s="86" t="s">
        <v>73</v>
      </c>
      <c r="B57" s="87"/>
      <c r="C57" s="88"/>
      <c r="D57" s="302" t="s">
        <v>83</v>
      </c>
      <c r="E57" s="302"/>
      <c r="F57" s="302"/>
      <c r="G57" s="302"/>
      <c r="H57" s="302"/>
      <c r="I57" s="89"/>
      <c r="J57" s="302" t="s">
        <v>84</v>
      </c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27">
        <f>'SO 03 - 506_329 HMZ Velký...'!J30</f>
        <v>0</v>
      </c>
      <c r="AH57" s="328"/>
      <c r="AI57" s="328"/>
      <c r="AJ57" s="328"/>
      <c r="AK57" s="328"/>
      <c r="AL57" s="328"/>
      <c r="AM57" s="328"/>
      <c r="AN57" s="327">
        <f t="shared" si="0"/>
        <v>0</v>
      </c>
      <c r="AO57" s="328"/>
      <c r="AP57" s="328"/>
      <c r="AQ57" s="90" t="s">
        <v>76</v>
      </c>
      <c r="AR57" s="91"/>
      <c r="AS57" s="92">
        <v>0</v>
      </c>
      <c r="AT57" s="93">
        <f t="shared" si="1"/>
        <v>0</v>
      </c>
      <c r="AU57" s="94">
        <f>'SO 03 - 506_329 HMZ Velký...'!P81</f>
        <v>0</v>
      </c>
      <c r="AV57" s="93">
        <f>'SO 03 - 506_329 HMZ Velký...'!J33</f>
        <v>0</v>
      </c>
      <c r="AW57" s="93">
        <f>'SO 03 - 506_329 HMZ Velký...'!J34</f>
        <v>0</v>
      </c>
      <c r="AX57" s="93">
        <f>'SO 03 - 506_329 HMZ Velký...'!J35</f>
        <v>0</v>
      </c>
      <c r="AY57" s="93">
        <f>'SO 03 - 506_329 HMZ Velký...'!J36</f>
        <v>0</v>
      </c>
      <c r="AZ57" s="93">
        <f>'SO 03 - 506_329 HMZ Velký...'!F33</f>
        <v>0</v>
      </c>
      <c r="BA57" s="93">
        <f>'SO 03 - 506_329 HMZ Velký...'!F34</f>
        <v>0</v>
      </c>
      <c r="BB57" s="93">
        <f>'SO 03 - 506_329 HMZ Velký...'!F35</f>
        <v>0</v>
      </c>
      <c r="BC57" s="93">
        <f>'SO 03 - 506_329 HMZ Velký...'!F36</f>
        <v>0</v>
      </c>
      <c r="BD57" s="95">
        <f>'SO 03 - 506_329 HMZ Velký...'!F37</f>
        <v>0</v>
      </c>
      <c r="BT57" s="96" t="s">
        <v>77</v>
      </c>
      <c r="BV57" s="96" t="s">
        <v>71</v>
      </c>
      <c r="BW57" s="96" t="s">
        <v>85</v>
      </c>
      <c r="BX57" s="96" t="s">
        <v>5</v>
      </c>
      <c r="CL57" s="96" t="s">
        <v>19</v>
      </c>
      <c r="CM57" s="96" t="s">
        <v>79</v>
      </c>
    </row>
    <row r="58" spans="1:91" s="7" customFormat="1" ht="14.45" customHeight="1">
      <c r="A58" s="86" t="s">
        <v>73</v>
      </c>
      <c r="B58" s="87"/>
      <c r="C58" s="88"/>
      <c r="D58" s="302" t="s">
        <v>86</v>
      </c>
      <c r="E58" s="302"/>
      <c r="F58" s="302"/>
      <c r="G58" s="302"/>
      <c r="H58" s="302"/>
      <c r="I58" s="89"/>
      <c r="J58" s="302" t="s">
        <v>87</v>
      </c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27">
        <f>'SO 04 - 506_250 HMZ Přásl...'!J30</f>
        <v>0</v>
      </c>
      <c r="AH58" s="328"/>
      <c r="AI58" s="328"/>
      <c r="AJ58" s="328"/>
      <c r="AK58" s="328"/>
      <c r="AL58" s="328"/>
      <c r="AM58" s="328"/>
      <c r="AN58" s="327">
        <f t="shared" si="0"/>
        <v>0</v>
      </c>
      <c r="AO58" s="328"/>
      <c r="AP58" s="328"/>
      <c r="AQ58" s="90" t="s">
        <v>76</v>
      </c>
      <c r="AR58" s="91"/>
      <c r="AS58" s="92">
        <v>0</v>
      </c>
      <c r="AT58" s="93">
        <f t="shared" si="1"/>
        <v>0</v>
      </c>
      <c r="AU58" s="94">
        <f>'SO 04 - 506_250 HMZ Přásl...'!P81</f>
        <v>0</v>
      </c>
      <c r="AV58" s="93">
        <f>'SO 04 - 506_250 HMZ Přásl...'!J33</f>
        <v>0</v>
      </c>
      <c r="AW58" s="93">
        <f>'SO 04 - 506_250 HMZ Přásl...'!J34</f>
        <v>0</v>
      </c>
      <c r="AX58" s="93">
        <f>'SO 04 - 506_250 HMZ Přásl...'!J35</f>
        <v>0</v>
      </c>
      <c r="AY58" s="93">
        <f>'SO 04 - 506_250 HMZ Přásl...'!J36</f>
        <v>0</v>
      </c>
      <c r="AZ58" s="93">
        <f>'SO 04 - 506_250 HMZ Přásl...'!F33</f>
        <v>0</v>
      </c>
      <c r="BA58" s="93">
        <f>'SO 04 - 506_250 HMZ Přásl...'!F34</f>
        <v>0</v>
      </c>
      <c r="BB58" s="93">
        <f>'SO 04 - 506_250 HMZ Přásl...'!F35</f>
        <v>0</v>
      </c>
      <c r="BC58" s="93">
        <f>'SO 04 - 506_250 HMZ Přásl...'!F36</f>
        <v>0</v>
      </c>
      <c r="BD58" s="95">
        <f>'SO 04 - 506_250 HMZ Přásl...'!F37</f>
        <v>0</v>
      </c>
      <c r="BT58" s="96" t="s">
        <v>77</v>
      </c>
      <c r="BV58" s="96" t="s">
        <v>71</v>
      </c>
      <c r="BW58" s="96" t="s">
        <v>88</v>
      </c>
      <c r="BX58" s="96" t="s">
        <v>5</v>
      </c>
      <c r="CL58" s="96" t="s">
        <v>19</v>
      </c>
      <c r="CM58" s="96" t="s">
        <v>79</v>
      </c>
    </row>
    <row r="59" spans="1:91" s="7" customFormat="1" ht="14.45" customHeight="1">
      <c r="A59" s="86" t="s">
        <v>73</v>
      </c>
      <c r="B59" s="87"/>
      <c r="C59" s="88"/>
      <c r="D59" s="302" t="s">
        <v>89</v>
      </c>
      <c r="E59" s="302"/>
      <c r="F59" s="302"/>
      <c r="G59" s="302"/>
      <c r="H59" s="302"/>
      <c r="I59" s="89"/>
      <c r="J59" s="302" t="s">
        <v>90</v>
      </c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27">
        <f>'SO 05 - 506_113 HMZ Horka'!J30</f>
        <v>0</v>
      </c>
      <c r="AH59" s="328"/>
      <c r="AI59" s="328"/>
      <c r="AJ59" s="328"/>
      <c r="AK59" s="328"/>
      <c r="AL59" s="328"/>
      <c r="AM59" s="328"/>
      <c r="AN59" s="327">
        <f t="shared" si="0"/>
        <v>0</v>
      </c>
      <c r="AO59" s="328"/>
      <c r="AP59" s="328"/>
      <c r="AQ59" s="90" t="s">
        <v>76</v>
      </c>
      <c r="AR59" s="91"/>
      <c r="AS59" s="92">
        <v>0</v>
      </c>
      <c r="AT59" s="93">
        <f t="shared" si="1"/>
        <v>0</v>
      </c>
      <c r="AU59" s="94">
        <f>'SO 05 - 506_113 HMZ Horka'!P83</f>
        <v>0</v>
      </c>
      <c r="AV59" s="93">
        <f>'SO 05 - 506_113 HMZ Horka'!J33</f>
        <v>0</v>
      </c>
      <c r="AW59" s="93">
        <f>'SO 05 - 506_113 HMZ Horka'!J34</f>
        <v>0</v>
      </c>
      <c r="AX59" s="93">
        <f>'SO 05 - 506_113 HMZ Horka'!J35</f>
        <v>0</v>
      </c>
      <c r="AY59" s="93">
        <f>'SO 05 - 506_113 HMZ Horka'!J36</f>
        <v>0</v>
      </c>
      <c r="AZ59" s="93">
        <f>'SO 05 - 506_113 HMZ Horka'!F33</f>
        <v>0</v>
      </c>
      <c r="BA59" s="93">
        <f>'SO 05 - 506_113 HMZ Horka'!F34</f>
        <v>0</v>
      </c>
      <c r="BB59" s="93">
        <f>'SO 05 - 506_113 HMZ Horka'!F35</f>
        <v>0</v>
      </c>
      <c r="BC59" s="93">
        <f>'SO 05 - 506_113 HMZ Horka'!F36</f>
        <v>0</v>
      </c>
      <c r="BD59" s="95">
        <f>'SO 05 - 506_113 HMZ Horka'!F37</f>
        <v>0</v>
      </c>
      <c r="BT59" s="96" t="s">
        <v>77</v>
      </c>
      <c r="BV59" s="96" t="s">
        <v>71</v>
      </c>
      <c r="BW59" s="96" t="s">
        <v>91</v>
      </c>
      <c r="BX59" s="96" t="s">
        <v>5</v>
      </c>
      <c r="CL59" s="96" t="s">
        <v>19</v>
      </c>
      <c r="CM59" s="96" t="s">
        <v>79</v>
      </c>
    </row>
    <row r="60" spans="1:91" s="7" customFormat="1" ht="14.45" customHeight="1">
      <c r="A60" s="86" t="s">
        <v>73</v>
      </c>
      <c r="B60" s="87"/>
      <c r="C60" s="88"/>
      <c r="D60" s="302" t="s">
        <v>92</v>
      </c>
      <c r="E60" s="302"/>
      <c r="F60" s="302"/>
      <c r="G60" s="302"/>
      <c r="H60" s="302"/>
      <c r="I60" s="89"/>
      <c r="J60" s="302" t="s">
        <v>93</v>
      </c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27">
        <f>'SO 06 - 506_263 HMZ Slavonín'!J30</f>
        <v>0</v>
      </c>
      <c r="AH60" s="328"/>
      <c r="AI60" s="328"/>
      <c r="AJ60" s="328"/>
      <c r="AK60" s="328"/>
      <c r="AL60" s="328"/>
      <c r="AM60" s="328"/>
      <c r="AN60" s="327">
        <f t="shared" si="0"/>
        <v>0</v>
      </c>
      <c r="AO60" s="328"/>
      <c r="AP60" s="328"/>
      <c r="AQ60" s="90" t="s">
        <v>76</v>
      </c>
      <c r="AR60" s="91"/>
      <c r="AS60" s="92">
        <v>0</v>
      </c>
      <c r="AT60" s="93">
        <f t="shared" si="1"/>
        <v>0</v>
      </c>
      <c r="AU60" s="94">
        <f>'SO 06 - 506_263 HMZ Slavonín'!P81</f>
        <v>0</v>
      </c>
      <c r="AV60" s="93">
        <f>'SO 06 - 506_263 HMZ Slavonín'!J33</f>
        <v>0</v>
      </c>
      <c r="AW60" s="93">
        <f>'SO 06 - 506_263 HMZ Slavonín'!J34</f>
        <v>0</v>
      </c>
      <c r="AX60" s="93">
        <f>'SO 06 - 506_263 HMZ Slavonín'!J35</f>
        <v>0</v>
      </c>
      <c r="AY60" s="93">
        <f>'SO 06 - 506_263 HMZ Slavonín'!J36</f>
        <v>0</v>
      </c>
      <c r="AZ60" s="93">
        <f>'SO 06 - 506_263 HMZ Slavonín'!F33</f>
        <v>0</v>
      </c>
      <c r="BA60" s="93">
        <f>'SO 06 - 506_263 HMZ Slavonín'!F34</f>
        <v>0</v>
      </c>
      <c r="BB60" s="93">
        <f>'SO 06 - 506_263 HMZ Slavonín'!F35</f>
        <v>0</v>
      </c>
      <c r="BC60" s="93">
        <f>'SO 06 - 506_263 HMZ Slavonín'!F36</f>
        <v>0</v>
      </c>
      <c r="BD60" s="95">
        <f>'SO 06 - 506_263 HMZ Slavonín'!F37</f>
        <v>0</v>
      </c>
      <c r="BT60" s="96" t="s">
        <v>77</v>
      </c>
      <c r="BV60" s="96" t="s">
        <v>71</v>
      </c>
      <c r="BW60" s="96" t="s">
        <v>94</v>
      </c>
      <c r="BX60" s="96" t="s">
        <v>5</v>
      </c>
      <c r="CL60" s="96" t="s">
        <v>19</v>
      </c>
      <c r="CM60" s="96" t="s">
        <v>79</v>
      </c>
    </row>
    <row r="61" spans="1:91" s="7" customFormat="1" ht="14.45" customHeight="1">
      <c r="A61" s="86" t="s">
        <v>73</v>
      </c>
      <c r="B61" s="87"/>
      <c r="C61" s="88"/>
      <c r="D61" s="302" t="s">
        <v>95</v>
      </c>
      <c r="E61" s="302"/>
      <c r="F61" s="302"/>
      <c r="G61" s="302"/>
      <c r="H61" s="302"/>
      <c r="I61" s="89"/>
      <c r="J61" s="302" t="s">
        <v>96</v>
      </c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27">
        <f>'SO 07 - 506_264 HMZ Slavonín'!J30</f>
        <v>0</v>
      </c>
      <c r="AH61" s="328"/>
      <c r="AI61" s="328"/>
      <c r="AJ61" s="328"/>
      <c r="AK61" s="328"/>
      <c r="AL61" s="328"/>
      <c r="AM61" s="328"/>
      <c r="AN61" s="327">
        <f t="shared" si="0"/>
        <v>0</v>
      </c>
      <c r="AO61" s="328"/>
      <c r="AP61" s="328"/>
      <c r="AQ61" s="90" t="s">
        <v>76</v>
      </c>
      <c r="AR61" s="91"/>
      <c r="AS61" s="92">
        <v>0</v>
      </c>
      <c r="AT61" s="93">
        <f t="shared" si="1"/>
        <v>0</v>
      </c>
      <c r="AU61" s="94">
        <f>'SO 07 - 506_264 HMZ Slavonín'!P81</f>
        <v>0</v>
      </c>
      <c r="AV61" s="93">
        <f>'SO 07 - 506_264 HMZ Slavonín'!J33</f>
        <v>0</v>
      </c>
      <c r="AW61" s="93">
        <f>'SO 07 - 506_264 HMZ Slavonín'!J34</f>
        <v>0</v>
      </c>
      <c r="AX61" s="93">
        <f>'SO 07 - 506_264 HMZ Slavonín'!J35</f>
        <v>0</v>
      </c>
      <c r="AY61" s="93">
        <f>'SO 07 - 506_264 HMZ Slavonín'!J36</f>
        <v>0</v>
      </c>
      <c r="AZ61" s="93">
        <f>'SO 07 - 506_264 HMZ Slavonín'!F33</f>
        <v>0</v>
      </c>
      <c r="BA61" s="93">
        <f>'SO 07 - 506_264 HMZ Slavonín'!F34</f>
        <v>0</v>
      </c>
      <c r="BB61" s="93">
        <f>'SO 07 - 506_264 HMZ Slavonín'!F35</f>
        <v>0</v>
      </c>
      <c r="BC61" s="93">
        <f>'SO 07 - 506_264 HMZ Slavonín'!F36</f>
        <v>0</v>
      </c>
      <c r="BD61" s="95">
        <f>'SO 07 - 506_264 HMZ Slavonín'!F37</f>
        <v>0</v>
      </c>
      <c r="BT61" s="96" t="s">
        <v>77</v>
      </c>
      <c r="BV61" s="96" t="s">
        <v>71</v>
      </c>
      <c r="BW61" s="96" t="s">
        <v>97</v>
      </c>
      <c r="BX61" s="96" t="s">
        <v>5</v>
      </c>
      <c r="CL61" s="96" t="s">
        <v>19</v>
      </c>
      <c r="CM61" s="96" t="s">
        <v>79</v>
      </c>
    </row>
    <row r="62" spans="1:91" s="7" customFormat="1" ht="14.45" customHeight="1">
      <c r="A62" s="86" t="s">
        <v>73</v>
      </c>
      <c r="B62" s="87"/>
      <c r="C62" s="88"/>
      <c r="D62" s="302" t="s">
        <v>98</v>
      </c>
      <c r="E62" s="302"/>
      <c r="F62" s="302"/>
      <c r="G62" s="302"/>
      <c r="H62" s="302"/>
      <c r="I62" s="89"/>
      <c r="J62" s="302" t="s">
        <v>99</v>
      </c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27">
        <f>'SO 08 - 506_159 - HMZ Břu...'!J30</f>
        <v>0</v>
      </c>
      <c r="AH62" s="328"/>
      <c r="AI62" s="328"/>
      <c r="AJ62" s="328"/>
      <c r="AK62" s="328"/>
      <c r="AL62" s="328"/>
      <c r="AM62" s="328"/>
      <c r="AN62" s="327">
        <f t="shared" si="0"/>
        <v>0</v>
      </c>
      <c r="AO62" s="328"/>
      <c r="AP62" s="328"/>
      <c r="AQ62" s="90" t="s">
        <v>76</v>
      </c>
      <c r="AR62" s="91"/>
      <c r="AS62" s="92">
        <v>0</v>
      </c>
      <c r="AT62" s="93">
        <f t="shared" si="1"/>
        <v>0</v>
      </c>
      <c r="AU62" s="94">
        <f>'SO 08 - 506_159 - HMZ Břu...'!P81</f>
        <v>0</v>
      </c>
      <c r="AV62" s="93">
        <f>'SO 08 - 506_159 - HMZ Břu...'!J33</f>
        <v>0</v>
      </c>
      <c r="AW62" s="93">
        <f>'SO 08 - 506_159 - HMZ Břu...'!J34</f>
        <v>0</v>
      </c>
      <c r="AX62" s="93">
        <f>'SO 08 - 506_159 - HMZ Břu...'!J35</f>
        <v>0</v>
      </c>
      <c r="AY62" s="93">
        <f>'SO 08 - 506_159 - HMZ Břu...'!J36</f>
        <v>0</v>
      </c>
      <c r="AZ62" s="93">
        <f>'SO 08 - 506_159 - HMZ Břu...'!F33</f>
        <v>0</v>
      </c>
      <c r="BA62" s="93">
        <f>'SO 08 - 506_159 - HMZ Břu...'!F34</f>
        <v>0</v>
      </c>
      <c r="BB62" s="93">
        <f>'SO 08 - 506_159 - HMZ Břu...'!F35</f>
        <v>0</v>
      </c>
      <c r="BC62" s="93">
        <f>'SO 08 - 506_159 - HMZ Břu...'!F36</f>
        <v>0</v>
      </c>
      <c r="BD62" s="95">
        <f>'SO 08 - 506_159 - HMZ Břu...'!F37</f>
        <v>0</v>
      </c>
      <c r="BT62" s="96" t="s">
        <v>77</v>
      </c>
      <c r="BV62" s="96" t="s">
        <v>71</v>
      </c>
      <c r="BW62" s="96" t="s">
        <v>100</v>
      </c>
      <c r="BX62" s="96" t="s">
        <v>5</v>
      </c>
      <c r="CL62" s="96" t="s">
        <v>19</v>
      </c>
      <c r="CM62" s="96" t="s">
        <v>79</v>
      </c>
    </row>
    <row r="63" spans="1:91" s="7" customFormat="1" ht="14.45" customHeight="1">
      <c r="A63" s="86" t="s">
        <v>73</v>
      </c>
      <c r="B63" s="87"/>
      <c r="C63" s="88"/>
      <c r="D63" s="302" t="s">
        <v>101</v>
      </c>
      <c r="E63" s="302"/>
      <c r="F63" s="302"/>
      <c r="G63" s="302"/>
      <c r="H63" s="302"/>
      <c r="I63" s="89"/>
      <c r="J63" s="302" t="s">
        <v>102</v>
      </c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27">
        <f>'SO 09 - 506_261 - HMZ Skr...'!J30</f>
        <v>0</v>
      </c>
      <c r="AH63" s="328"/>
      <c r="AI63" s="328"/>
      <c r="AJ63" s="328"/>
      <c r="AK63" s="328"/>
      <c r="AL63" s="328"/>
      <c r="AM63" s="328"/>
      <c r="AN63" s="327">
        <f t="shared" si="0"/>
        <v>0</v>
      </c>
      <c r="AO63" s="328"/>
      <c r="AP63" s="328"/>
      <c r="AQ63" s="90" t="s">
        <v>76</v>
      </c>
      <c r="AR63" s="91"/>
      <c r="AS63" s="92">
        <v>0</v>
      </c>
      <c r="AT63" s="93">
        <f t="shared" si="1"/>
        <v>0</v>
      </c>
      <c r="AU63" s="94">
        <f>'SO 09 - 506_261 - HMZ Skr...'!P81</f>
        <v>0</v>
      </c>
      <c r="AV63" s="93">
        <f>'SO 09 - 506_261 - HMZ Skr...'!J33</f>
        <v>0</v>
      </c>
      <c r="AW63" s="93">
        <f>'SO 09 - 506_261 - HMZ Skr...'!J34</f>
        <v>0</v>
      </c>
      <c r="AX63" s="93">
        <f>'SO 09 - 506_261 - HMZ Skr...'!J35</f>
        <v>0</v>
      </c>
      <c r="AY63" s="93">
        <f>'SO 09 - 506_261 - HMZ Skr...'!J36</f>
        <v>0</v>
      </c>
      <c r="AZ63" s="93">
        <f>'SO 09 - 506_261 - HMZ Skr...'!F33</f>
        <v>0</v>
      </c>
      <c r="BA63" s="93">
        <f>'SO 09 - 506_261 - HMZ Skr...'!F34</f>
        <v>0</v>
      </c>
      <c r="BB63" s="93">
        <f>'SO 09 - 506_261 - HMZ Skr...'!F35</f>
        <v>0</v>
      </c>
      <c r="BC63" s="93">
        <f>'SO 09 - 506_261 - HMZ Skr...'!F36</f>
        <v>0</v>
      </c>
      <c r="BD63" s="95">
        <f>'SO 09 - 506_261 - HMZ Skr...'!F37</f>
        <v>0</v>
      </c>
      <c r="BT63" s="96" t="s">
        <v>77</v>
      </c>
      <c r="BV63" s="96" t="s">
        <v>71</v>
      </c>
      <c r="BW63" s="96" t="s">
        <v>103</v>
      </c>
      <c r="BX63" s="96" t="s">
        <v>5</v>
      </c>
      <c r="CL63" s="96" t="s">
        <v>19</v>
      </c>
      <c r="CM63" s="96" t="s">
        <v>79</v>
      </c>
    </row>
    <row r="64" spans="1:91" s="7" customFormat="1" ht="14.45" customHeight="1">
      <c r="A64" s="86" t="s">
        <v>73</v>
      </c>
      <c r="B64" s="87"/>
      <c r="C64" s="88"/>
      <c r="D64" s="302" t="s">
        <v>104</v>
      </c>
      <c r="E64" s="302"/>
      <c r="F64" s="302"/>
      <c r="G64" s="302"/>
      <c r="H64" s="302"/>
      <c r="I64" s="89"/>
      <c r="J64" s="302" t="s">
        <v>105</v>
      </c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27">
        <f>'SO 10 - 506_281 - HMZ Ště...'!J30</f>
        <v>0</v>
      </c>
      <c r="AH64" s="328"/>
      <c r="AI64" s="328"/>
      <c r="AJ64" s="328"/>
      <c r="AK64" s="328"/>
      <c r="AL64" s="328"/>
      <c r="AM64" s="328"/>
      <c r="AN64" s="327">
        <f t="shared" si="0"/>
        <v>0</v>
      </c>
      <c r="AO64" s="328"/>
      <c r="AP64" s="328"/>
      <c r="AQ64" s="90" t="s">
        <v>76</v>
      </c>
      <c r="AR64" s="91"/>
      <c r="AS64" s="92">
        <v>0</v>
      </c>
      <c r="AT64" s="93">
        <f t="shared" si="1"/>
        <v>0</v>
      </c>
      <c r="AU64" s="94">
        <f>'SO 10 - 506_281 - HMZ Ště...'!P81</f>
        <v>0</v>
      </c>
      <c r="AV64" s="93">
        <f>'SO 10 - 506_281 - HMZ Ště...'!J33</f>
        <v>0</v>
      </c>
      <c r="AW64" s="93">
        <f>'SO 10 - 506_281 - HMZ Ště...'!J34</f>
        <v>0</v>
      </c>
      <c r="AX64" s="93">
        <f>'SO 10 - 506_281 - HMZ Ště...'!J35</f>
        <v>0</v>
      </c>
      <c r="AY64" s="93">
        <f>'SO 10 - 506_281 - HMZ Ště...'!J36</f>
        <v>0</v>
      </c>
      <c r="AZ64" s="93">
        <f>'SO 10 - 506_281 - HMZ Ště...'!F33</f>
        <v>0</v>
      </c>
      <c r="BA64" s="93">
        <f>'SO 10 - 506_281 - HMZ Ště...'!F34</f>
        <v>0</v>
      </c>
      <c r="BB64" s="93">
        <f>'SO 10 - 506_281 - HMZ Ště...'!F35</f>
        <v>0</v>
      </c>
      <c r="BC64" s="93">
        <f>'SO 10 - 506_281 - HMZ Ště...'!F36</f>
        <v>0</v>
      </c>
      <c r="BD64" s="95">
        <f>'SO 10 - 506_281 - HMZ Ště...'!F37</f>
        <v>0</v>
      </c>
      <c r="BT64" s="96" t="s">
        <v>77</v>
      </c>
      <c r="BV64" s="96" t="s">
        <v>71</v>
      </c>
      <c r="BW64" s="96" t="s">
        <v>106</v>
      </c>
      <c r="BX64" s="96" t="s">
        <v>5</v>
      </c>
      <c r="CL64" s="96" t="s">
        <v>19</v>
      </c>
      <c r="CM64" s="96" t="s">
        <v>79</v>
      </c>
    </row>
    <row r="65" spans="1:91" s="7" customFormat="1" ht="14.45" customHeight="1">
      <c r="A65" s="86" t="s">
        <v>73</v>
      </c>
      <c r="B65" s="87"/>
      <c r="C65" s="88"/>
      <c r="D65" s="302" t="s">
        <v>107</v>
      </c>
      <c r="E65" s="302"/>
      <c r="F65" s="302"/>
      <c r="G65" s="302"/>
      <c r="H65" s="302"/>
      <c r="I65" s="89"/>
      <c r="J65" s="302" t="s">
        <v>108</v>
      </c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27">
        <f>'SO 11 - 506_201 - HMZ Mla...'!J30</f>
        <v>0</v>
      </c>
      <c r="AH65" s="328"/>
      <c r="AI65" s="328"/>
      <c r="AJ65" s="328"/>
      <c r="AK65" s="328"/>
      <c r="AL65" s="328"/>
      <c r="AM65" s="328"/>
      <c r="AN65" s="327">
        <f t="shared" si="0"/>
        <v>0</v>
      </c>
      <c r="AO65" s="328"/>
      <c r="AP65" s="328"/>
      <c r="AQ65" s="90" t="s">
        <v>76</v>
      </c>
      <c r="AR65" s="91"/>
      <c r="AS65" s="92">
        <v>0</v>
      </c>
      <c r="AT65" s="93">
        <f t="shared" si="1"/>
        <v>0</v>
      </c>
      <c r="AU65" s="94">
        <f>'SO 11 - 506_201 - HMZ Mla...'!P81</f>
        <v>0</v>
      </c>
      <c r="AV65" s="93">
        <f>'SO 11 - 506_201 - HMZ Mla...'!J33</f>
        <v>0</v>
      </c>
      <c r="AW65" s="93">
        <f>'SO 11 - 506_201 - HMZ Mla...'!J34</f>
        <v>0</v>
      </c>
      <c r="AX65" s="93">
        <f>'SO 11 - 506_201 - HMZ Mla...'!J35</f>
        <v>0</v>
      </c>
      <c r="AY65" s="93">
        <f>'SO 11 - 506_201 - HMZ Mla...'!J36</f>
        <v>0</v>
      </c>
      <c r="AZ65" s="93">
        <f>'SO 11 - 506_201 - HMZ Mla...'!F33</f>
        <v>0</v>
      </c>
      <c r="BA65" s="93">
        <f>'SO 11 - 506_201 - HMZ Mla...'!F34</f>
        <v>0</v>
      </c>
      <c r="BB65" s="93">
        <f>'SO 11 - 506_201 - HMZ Mla...'!F35</f>
        <v>0</v>
      </c>
      <c r="BC65" s="93">
        <f>'SO 11 - 506_201 - HMZ Mla...'!F36</f>
        <v>0</v>
      </c>
      <c r="BD65" s="95">
        <f>'SO 11 - 506_201 - HMZ Mla...'!F37</f>
        <v>0</v>
      </c>
      <c r="BT65" s="96" t="s">
        <v>77</v>
      </c>
      <c r="BV65" s="96" t="s">
        <v>71</v>
      </c>
      <c r="BW65" s="96" t="s">
        <v>109</v>
      </c>
      <c r="BX65" s="96" t="s">
        <v>5</v>
      </c>
      <c r="CL65" s="96" t="s">
        <v>19</v>
      </c>
      <c r="CM65" s="96" t="s">
        <v>79</v>
      </c>
    </row>
    <row r="66" spans="1:91" s="7" customFormat="1" ht="14.45" customHeight="1">
      <c r="A66" s="86" t="s">
        <v>73</v>
      </c>
      <c r="B66" s="87"/>
      <c r="C66" s="88"/>
      <c r="D66" s="302" t="s">
        <v>110</v>
      </c>
      <c r="E66" s="302"/>
      <c r="F66" s="302"/>
      <c r="G66" s="302"/>
      <c r="H66" s="302"/>
      <c r="I66" s="89"/>
      <c r="J66" s="302" t="s">
        <v>111</v>
      </c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27">
        <f>'SO 12 - 506_340 - HMZ Mla...'!J30</f>
        <v>0</v>
      </c>
      <c r="AH66" s="328"/>
      <c r="AI66" s="328"/>
      <c r="AJ66" s="328"/>
      <c r="AK66" s="328"/>
      <c r="AL66" s="328"/>
      <c r="AM66" s="328"/>
      <c r="AN66" s="327">
        <f t="shared" si="0"/>
        <v>0</v>
      </c>
      <c r="AO66" s="328"/>
      <c r="AP66" s="328"/>
      <c r="AQ66" s="90" t="s">
        <v>76</v>
      </c>
      <c r="AR66" s="91"/>
      <c r="AS66" s="92">
        <v>0</v>
      </c>
      <c r="AT66" s="93">
        <f t="shared" si="1"/>
        <v>0</v>
      </c>
      <c r="AU66" s="94">
        <f>'SO 12 - 506_340 - HMZ Mla...'!P81</f>
        <v>0</v>
      </c>
      <c r="AV66" s="93">
        <f>'SO 12 - 506_340 - HMZ Mla...'!J33</f>
        <v>0</v>
      </c>
      <c r="AW66" s="93">
        <f>'SO 12 - 506_340 - HMZ Mla...'!J34</f>
        <v>0</v>
      </c>
      <c r="AX66" s="93">
        <f>'SO 12 - 506_340 - HMZ Mla...'!J35</f>
        <v>0</v>
      </c>
      <c r="AY66" s="93">
        <f>'SO 12 - 506_340 - HMZ Mla...'!J36</f>
        <v>0</v>
      </c>
      <c r="AZ66" s="93">
        <f>'SO 12 - 506_340 - HMZ Mla...'!F33</f>
        <v>0</v>
      </c>
      <c r="BA66" s="93">
        <f>'SO 12 - 506_340 - HMZ Mla...'!F34</f>
        <v>0</v>
      </c>
      <c r="BB66" s="93">
        <f>'SO 12 - 506_340 - HMZ Mla...'!F35</f>
        <v>0</v>
      </c>
      <c r="BC66" s="93">
        <f>'SO 12 - 506_340 - HMZ Mla...'!F36</f>
        <v>0</v>
      </c>
      <c r="BD66" s="95">
        <f>'SO 12 - 506_340 - HMZ Mla...'!F37</f>
        <v>0</v>
      </c>
      <c r="BT66" s="96" t="s">
        <v>77</v>
      </c>
      <c r="BV66" s="96" t="s">
        <v>71</v>
      </c>
      <c r="BW66" s="96" t="s">
        <v>112</v>
      </c>
      <c r="BX66" s="96" t="s">
        <v>5</v>
      </c>
      <c r="CL66" s="96" t="s">
        <v>19</v>
      </c>
      <c r="CM66" s="96" t="s">
        <v>79</v>
      </c>
    </row>
    <row r="67" spans="1:91" s="7" customFormat="1" ht="14.45" customHeight="1">
      <c r="A67" s="86" t="s">
        <v>73</v>
      </c>
      <c r="B67" s="87"/>
      <c r="C67" s="88"/>
      <c r="D67" s="302" t="s">
        <v>113</v>
      </c>
      <c r="E67" s="302"/>
      <c r="F67" s="302"/>
      <c r="G67" s="302"/>
      <c r="H67" s="302"/>
      <c r="I67" s="89"/>
      <c r="J67" s="302" t="s">
        <v>114</v>
      </c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27">
        <f>'SO 13 - 506_214 - HMZ Náklo'!J30</f>
        <v>0</v>
      </c>
      <c r="AH67" s="328"/>
      <c r="AI67" s="328"/>
      <c r="AJ67" s="328"/>
      <c r="AK67" s="328"/>
      <c r="AL67" s="328"/>
      <c r="AM67" s="328"/>
      <c r="AN67" s="327">
        <f t="shared" si="0"/>
        <v>0</v>
      </c>
      <c r="AO67" s="328"/>
      <c r="AP67" s="328"/>
      <c r="AQ67" s="90" t="s">
        <v>76</v>
      </c>
      <c r="AR67" s="91"/>
      <c r="AS67" s="92">
        <v>0</v>
      </c>
      <c r="AT67" s="93">
        <f t="shared" si="1"/>
        <v>0</v>
      </c>
      <c r="AU67" s="94">
        <f>'SO 13 - 506_214 - HMZ Náklo'!P81</f>
        <v>0</v>
      </c>
      <c r="AV67" s="93">
        <f>'SO 13 - 506_214 - HMZ Náklo'!J33</f>
        <v>0</v>
      </c>
      <c r="AW67" s="93">
        <f>'SO 13 - 506_214 - HMZ Náklo'!J34</f>
        <v>0</v>
      </c>
      <c r="AX67" s="93">
        <f>'SO 13 - 506_214 - HMZ Náklo'!J35</f>
        <v>0</v>
      </c>
      <c r="AY67" s="93">
        <f>'SO 13 - 506_214 - HMZ Náklo'!J36</f>
        <v>0</v>
      </c>
      <c r="AZ67" s="93">
        <f>'SO 13 - 506_214 - HMZ Náklo'!F33</f>
        <v>0</v>
      </c>
      <c r="BA67" s="93">
        <f>'SO 13 - 506_214 - HMZ Náklo'!F34</f>
        <v>0</v>
      </c>
      <c r="BB67" s="93">
        <f>'SO 13 - 506_214 - HMZ Náklo'!F35</f>
        <v>0</v>
      </c>
      <c r="BC67" s="93">
        <f>'SO 13 - 506_214 - HMZ Náklo'!F36</f>
        <v>0</v>
      </c>
      <c r="BD67" s="95">
        <f>'SO 13 - 506_214 - HMZ Náklo'!F37</f>
        <v>0</v>
      </c>
      <c r="BT67" s="96" t="s">
        <v>77</v>
      </c>
      <c r="BV67" s="96" t="s">
        <v>71</v>
      </c>
      <c r="BW67" s="96" t="s">
        <v>115</v>
      </c>
      <c r="BX67" s="96" t="s">
        <v>5</v>
      </c>
      <c r="CL67" s="96" t="s">
        <v>19</v>
      </c>
      <c r="CM67" s="96" t="s">
        <v>79</v>
      </c>
    </row>
    <row r="68" spans="1:91" s="7" customFormat="1" ht="14.45" customHeight="1">
      <c r="A68" s="86" t="s">
        <v>73</v>
      </c>
      <c r="B68" s="87"/>
      <c r="C68" s="88"/>
      <c r="D68" s="302" t="s">
        <v>116</v>
      </c>
      <c r="E68" s="302"/>
      <c r="F68" s="302"/>
      <c r="G68" s="302"/>
      <c r="H68" s="302"/>
      <c r="I68" s="89"/>
      <c r="J68" s="302" t="s">
        <v>117</v>
      </c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27">
        <f>'SO 14 - 506_215 - HMZ Náklo'!J30</f>
        <v>0</v>
      </c>
      <c r="AH68" s="328"/>
      <c r="AI68" s="328"/>
      <c r="AJ68" s="328"/>
      <c r="AK68" s="328"/>
      <c r="AL68" s="328"/>
      <c r="AM68" s="328"/>
      <c r="AN68" s="327">
        <f t="shared" si="0"/>
        <v>0</v>
      </c>
      <c r="AO68" s="328"/>
      <c r="AP68" s="328"/>
      <c r="AQ68" s="90" t="s">
        <v>76</v>
      </c>
      <c r="AR68" s="91"/>
      <c r="AS68" s="92">
        <v>0</v>
      </c>
      <c r="AT68" s="93">
        <f t="shared" si="1"/>
        <v>0</v>
      </c>
      <c r="AU68" s="94">
        <f>'SO 14 - 506_215 - HMZ Náklo'!P81</f>
        <v>0</v>
      </c>
      <c r="AV68" s="93">
        <f>'SO 14 - 506_215 - HMZ Náklo'!J33</f>
        <v>0</v>
      </c>
      <c r="AW68" s="93">
        <f>'SO 14 - 506_215 - HMZ Náklo'!J34</f>
        <v>0</v>
      </c>
      <c r="AX68" s="93">
        <f>'SO 14 - 506_215 - HMZ Náklo'!J35</f>
        <v>0</v>
      </c>
      <c r="AY68" s="93">
        <f>'SO 14 - 506_215 - HMZ Náklo'!J36</f>
        <v>0</v>
      </c>
      <c r="AZ68" s="93">
        <f>'SO 14 - 506_215 - HMZ Náklo'!F33</f>
        <v>0</v>
      </c>
      <c r="BA68" s="93">
        <f>'SO 14 - 506_215 - HMZ Náklo'!F34</f>
        <v>0</v>
      </c>
      <c r="BB68" s="93">
        <f>'SO 14 - 506_215 - HMZ Náklo'!F35</f>
        <v>0</v>
      </c>
      <c r="BC68" s="93">
        <f>'SO 14 - 506_215 - HMZ Náklo'!F36</f>
        <v>0</v>
      </c>
      <c r="BD68" s="95">
        <f>'SO 14 - 506_215 - HMZ Náklo'!F37</f>
        <v>0</v>
      </c>
      <c r="BT68" s="96" t="s">
        <v>77</v>
      </c>
      <c r="BV68" s="96" t="s">
        <v>71</v>
      </c>
      <c r="BW68" s="96" t="s">
        <v>118</v>
      </c>
      <c r="BX68" s="96" t="s">
        <v>5</v>
      </c>
      <c r="CL68" s="96" t="s">
        <v>19</v>
      </c>
      <c r="CM68" s="96" t="s">
        <v>79</v>
      </c>
    </row>
    <row r="69" spans="1:91" s="7" customFormat="1" ht="14.45" customHeight="1">
      <c r="A69" s="86" t="s">
        <v>73</v>
      </c>
      <c r="B69" s="87"/>
      <c r="C69" s="88"/>
      <c r="D69" s="302" t="s">
        <v>119</v>
      </c>
      <c r="E69" s="302"/>
      <c r="F69" s="302"/>
      <c r="G69" s="302"/>
      <c r="H69" s="302"/>
      <c r="I69" s="89"/>
      <c r="J69" s="302" t="s">
        <v>120</v>
      </c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27">
        <f>'SO 15 - 506_270 - HMZ Stř...'!J30</f>
        <v>0</v>
      </c>
      <c r="AH69" s="328"/>
      <c r="AI69" s="328"/>
      <c r="AJ69" s="328"/>
      <c r="AK69" s="328"/>
      <c r="AL69" s="328"/>
      <c r="AM69" s="328"/>
      <c r="AN69" s="327">
        <f t="shared" si="0"/>
        <v>0</v>
      </c>
      <c r="AO69" s="328"/>
      <c r="AP69" s="328"/>
      <c r="AQ69" s="90" t="s">
        <v>76</v>
      </c>
      <c r="AR69" s="91"/>
      <c r="AS69" s="92">
        <v>0</v>
      </c>
      <c r="AT69" s="93">
        <f t="shared" si="1"/>
        <v>0</v>
      </c>
      <c r="AU69" s="94">
        <f>'SO 15 - 506_270 - HMZ Stř...'!P81</f>
        <v>0</v>
      </c>
      <c r="AV69" s="93">
        <f>'SO 15 - 506_270 - HMZ Stř...'!J33</f>
        <v>0</v>
      </c>
      <c r="AW69" s="93">
        <f>'SO 15 - 506_270 - HMZ Stř...'!J34</f>
        <v>0</v>
      </c>
      <c r="AX69" s="93">
        <f>'SO 15 - 506_270 - HMZ Stř...'!J35</f>
        <v>0</v>
      </c>
      <c r="AY69" s="93">
        <f>'SO 15 - 506_270 - HMZ Stř...'!J36</f>
        <v>0</v>
      </c>
      <c r="AZ69" s="93">
        <f>'SO 15 - 506_270 - HMZ Stř...'!F33</f>
        <v>0</v>
      </c>
      <c r="BA69" s="93">
        <f>'SO 15 - 506_270 - HMZ Stř...'!F34</f>
        <v>0</v>
      </c>
      <c r="BB69" s="93">
        <f>'SO 15 - 506_270 - HMZ Stř...'!F35</f>
        <v>0</v>
      </c>
      <c r="BC69" s="93">
        <f>'SO 15 - 506_270 - HMZ Stř...'!F36</f>
        <v>0</v>
      </c>
      <c r="BD69" s="95">
        <f>'SO 15 - 506_270 - HMZ Stř...'!F37</f>
        <v>0</v>
      </c>
      <c r="BT69" s="96" t="s">
        <v>77</v>
      </c>
      <c r="BV69" s="96" t="s">
        <v>71</v>
      </c>
      <c r="BW69" s="96" t="s">
        <v>121</v>
      </c>
      <c r="BX69" s="96" t="s">
        <v>5</v>
      </c>
      <c r="CL69" s="96" t="s">
        <v>19</v>
      </c>
      <c r="CM69" s="96" t="s">
        <v>79</v>
      </c>
    </row>
    <row r="70" spans="1:91" s="7" customFormat="1" ht="14.45" customHeight="1">
      <c r="A70" s="86" t="s">
        <v>73</v>
      </c>
      <c r="B70" s="87"/>
      <c r="C70" s="88"/>
      <c r="D70" s="302" t="s">
        <v>122</v>
      </c>
      <c r="E70" s="302"/>
      <c r="F70" s="302"/>
      <c r="G70" s="302"/>
      <c r="H70" s="302"/>
      <c r="I70" s="89"/>
      <c r="J70" s="302" t="s">
        <v>123</v>
      </c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27">
        <f>'SO 16 - 506_089 - HMZ Nas...'!J30</f>
        <v>0</v>
      </c>
      <c r="AH70" s="328"/>
      <c r="AI70" s="328"/>
      <c r="AJ70" s="328"/>
      <c r="AK70" s="328"/>
      <c r="AL70" s="328"/>
      <c r="AM70" s="328"/>
      <c r="AN70" s="327">
        <f t="shared" si="0"/>
        <v>0</v>
      </c>
      <c r="AO70" s="328"/>
      <c r="AP70" s="328"/>
      <c r="AQ70" s="90" t="s">
        <v>76</v>
      </c>
      <c r="AR70" s="91"/>
      <c r="AS70" s="92">
        <v>0</v>
      </c>
      <c r="AT70" s="93">
        <f t="shared" si="1"/>
        <v>0</v>
      </c>
      <c r="AU70" s="94">
        <f>'SO 16 - 506_089 - HMZ Nas...'!P81</f>
        <v>0</v>
      </c>
      <c r="AV70" s="93">
        <f>'SO 16 - 506_089 - HMZ Nas...'!J33</f>
        <v>0</v>
      </c>
      <c r="AW70" s="93">
        <f>'SO 16 - 506_089 - HMZ Nas...'!J34</f>
        <v>0</v>
      </c>
      <c r="AX70" s="93">
        <f>'SO 16 - 506_089 - HMZ Nas...'!J35</f>
        <v>0</v>
      </c>
      <c r="AY70" s="93">
        <f>'SO 16 - 506_089 - HMZ Nas...'!J36</f>
        <v>0</v>
      </c>
      <c r="AZ70" s="93">
        <f>'SO 16 - 506_089 - HMZ Nas...'!F33</f>
        <v>0</v>
      </c>
      <c r="BA70" s="93">
        <f>'SO 16 - 506_089 - HMZ Nas...'!F34</f>
        <v>0</v>
      </c>
      <c r="BB70" s="93">
        <f>'SO 16 - 506_089 - HMZ Nas...'!F35</f>
        <v>0</v>
      </c>
      <c r="BC70" s="93">
        <f>'SO 16 - 506_089 - HMZ Nas...'!F36</f>
        <v>0</v>
      </c>
      <c r="BD70" s="95">
        <f>'SO 16 - 506_089 - HMZ Nas...'!F37</f>
        <v>0</v>
      </c>
      <c r="BT70" s="96" t="s">
        <v>77</v>
      </c>
      <c r="BV70" s="96" t="s">
        <v>71</v>
      </c>
      <c r="BW70" s="96" t="s">
        <v>124</v>
      </c>
      <c r="BX70" s="96" t="s">
        <v>5</v>
      </c>
      <c r="CL70" s="96" t="s">
        <v>19</v>
      </c>
      <c r="CM70" s="96" t="s">
        <v>79</v>
      </c>
    </row>
    <row r="71" spans="1:91" s="7" customFormat="1" ht="14.45" customHeight="1">
      <c r="A71" s="86" t="s">
        <v>73</v>
      </c>
      <c r="B71" s="87"/>
      <c r="C71" s="88"/>
      <c r="D71" s="302" t="s">
        <v>125</v>
      </c>
      <c r="E71" s="302"/>
      <c r="F71" s="302"/>
      <c r="G71" s="302"/>
      <c r="H71" s="302"/>
      <c r="I71" s="89"/>
      <c r="J71" s="302" t="s">
        <v>126</v>
      </c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27">
        <f>'SO 17 - 506_247 - HMZ Mor...'!J30</f>
        <v>0</v>
      </c>
      <c r="AH71" s="328"/>
      <c r="AI71" s="328"/>
      <c r="AJ71" s="328"/>
      <c r="AK71" s="328"/>
      <c r="AL71" s="328"/>
      <c r="AM71" s="328"/>
      <c r="AN71" s="327">
        <f t="shared" si="0"/>
        <v>0</v>
      </c>
      <c r="AO71" s="328"/>
      <c r="AP71" s="328"/>
      <c r="AQ71" s="90" t="s">
        <v>76</v>
      </c>
      <c r="AR71" s="91"/>
      <c r="AS71" s="92">
        <v>0</v>
      </c>
      <c r="AT71" s="93">
        <f t="shared" si="1"/>
        <v>0</v>
      </c>
      <c r="AU71" s="94">
        <f>'SO 17 - 506_247 - HMZ Mor...'!P81</f>
        <v>0</v>
      </c>
      <c r="AV71" s="93">
        <f>'SO 17 - 506_247 - HMZ Mor...'!J33</f>
        <v>0</v>
      </c>
      <c r="AW71" s="93">
        <f>'SO 17 - 506_247 - HMZ Mor...'!J34</f>
        <v>0</v>
      </c>
      <c r="AX71" s="93">
        <f>'SO 17 - 506_247 - HMZ Mor...'!J35</f>
        <v>0</v>
      </c>
      <c r="AY71" s="93">
        <f>'SO 17 - 506_247 - HMZ Mor...'!J36</f>
        <v>0</v>
      </c>
      <c r="AZ71" s="93">
        <f>'SO 17 - 506_247 - HMZ Mor...'!F33</f>
        <v>0</v>
      </c>
      <c r="BA71" s="93">
        <f>'SO 17 - 506_247 - HMZ Mor...'!F34</f>
        <v>0</v>
      </c>
      <c r="BB71" s="93">
        <f>'SO 17 - 506_247 - HMZ Mor...'!F35</f>
        <v>0</v>
      </c>
      <c r="BC71" s="93">
        <f>'SO 17 - 506_247 - HMZ Mor...'!F36</f>
        <v>0</v>
      </c>
      <c r="BD71" s="95">
        <f>'SO 17 - 506_247 - HMZ Mor...'!F37</f>
        <v>0</v>
      </c>
      <c r="BT71" s="96" t="s">
        <v>77</v>
      </c>
      <c r="BV71" s="96" t="s">
        <v>71</v>
      </c>
      <c r="BW71" s="96" t="s">
        <v>127</v>
      </c>
      <c r="BX71" s="96" t="s">
        <v>5</v>
      </c>
      <c r="CL71" s="96" t="s">
        <v>19</v>
      </c>
      <c r="CM71" s="96" t="s">
        <v>79</v>
      </c>
    </row>
    <row r="72" spans="1:91" s="7" customFormat="1" ht="14.45" customHeight="1">
      <c r="A72" s="86" t="s">
        <v>73</v>
      </c>
      <c r="B72" s="87"/>
      <c r="C72" s="88"/>
      <c r="D72" s="302" t="s">
        <v>128</v>
      </c>
      <c r="E72" s="302"/>
      <c r="F72" s="302"/>
      <c r="G72" s="302"/>
      <c r="H72" s="302"/>
      <c r="I72" s="89"/>
      <c r="J72" s="302" t="s">
        <v>129</v>
      </c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27">
        <f>'SO 18 - 506_248 HMZ Morav...'!J30</f>
        <v>0</v>
      </c>
      <c r="AH72" s="328"/>
      <c r="AI72" s="328"/>
      <c r="AJ72" s="328"/>
      <c r="AK72" s="328"/>
      <c r="AL72" s="328"/>
      <c r="AM72" s="328"/>
      <c r="AN72" s="327">
        <f t="shared" si="0"/>
        <v>0</v>
      </c>
      <c r="AO72" s="328"/>
      <c r="AP72" s="328"/>
      <c r="AQ72" s="90" t="s">
        <v>76</v>
      </c>
      <c r="AR72" s="91"/>
      <c r="AS72" s="92">
        <v>0</v>
      </c>
      <c r="AT72" s="93">
        <f t="shared" si="1"/>
        <v>0</v>
      </c>
      <c r="AU72" s="94">
        <f>'SO 18 - 506_248 HMZ Morav...'!P81</f>
        <v>0</v>
      </c>
      <c r="AV72" s="93">
        <f>'SO 18 - 506_248 HMZ Morav...'!J33</f>
        <v>0</v>
      </c>
      <c r="AW72" s="93">
        <f>'SO 18 - 506_248 HMZ Morav...'!J34</f>
        <v>0</v>
      </c>
      <c r="AX72" s="93">
        <f>'SO 18 - 506_248 HMZ Morav...'!J35</f>
        <v>0</v>
      </c>
      <c r="AY72" s="93">
        <f>'SO 18 - 506_248 HMZ Morav...'!J36</f>
        <v>0</v>
      </c>
      <c r="AZ72" s="93">
        <f>'SO 18 - 506_248 HMZ Morav...'!F33</f>
        <v>0</v>
      </c>
      <c r="BA72" s="93">
        <f>'SO 18 - 506_248 HMZ Morav...'!F34</f>
        <v>0</v>
      </c>
      <c r="BB72" s="93">
        <f>'SO 18 - 506_248 HMZ Morav...'!F35</f>
        <v>0</v>
      </c>
      <c r="BC72" s="93">
        <f>'SO 18 - 506_248 HMZ Morav...'!F36</f>
        <v>0</v>
      </c>
      <c r="BD72" s="95">
        <f>'SO 18 - 506_248 HMZ Morav...'!F37</f>
        <v>0</v>
      </c>
      <c r="BT72" s="96" t="s">
        <v>77</v>
      </c>
      <c r="BV72" s="96" t="s">
        <v>71</v>
      </c>
      <c r="BW72" s="96" t="s">
        <v>130</v>
      </c>
      <c r="BX72" s="96" t="s">
        <v>5</v>
      </c>
      <c r="CL72" s="96" t="s">
        <v>19</v>
      </c>
      <c r="CM72" s="96" t="s">
        <v>79</v>
      </c>
    </row>
    <row r="73" spans="1:91" s="7" customFormat="1" ht="14.45" customHeight="1">
      <c r="A73" s="86" t="s">
        <v>73</v>
      </c>
      <c r="B73" s="87"/>
      <c r="C73" s="88"/>
      <c r="D73" s="302" t="s">
        <v>131</v>
      </c>
      <c r="E73" s="302"/>
      <c r="F73" s="302"/>
      <c r="G73" s="302"/>
      <c r="H73" s="302"/>
      <c r="I73" s="89"/>
      <c r="J73" s="302" t="s">
        <v>132</v>
      </c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27">
        <f>'SO 19 - 510_104 HOZ Rapotín'!J30</f>
        <v>0</v>
      </c>
      <c r="AH73" s="328"/>
      <c r="AI73" s="328"/>
      <c r="AJ73" s="328"/>
      <c r="AK73" s="328"/>
      <c r="AL73" s="328"/>
      <c r="AM73" s="328"/>
      <c r="AN73" s="327">
        <f t="shared" si="0"/>
        <v>0</v>
      </c>
      <c r="AO73" s="328"/>
      <c r="AP73" s="328"/>
      <c r="AQ73" s="90" t="s">
        <v>76</v>
      </c>
      <c r="AR73" s="91"/>
      <c r="AS73" s="97">
        <v>0</v>
      </c>
      <c r="AT73" s="98">
        <f t="shared" si="1"/>
        <v>0</v>
      </c>
      <c r="AU73" s="99">
        <f>'SO 19 - 510_104 HOZ Rapotín'!P83</f>
        <v>0</v>
      </c>
      <c r="AV73" s="98">
        <f>'SO 19 - 510_104 HOZ Rapotín'!J33</f>
        <v>0</v>
      </c>
      <c r="AW73" s="98">
        <f>'SO 19 - 510_104 HOZ Rapotín'!J34</f>
        <v>0</v>
      </c>
      <c r="AX73" s="98">
        <f>'SO 19 - 510_104 HOZ Rapotín'!J35</f>
        <v>0</v>
      </c>
      <c r="AY73" s="98">
        <f>'SO 19 - 510_104 HOZ Rapotín'!J36</f>
        <v>0</v>
      </c>
      <c r="AZ73" s="98">
        <f>'SO 19 - 510_104 HOZ Rapotín'!F33</f>
        <v>0</v>
      </c>
      <c r="BA73" s="98">
        <f>'SO 19 - 510_104 HOZ Rapotín'!F34</f>
        <v>0</v>
      </c>
      <c r="BB73" s="98">
        <f>'SO 19 - 510_104 HOZ Rapotín'!F35</f>
        <v>0</v>
      </c>
      <c r="BC73" s="98">
        <f>'SO 19 - 510_104 HOZ Rapotín'!F36</f>
        <v>0</v>
      </c>
      <c r="BD73" s="100">
        <f>'SO 19 - 510_104 HOZ Rapotín'!F37</f>
        <v>0</v>
      </c>
      <c r="BT73" s="96" t="s">
        <v>77</v>
      </c>
      <c r="BV73" s="96" t="s">
        <v>71</v>
      </c>
      <c r="BW73" s="96" t="s">
        <v>133</v>
      </c>
      <c r="BX73" s="96" t="s">
        <v>5</v>
      </c>
      <c r="CL73" s="96" t="s">
        <v>19</v>
      </c>
      <c r="CM73" s="96" t="s">
        <v>79</v>
      </c>
    </row>
    <row r="74" spans="1:57" s="2" customFormat="1" ht="30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9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s="2" customFormat="1" ht="6.95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39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</sheetData>
  <sheetProtection algorithmName="SHA-512" hashValue="omRlkadltFgIKH6j+73XQGqqXhXFjDRc/vCa38LtO+jMI+Tk7gtFk/VbVynF+RPITQkC75ws/qbxFvhi8jK6PQ==" saltValue="yOjUoCkyPVZ8XD8K44Z3BM+PSkC9DyKu9quCX3UZrNiDbS7td6SxtLEKLliKSHneMOKz/ME7LrZ5ki3pmR+chg==" spinCount="100000" sheet="1" objects="1" scenarios="1" formatColumns="0" formatRows="0"/>
  <mergeCells count="114"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73:AP73"/>
    <mergeCell ref="AG73:AM73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54:AP54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N52:AP52"/>
    <mergeCell ref="AN62:AP62"/>
    <mergeCell ref="AN61:AP61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D69:H69"/>
    <mergeCell ref="J69:AF69"/>
    <mergeCell ref="D70:H70"/>
    <mergeCell ref="J70:AF70"/>
    <mergeCell ref="D71:H71"/>
    <mergeCell ref="J71:AF71"/>
    <mergeCell ref="D72:H72"/>
    <mergeCell ref="J72:AF72"/>
    <mergeCell ref="D73:H73"/>
    <mergeCell ref="J73:AF73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AG54:AM54"/>
    <mergeCell ref="AG64:AM64"/>
    <mergeCell ref="AN64:AP64"/>
    <mergeCell ref="AN56:AP56"/>
    <mergeCell ref="AN60:AP60"/>
    <mergeCell ref="AN58:AP58"/>
    <mergeCell ref="AN59:AP59"/>
    <mergeCell ref="AN55:AP55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</mergeCells>
  <hyperlinks>
    <hyperlink ref="A55" location="'SO 01 - 506_325 HMZ Velký...'!C2" display="/"/>
    <hyperlink ref="A56" location="'SO 02 - 506_328 HMZ Velký...'!C2" display="/"/>
    <hyperlink ref="A57" location="'SO 03 - 506_329 HMZ Velký...'!C2" display="/"/>
    <hyperlink ref="A58" location="'SO 04 - 506_250 HMZ Přásl...'!C2" display="/"/>
    <hyperlink ref="A59" location="'SO 05 - 506_113 HMZ Horka'!C2" display="/"/>
    <hyperlink ref="A60" location="'SO 06 - 506_263 HMZ Slavonín'!C2" display="/"/>
    <hyperlink ref="A61" location="'SO 07 - 506_264 HMZ Slavonín'!C2" display="/"/>
    <hyperlink ref="A62" location="'SO 08 - 506_159 - HMZ Břu...'!C2" display="/"/>
    <hyperlink ref="A63" location="'SO 09 - 506_261 - HMZ Skr...'!C2" display="/"/>
    <hyperlink ref="A64" location="'SO 10 - 506_281 - HMZ Ště...'!C2" display="/"/>
    <hyperlink ref="A65" location="'SO 11 - 506_201 - HMZ Mla...'!C2" display="/"/>
    <hyperlink ref="A66" location="'SO 12 - 506_340 - HMZ Mla...'!C2" display="/"/>
    <hyperlink ref="A67" location="'SO 13 - 506_214 - HMZ Náklo'!C2" display="/"/>
    <hyperlink ref="A68" location="'SO 14 - 506_215 - HMZ Náklo'!C2" display="/"/>
    <hyperlink ref="A69" location="'SO 15 - 506_270 - HMZ Stř...'!C2" display="/"/>
    <hyperlink ref="A70" location="'SO 16 - 506_089 - HMZ Nas...'!C2" display="/"/>
    <hyperlink ref="A71" location="'SO 17 - 506_247 - HMZ Mor...'!C2" display="/"/>
    <hyperlink ref="A72" location="'SO 18 - 506_248 HMZ Morav...'!C2" display="/"/>
    <hyperlink ref="A73" location="'SO 19 - 510_104 HOZ Rapotí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103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249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245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ROUND((SUM(BE81:BE91)),2)</f>
        <v>0</v>
      </c>
      <c r="G33" s="34"/>
      <c r="H33" s="34"/>
      <c r="I33" s="118">
        <v>0.21</v>
      </c>
      <c r="J33" s="117">
        <f>ROUND(((SUM(BE81:BE91))*I33),2)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ROUND((SUM(BF81:BF91)),2)</f>
        <v>0</v>
      </c>
      <c r="G34" s="34"/>
      <c r="H34" s="34"/>
      <c r="I34" s="118">
        <v>0.15</v>
      </c>
      <c r="J34" s="117">
        <f>ROUND(((SUM(BF81:BF91))*I34),2)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ROUND((SUM(BG81:BG91)),2)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ROUND((SUM(BH81:BH91)),2)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ROUND((SUM(BI81:BI91)),2)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09 - 506_261 - HMZ Skrbeňská svodnice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Skrbeň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144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Olomoucko a Šumpersko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135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04" t="str">
        <f>E9</f>
        <v>SO 09 - 506_261 - HMZ Skrbeňská svodnice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Skrbeň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5" customHeight="1">
      <c r="A77" s="34"/>
      <c r="B77" s="35"/>
      <c r="C77" s="29" t="s">
        <v>24</v>
      </c>
      <c r="D77" s="36"/>
      <c r="E77" s="36"/>
      <c r="F77" s="27" t="str">
        <f>E15</f>
        <v>Státní pozemový úřad</v>
      </c>
      <c r="G77" s="36"/>
      <c r="H77" s="36"/>
      <c r="I77" s="29" t="s">
        <v>30</v>
      </c>
      <c r="J77" s="32" t="str">
        <f>E21</f>
        <v>Státní pozemový úřad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145</v>
      </c>
      <c r="D80" s="149" t="s">
        <v>54</v>
      </c>
      <c r="E80" s="149" t="s">
        <v>50</v>
      </c>
      <c r="F80" s="149" t="s">
        <v>51</v>
      </c>
      <c r="G80" s="149" t="s">
        <v>146</v>
      </c>
      <c r="H80" s="149" t="s">
        <v>147</v>
      </c>
      <c r="I80" s="149" t="s">
        <v>148</v>
      </c>
      <c r="J80" s="149" t="s">
        <v>140</v>
      </c>
      <c r="K80" s="150" t="s">
        <v>149</v>
      </c>
      <c r="L80" s="151"/>
      <c r="M80" s="68" t="s">
        <v>19</v>
      </c>
      <c r="N80" s="69" t="s">
        <v>39</v>
      </c>
      <c r="O80" s="69" t="s">
        <v>150</v>
      </c>
      <c r="P80" s="69" t="s">
        <v>151</v>
      </c>
      <c r="Q80" s="69" t="s">
        <v>152</v>
      </c>
      <c r="R80" s="69" t="s">
        <v>153</v>
      </c>
      <c r="S80" s="69" t="s">
        <v>154</v>
      </c>
      <c r="T80" s="70" t="s">
        <v>155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156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68</v>
      </c>
      <c r="AU81" s="17" t="s">
        <v>141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68</v>
      </c>
      <c r="E82" s="160" t="s">
        <v>157</v>
      </c>
      <c r="F82" s="160" t="s">
        <v>158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77</v>
      </c>
      <c r="AT82" s="169" t="s">
        <v>68</v>
      </c>
      <c r="AU82" s="169" t="s">
        <v>69</v>
      </c>
      <c r="AY82" s="168" t="s">
        <v>159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68</v>
      </c>
      <c r="E83" s="171" t="s">
        <v>77</v>
      </c>
      <c r="F83" s="171" t="s">
        <v>160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SUM(P84:P91)</f>
        <v>0</v>
      </c>
      <c r="Q83" s="165"/>
      <c r="R83" s="166">
        <f>SUM(R84:R91)</f>
        <v>0</v>
      </c>
      <c r="S83" s="165"/>
      <c r="T83" s="167">
        <f>SUM(T84:T91)</f>
        <v>0</v>
      </c>
      <c r="AR83" s="168" t="s">
        <v>77</v>
      </c>
      <c r="AT83" s="169" t="s">
        <v>68</v>
      </c>
      <c r="AU83" s="169" t="s">
        <v>77</v>
      </c>
      <c r="AY83" s="168" t="s">
        <v>159</v>
      </c>
      <c r="BK83" s="170">
        <f>SUM(BK84:BK91)</f>
        <v>0</v>
      </c>
    </row>
    <row r="84" spans="1:65" s="2" customFormat="1" ht="14.45" customHeight="1">
      <c r="A84" s="34"/>
      <c r="B84" s="35"/>
      <c r="C84" s="173" t="s">
        <v>199</v>
      </c>
      <c r="D84" s="173" t="s">
        <v>161</v>
      </c>
      <c r="E84" s="174" t="s">
        <v>193</v>
      </c>
      <c r="F84" s="175" t="s">
        <v>194</v>
      </c>
      <c r="G84" s="176" t="s">
        <v>164</v>
      </c>
      <c r="H84" s="177">
        <v>0.392</v>
      </c>
      <c r="I84" s="178"/>
      <c r="J84" s="179">
        <f>ROUND(I84*H84,2)</f>
        <v>0</v>
      </c>
      <c r="K84" s="175" t="s">
        <v>165</v>
      </c>
      <c r="L84" s="39"/>
      <c r="M84" s="180" t="s">
        <v>19</v>
      </c>
      <c r="N84" s="181" t="s">
        <v>40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166</v>
      </c>
      <c r="AT84" s="184" t="s">
        <v>161</v>
      </c>
      <c r="AU84" s="184" t="s">
        <v>79</v>
      </c>
      <c r="AY84" s="17" t="s">
        <v>159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77</v>
      </c>
      <c r="BK84" s="185">
        <f>ROUND(I84*H84,2)</f>
        <v>0</v>
      </c>
      <c r="BL84" s="17" t="s">
        <v>166</v>
      </c>
      <c r="BM84" s="184" t="s">
        <v>250</v>
      </c>
    </row>
    <row r="85" spans="1:47" s="2" customFormat="1" ht="11.25">
      <c r="A85" s="34"/>
      <c r="B85" s="35"/>
      <c r="C85" s="36"/>
      <c r="D85" s="186" t="s">
        <v>168</v>
      </c>
      <c r="E85" s="36"/>
      <c r="F85" s="187" t="s">
        <v>196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168</v>
      </c>
      <c r="AU85" s="17" t="s">
        <v>79</v>
      </c>
    </row>
    <row r="86" spans="1:47" s="2" customFormat="1" ht="11.25">
      <c r="A86" s="34"/>
      <c r="B86" s="35"/>
      <c r="C86" s="36"/>
      <c r="D86" s="191" t="s">
        <v>170</v>
      </c>
      <c r="E86" s="36"/>
      <c r="F86" s="192" t="s">
        <v>197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170</v>
      </c>
      <c r="AU86" s="17" t="s">
        <v>79</v>
      </c>
    </row>
    <row r="87" spans="2:51" s="13" customFormat="1" ht="11.25">
      <c r="B87" s="193"/>
      <c r="C87" s="194"/>
      <c r="D87" s="186" t="s">
        <v>172</v>
      </c>
      <c r="E87" s="195" t="s">
        <v>19</v>
      </c>
      <c r="F87" s="196" t="s">
        <v>251</v>
      </c>
      <c r="G87" s="194"/>
      <c r="H87" s="197">
        <v>0.392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172</v>
      </c>
      <c r="AU87" s="203" t="s">
        <v>79</v>
      </c>
      <c r="AV87" s="13" t="s">
        <v>79</v>
      </c>
      <c r="AW87" s="13" t="s">
        <v>31</v>
      </c>
      <c r="AX87" s="13" t="s">
        <v>77</v>
      </c>
      <c r="AY87" s="203" t="s">
        <v>159</v>
      </c>
    </row>
    <row r="88" spans="1:65" s="2" customFormat="1" ht="14.45" customHeight="1">
      <c r="A88" s="34"/>
      <c r="B88" s="35"/>
      <c r="C88" s="173" t="s">
        <v>166</v>
      </c>
      <c r="D88" s="173" t="s">
        <v>161</v>
      </c>
      <c r="E88" s="174" t="s">
        <v>206</v>
      </c>
      <c r="F88" s="175" t="s">
        <v>207</v>
      </c>
      <c r="G88" s="176" t="s">
        <v>164</v>
      </c>
      <c r="H88" s="177">
        <v>0.392</v>
      </c>
      <c r="I88" s="178"/>
      <c r="J88" s="179">
        <f>ROUND(I88*H88,2)</f>
        <v>0</v>
      </c>
      <c r="K88" s="175" t="s">
        <v>165</v>
      </c>
      <c r="L88" s="39"/>
      <c r="M88" s="180" t="s">
        <v>19</v>
      </c>
      <c r="N88" s="181" t="s">
        <v>40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166</v>
      </c>
      <c r="AT88" s="184" t="s">
        <v>161</v>
      </c>
      <c r="AU88" s="184" t="s">
        <v>79</v>
      </c>
      <c r="AY88" s="17" t="s">
        <v>159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77</v>
      </c>
      <c r="BK88" s="185">
        <f>ROUND(I88*H88,2)</f>
        <v>0</v>
      </c>
      <c r="BL88" s="17" t="s">
        <v>166</v>
      </c>
      <c r="BM88" s="184" t="s">
        <v>252</v>
      </c>
    </row>
    <row r="89" spans="1:47" s="2" customFormat="1" ht="11.25">
      <c r="A89" s="34"/>
      <c r="B89" s="35"/>
      <c r="C89" s="36"/>
      <c r="D89" s="186" t="s">
        <v>168</v>
      </c>
      <c r="E89" s="36"/>
      <c r="F89" s="187" t="s">
        <v>209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168</v>
      </c>
      <c r="AU89" s="17" t="s">
        <v>79</v>
      </c>
    </row>
    <row r="90" spans="1:47" s="2" customFormat="1" ht="11.25">
      <c r="A90" s="34"/>
      <c r="B90" s="35"/>
      <c r="C90" s="36"/>
      <c r="D90" s="191" t="s">
        <v>170</v>
      </c>
      <c r="E90" s="36"/>
      <c r="F90" s="192" t="s">
        <v>210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79</v>
      </c>
    </row>
    <row r="91" spans="2:51" s="13" customFormat="1" ht="11.25">
      <c r="B91" s="193"/>
      <c r="C91" s="194"/>
      <c r="D91" s="186" t="s">
        <v>172</v>
      </c>
      <c r="E91" s="195" t="s">
        <v>19</v>
      </c>
      <c r="F91" s="196" t="s">
        <v>251</v>
      </c>
      <c r="G91" s="194"/>
      <c r="H91" s="197">
        <v>0.392</v>
      </c>
      <c r="I91" s="198"/>
      <c r="J91" s="194"/>
      <c r="K91" s="194"/>
      <c r="L91" s="199"/>
      <c r="M91" s="204"/>
      <c r="N91" s="205"/>
      <c r="O91" s="205"/>
      <c r="P91" s="205"/>
      <c r="Q91" s="205"/>
      <c r="R91" s="205"/>
      <c r="S91" s="205"/>
      <c r="T91" s="206"/>
      <c r="AT91" s="203" t="s">
        <v>172</v>
      </c>
      <c r="AU91" s="203" t="s">
        <v>79</v>
      </c>
      <c r="AV91" s="13" t="s">
        <v>79</v>
      </c>
      <c r="AW91" s="13" t="s">
        <v>31</v>
      </c>
      <c r="AX91" s="13" t="s">
        <v>77</v>
      </c>
      <c r="AY91" s="203" t="s">
        <v>159</v>
      </c>
    </row>
    <row r="92" spans="1:31" s="2" customFormat="1" ht="6.95" customHeight="1">
      <c r="A92" s="34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39"/>
      <c r="M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</sheetData>
  <sheetProtection algorithmName="SHA-512" hashValue="jkcvzbUGe1jA2DKKUgFRDruw4ymTOuRpVR+U4bayAIKXAQXTd0tpjJfmNAeSwuXW9Ac0jt3E9gRRKVLx1AnRRQ==" saltValue="mD4ikiJpnh6XAWk/Ovv2evrvKZ6BM48u3urQ4yzCHWgi4rk0li9NUo+t6T9x1YZ+z+WLc9rUQVcnnEzPmsih5w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23"/>
    <hyperlink ref="F90" r:id="rId2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106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253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254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ROUND((SUM(BE81:BE99)),2)</f>
        <v>0</v>
      </c>
      <c r="G33" s="34"/>
      <c r="H33" s="34"/>
      <c r="I33" s="118">
        <v>0.21</v>
      </c>
      <c r="J33" s="117">
        <f>ROUND(((SUM(BE81:BE99))*I33),2)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ROUND((SUM(BF81:BF99)),2)</f>
        <v>0</v>
      </c>
      <c r="G34" s="34"/>
      <c r="H34" s="34"/>
      <c r="I34" s="118">
        <v>0.15</v>
      </c>
      <c r="J34" s="117">
        <f>ROUND(((SUM(BF81:BF99))*I34),2)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ROUND((SUM(BG81:BG99)),2)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ROUND((SUM(BH81:BH99)),2)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ROUND((SUM(BI81:BI99)),2)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10 - 506_281 - HMZ Štěpánov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Štěpánov u Olomouce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144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Olomoucko a Šumpersko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135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04" t="str">
        <f>E9</f>
        <v>SO 10 - 506_281 - HMZ Štěpánov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Štěpánov u Olomouce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5" customHeight="1">
      <c r="A77" s="34"/>
      <c r="B77" s="35"/>
      <c r="C77" s="29" t="s">
        <v>24</v>
      </c>
      <c r="D77" s="36"/>
      <c r="E77" s="36"/>
      <c r="F77" s="27" t="str">
        <f>E15</f>
        <v>Státní pozemový úřad</v>
      </c>
      <c r="G77" s="36"/>
      <c r="H77" s="36"/>
      <c r="I77" s="29" t="s">
        <v>30</v>
      </c>
      <c r="J77" s="32" t="str">
        <f>E21</f>
        <v>Státní pozemový úřad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145</v>
      </c>
      <c r="D80" s="149" t="s">
        <v>54</v>
      </c>
      <c r="E80" s="149" t="s">
        <v>50</v>
      </c>
      <c r="F80" s="149" t="s">
        <v>51</v>
      </c>
      <c r="G80" s="149" t="s">
        <v>146</v>
      </c>
      <c r="H80" s="149" t="s">
        <v>147</v>
      </c>
      <c r="I80" s="149" t="s">
        <v>148</v>
      </c>
      <c r="J80" s="149" t="s">
        <v>140</v>
      </c>
      <c r="K80" s="150" t="s">
        <v>149</v>
      </c>
      <c r="L80" s="151"/>
      <c r="M80" s="68" t="s">
        <v>19</v>
      </c>
      <c r="N80" s="69" t="s">
        <v>39</v>
      </c>
      <c r="O80" s="69" t="s">
        <v>150</v>
      </c>
      <c r="P80" s="69" t="s">
        <v>151</v>
      </c>
      <c r="Q80" s="69" t="s">
        <v>152</v>
      </c>
      <c r="R80" s="69" t="s">
        <v>153</v>
      </c>
      <c r="S80" s="69" t="s">
        <v>154</v>
      </c>
      <c r="T80" s="70" t="s">
        <v>155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156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68</v>
      </c>
      <c r="AU81" s="17" t="s">
        <v>141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68</v>
      </c>
      <c r="E82" s="160" t="s">
        <v>157</v>
      </c>
      <c r="F82" s="160" t="s">
        <v>158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77</v>
      </c>
      <c r="AT82" s="169" t="s">
        <v>68</v>
      </c>
      <c r="AU82" s="169" t="s">
        <v>69</v>
      </c>
      <c r="AY82" s="168" t="s">
        <v>159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68</v>
      </c>
      <c r="E83" s="171" t="s">
        <v>77</v>
      </c>
      <c r="F83" s="171" t="s">
        <v>160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SUM(P84:P99)</f>
        <v>0</v>
      </c>
      <c r="Q83" s="165"/>
      <c r="R83" s="166">
        <f>SUM(R84:R99)</f>
        <v>0</v>
      </c>
      <c r="S83" s="165"/>
      <c r="T83" s="167">
        <f>SUM(T84:T99)</f>
        <v>0</v>
      </c>
      <c r="AR83" s="168" t="s">
        <v>77</v>
      </c>
      <c r="AT83" s="169" t="s">
        <v>68</v>
      </c>
      <c r="AU83" s="169" t="s">
        <v>77</v>
      </c>
      <c r="AY83" s="168" t="s">
        <v>159</v>
      </c>
      <c r="BK83" s="170">
        <f>SUM(BK84:BK99)</f>
        <v>0</v>
      </c>
    </row>
    <row r="84" spans="1:65" s="2" customFormat="1" ht="14.45" customHeight="1">
      <c r="A84" s="34"/>
      <c r="B84" s="35"/>
      <c r="C84" s="173" t="s">
        <v>77</v>
      </c>
      <c r="D84" s="173" t="s">
        <v>161</v>
      </c>
      <c r="E84" s="174" t="s">
        <v>162</v>
      </c>
      <c r="F84" s="175" t="s">
        <v>163</v>
      </c>
      <c r="G84" s="176" t="s">
        <v>164</v>
      </c>
      <c r="H84" s="177">
        <v>0.405</v>
      </c>
      <c r="I84" s="178"/>
      <c r="J84" s="179">
        <f>ROUND(I84*H84,2)</f>
        <v>0</v>
      </c>
      <c r="K84" s="175" t="s">
        <v>165</v>
      </c>
      <c r="L84" s="39"/>
      <c r="M84" s="180" t="s">
        <v>19</v>
      </c>
      <c r="N84" s="181" t="s">
        <v>40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166</v>
      </c>
      <c r="AT84" s="184" t="s">
        <v>161</v>
      </c>
      <c r="AU84" s="184" t="s">
        <v>79</v>
      </c>
      <c r="AY84" s="17" t="s">
        <v>159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77</v>
      </c>
      <c r="BK84" s="185">
        <f>ROUND(I84*H84,2)</f>
        <v>0</v>
      </c>
      <c r="BL84" s="17" t="s">
        <v>166</v>
      </c>
      <c r="BM84" s="184" t="s">
        <v>255</v>
      </c>
    </row>
    <row r="85" spans="1:47" s="2" customFormat="1" ht="11.25">
      <c r="A85" s="34"/>
      <c r="B85" s="35"/>
      <c r="C85" s="36"/>
      <c r="D85" s="186" t="s">
        <v>168</v>
      </c>
      <c r="E85" s="36"/>
      <c r="F85" s="187" t="s">
        <v>169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168</v>
      </c>
      <c r="AU85" s="17" t="s">
        <v>79</v>
      </c>
    </row>
    <row r="86" spans="1:47" s="2" customFormat="1" ht="11.25">
      <c r="A86" s="34"/>
      <c r="B86" s="35"/>
      <c r="C86" s="36"/>
      <c r="D86" s="191" t="s">
        <v>170</v>
      </c>
      <c r="E86" s="36"/>
      <c r="F86" s="192" t="s">
        <v>171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170</v>
      </c>
      <c r="AU86" s="17" t="s">
        <v>79</v>
      </c>
    </row>
    <row r="87" spans="2:51" s="13" customFormat="1" ht="11.25">
      <c r="B87" s="193"/>
      <c r="C87" s="194"/>
      <c r="D87" s="186" t="s">
        <v>172</v>
      </c>
      <c r="E87" s="195" t="s">
        <v>19</v>
      </c>
      <c r="F87" s="196" t="s">
        <v>256</v>
      </c>
      <c r="G87" s="194"/>
      <c r="H87" s="197">
        <v>0.405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172</v>
      </c>
      <c r="AU87" s="203" t="s">
        <v>79</v>
      </c>
      <c r="AV87" s="13" t="s">
        <v>79</v>
      </c>
      <c r="AW87" s="13" t="s">
        <v>31</v>
      </c>
      <c r="AX87" s="13" t="s">
        <v>77</v>
      </c>
      <c r="AY87" s="203" t="s">
        <v>159</v>
      </c>
    </row>
    <row r="88" spans="1:65" s="2" customFormat="1" ht="14.45" customHeight="1">
      <c r="A88" s="34"/>
      <c r="B88" s="35"/>
      <c r="C88" s="173" t="s">
        <v>79</v>
      </c>
      <c r="D88" s="173" t="s">
        <v>161</v>
      </c>
      <c r="E88" s="174" t="s">
        <v>174</v>
      </c>
      <c r="F88" s="175" t="s">
        <v>175</v>
      </c>
      <c r="G88" s="176" t="s">
        <v>164</v>
      </c>
      <c r="H88" s="177">
        <v>0.405</v>
      </c>
      <c r="I88" s="178"/>
      <c r="J88" s="179">
        <f>ROUND(I88*H88,2)</f>
        <v>0</v>
      </c>
      <c r="K88" s="175" t="s">
        <v>165</v>
      </c>
      <c r="L88" s="39"/>
      <c r="M88" s="180" t="s">
        <v>19</v>
      </c>
      <c r="N88" s="181" t="s">
        <v>40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166</v>
      </c>
      <c r="AT88" s="184" t="s">
        <v>161</v>
      </c>
      <c r="AU88" s="184" t="s">
        <v>79</v>
      </c>
      <c r="AY88" s="17" t="s">
        <v>159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77</v>
      </c>
      <c r="BK88" s="185">
        <f>ROUND(I88*H88,2)</f>
        <v>0</v>
      </c>
      <c r="BL88" s="17" t="s">
        <v>166</v>
      </c>
      <c r="BM88" s="184" t="s">
        <v>257</v>
      </c>
    </row>
    <row r="89" spans="1:47" s="2" customFormat="1" ht="11.25">
      <c r="A89" s="34"/>
      <c r="B89" s="35"/>
      <c r="C89" s="36"/>
      <c r="D89" s="186" t="s">
        <v>168</v>
      </c>
      <c r="E89" s="36"/>
      <c r="F89" s="187" t="s">
        <v>177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168</v>
      </c>
      <c r="AU89" s="17" t="s">
        <v>79</v>
      </c>
    </row>
    <row r="90" spans="1:47" s="2" customFormat="1" ht="11.25">
      <c r="A90" s="34"/>
      <c r="B90" s="35"/>
      <c r="C90" s="36"/>
      <c r="D90" s="191" t="s">
        <v>170</v>
      </c>
      <c r="E90" s="36"/>
      <c r="F90" s="192" t="s">
        <v>178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79</v>
      </c>
    </row>
    <row r="91" spans="2:51" s="13" customFormat="1" ht="11.25">
      <c r="B91" s="193"/>
      <c r="C91" s="194"/>
      <c r="D91" s="186" t="s">
        <v>172</v>
      </c>
      <c r="E91" s="195" t="s">
        <v>19</v>
      </c>
      <c r="F91" s="196" t="s">
        <v>256</v>
      </c>
      <c r="G91" s="194"/>
      <c r="H91" s="197">
        <v>0.405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172</v>
      </c>
      <c r="AU91" s="203" t="s">
        <v>79</v>
      </c>
      <c r="AV91" s="13" t="s">
        <v>79</v>
      </c>
      <c r="AW91" s="13" t="s">
        <v>31</v>
      </c>
      <c r="AX91" s="13" t="s">
        <v>77</v>
      </c>
      <c r="AY91" s="203" t="s">
        <v>159</v>
      </c>
    </row>
    <row r="92" spans="1:65" s="2" customFormat="1" ht="14.45" customHeight="1">
      <c r="A92" s="34"/>
      <c r="B92" s="35"/>
      <c r="C92" s="173" t="s">
        <v>192</v>
      </c>
      <c r="D92" s="173" t="s">
        <v>161</v>
      </c>
      <c r="E92" s="174" t="s">
        <v>193</v>
      </c>
      <c r="F92" s="175" t="s">
        <v>194</v>
      </c>
      <c r="G92" s="176" t="s">
        <v>164</v>
      </c>
      <c r="H92" s="177">
        <v>0.36</v>
      </c>
      <c r="I92" s="178"/>
      <c r="J92" s="179">
        <f>ROUND(I92*H92,2)</f>
        <v>0</v>
      </c>
      <c r="K92" s="175" t="s">
        <v>165</v>
      </c>
      <c r="L92" s="39"/>
      <c r="M92" s="180" t="s">
        <v>19</v>
      </c>
      <c r="N92" s="181" t="s">
        <v>40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166</v>
      </c>
      <c r="AT92" s="184" t="s">
        <v>161</v>
      </c>
      <c r="AU92" s="184" t="s">
        <v>79</v>
      </c>
      <c r="AY92" s="17" t="s">
        <v>159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77</v>
      </c>
      <c r="BK92" s="185">
        <f>ROUND(I92*H92,2)</f>
        <v>0</v>
      </c>
      <c r="BL92" s="17" t="s">
        <v>166</v>
      </c>
      <c r="BM92" s="184" t="s">
        <v>258</v>
      </c>
    </row>
    <row r="93" spans="1:47" s="2" customFormat="1" ht="11.25">
      <c r="A93" s="34"/>
      <c r="B93" s="35"/>
      <c r="C93" s="36"/>
      <c r="D93" s="186" t="s">
        <v>168</v>
      </c>
      <c r="E93" s="36"/>
      <c r="F93" s="187" t="s">
        <v>196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168</v>
      </c>
      <c r="AU93" s="17" t="s">
        <v>79</v>
      </c>
    </row>
    <row r="94" spans="1:47" s="2" customFormat="1" ht="11.25">
      <c r="A94" s="34"/>
      <c r="B94" s="35"/>
      <c r="C94" s="36"/>
      <c r="D94" s="191" t="s">
        <v>170</v>
      </c>
      <c r="E94" s="36"/>
      <c r="F94" s="192" t="s">
        <v>197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170</v>
      </c>
      <c r="AU94" s="17" t="s">
        <v>79</v>
      </c>
    </row>
    <row r="95" spans="2:51" s="13" customFormat="1" ht="11.25">
      <c r="B95" s="193"/>
      <c r="C95" s="194"/>
      <c r="D95" s="186" t="s">
        <v>172</v>
      </c>
      <c r="E95" s="195" t="s">
        <v>19</v>
      </c>
      <c r="F95" s="196" t="s">
        <v>259</v>
      </c>
      <c r="G95" s="194"/>
      <c r="H95" s="197">
        <v>0.36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172</v>
      </c>
      <c r="AU95" s="203" t="s">
        <v>79</v>
      </c>
      <c r="AV95" s="13" t="s">
        <v>79</v>
      </c>
      <c r="AW95" s="13" t="s">
        <v>31</v>
      </c>
      <c r="AX95" s="13" t="s">
        <v>77</v>
      </c>
      <c r="AY95" s="203" t="s">
        <v>159</v>
      </c>
    </row>
    <row r="96" spans="1:65" s="2" customFormat="1" ht="14.45" customHeight="1">
      <c r="A96" s="34"/>
      <c r="B96" s="35"/>
      <c r="C96" s="173" t="s">
        <v>166</v>
      </c>
      <c r="D96" s="173" t="s">
        <v>161</v>
      </c>
      <c r="E96" s="174" t="s">
        <v>206</v>
      </c>
      <c r="F96" s="175" t="s">
        <v>207</v>
      </c>
      <c r="G96" s="176" t="s">
        <v>164</v>
      </c>
      <c r="H96" s="177">
        <v>0.36</v>
      </c>
      <c r="I96" s="178"/>
      <c r="J96" s="179">
        <f>ROUND(I96*H96,2)</f>
        <v>0</v>
      </c>
      <c r="K96" s="175" t="s">
        <v>165</v>
      </c>
      <c r="L96" s="39"/>
      <c r="M96" s="180" t="s">
        <v>19</v>
      </c>
      <c r="N96" s="181" t="s">
        <v>40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166</v>
      </c>
      <c r="AT96" s="184" t="s">
        <v>161</v>
      </c>
      <c r="AU96" s="184" t="s">
        <v>79</v>
      </c>
      <c r="AY96" s="17" t="s">
        <v>159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77</v>
      </c>
      <c r="BK96" s="185">
        <f>ROUND(I96*H96,2)</f>
        <v>0</v>
      </c>
      <c r="BL96" s="17" t="s">
        <v>166</v>
      </c>
      <c r="BM96" s="184" t="s">
        <v>260</v>
      </c>
    </row>
    <row r="97" spans="1:47" s="2" customFormat="1" ht="11.25">
      <c r="A97" s="34"/>
      <c r="B97" s="35"/>
      <c r="C97" s="36"/>
      <c r="D97" s="186" t="s">
        <v>168</v>
      </c>
      <c r="E97" s="36"/>
      <c r="F97" s="187" t="s">
        <v>209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168</v>
      </c>
      <c r="AU97" s="17" t="s">
        <v>79</v>
      </c>
    </row>
    <row r="98" spans="1:47" s="2" customFormat="1" ht="11.25">
      <c r="A98" s="34"/>
      <c r="B98" s="35"/>
      <c r="C98" s="36"/>
      <c r="D98" s="191" t="s">
        <v>170</v>
      </c>
      <c r="E98" s="36"/>
      <c r="F98" s="192" t="s">
        <v>210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170</v>
      </c>
      <c r="AU98" s="17" t="s">
        <v>79</v>
      </c>
    </row>
    <row r="99" spans="2:51" s="13" customFormat="1" ht="11.25">
      <c r="B99" s="193"/>
      <c r="C99" s="194"/>
      <c r="D99" s="186" t="s">
        <v>172</v>
      </c>
      <c r="E99" s="195" t="s">
        <v>19</v>
      </c>
      <c r="F99" s="196" t="s">
        <v>259</v>
      </c>
      <c r="G99" s="194"/>
      <c r="H99" s="197">
        <v>0.36</v>
      </c>
      <c r="I99" s="198"/>
      <c r="J99" s="194"/>
      <c r="K99" s="194"/>
      <c r="L99" s="199"/>
      <c r="M99" s="204"/>
      <c r="N99" s="205"/>
      <c r="O99" s="205"/>
      <c r="P99" s="205"/>
      <c r="Q99" s="205"/>
      <c r="R99" s="205"/>
      <c r="S99" s="205"/>
      <c r="T99" s="206"/>
      <c r="AT99" s="203" t="s">
        <v>172</v>
      </c>
      <c r="AU99" s="203" t="s">
        <v>79</v>
      </c>
      <c r="AV99" s="13" t="s">
        <v>79</v>
      </c>
      <c r="AW99" s="13" t="s">
        <v>31</v>
      </c>
      <c r="AX99" s="13" t="s">
        <v>77</v>
      </c>
      <c r="AY99" s="203" t="s">
        <v>159</v>
      </c>
    </row>
    <row r="100" spans="1:31" s="2" customFormat="1" ht="6.95" customHeight="1">
      <c r="A100" s="34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39"/>
      <c r="M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</sheetData>
  <sheetProtection algorithmName="SHA-512" hashValue="RGAN8opY/uMYMt2RKlw+cBrd5MdGOQlLjs1BlPfofd99bCZKU1SaW0n6gQlIWnfin3k+ERSZ+K2pbUKS0zpdUg==" saltValue="rsCUaMRlXN3/sxgYJLBncy4M7LUnbzGdLK2FgiMpPI2dy1hsr+kITfznNfrS4GJCOqL7l26cwmy9iUZrlnyhVQ==" spinCount="100000" sheet="1" objects="1" scenarios="1" formatColumns="0" formatRows="0" autoFilter="0"/>
  <autoFilter ref="C80:K9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  <hyperlink ref="F94" r:id="rId3" display="https://podminky.urs.cz/item/CS_URS_2023_01/111103223"/>
    <hyperlink ref="F98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109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261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262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ROUND((SUM(BE81:BE99)),2)</f>
        <v>0</v>
      </c>
      <c r="G33" s="34"/>
      <c r="H33" s="34"/>
      <c r="I33" s="118">
        <v>0.21</v>
      </c>
      <c r="J33" s="117">
        <f>ROUND(((SUM(BE81:BE99))*I33),2)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ROUND((SUM(BF81:BF99)),2)</f>
        <v>0</v>
      </c>
      <c r="G34" s="34"/>
      <c r="H34" s="34"/>
      <c r="I34" s="118">
        <v>0.15</v>
      </c>
      <c r="J34" s="117">
        <f>ROUND(((SUM(BF81:BF99))*I34),2)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ROUND((SUM(BG81:BG99)),2)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ROUND((SUM(BH81:BH99)),2)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ROUND((SUM(BI81:BI99)),2)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11 - 506_201 - HMZ Mladějovice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Krakořice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144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Olomoucko a Šumpersko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135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04" t="str">
        <f>E9</f>
        <v>SO 11 - 506_201 - HMZ Mladějovice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Krakořice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5" customHeight="1">
      <c r="A77" s="34"/>
      <c r="B77" s="35"/>
      <c r="C77" s="29" t="s">
        <v>24</v>
      </c>
      <c r="D77" s="36"/>
      <c r="E77" s="36"/>
      <c r="F77" s="27" t="str">
        <f>E15</f>
        <v>Státní pozemový úřad</v>
      </c>
      <c r="G77" s="36"/>
      <c r="H77" s="36"/>
      <c r="I77" s="29" t="s">
        <v>30</v>
      </c>
      <c r="J77" s="32" t="str">
        <f>E21</f>
        <v>Státní pozemový úřad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145</v>
      </c>
      <c r="D80" s="149" t="s">
        <v>54</v>
      </c>
      <c r="E80" s="149" t="s">
        <v>50</v>
      </c>
      <c r="F80" s="149" t="s">
        <v>51</v>
      </c>
      <c r="G80" s="149" t="s">
        <v>146</v>
      </c>
      <c r="H80" s="149" t="s">
        <v>147</v>
      </c>
      <c r="I80" s="149" t="s">
        <v>148</v>
      </c>
      <c r="J80" s="149" t="s">
        <v>140</v>
      </c>
      <c r="K80" s="150" t="s">
        <v>149</v>
      </c>
      <c r="L80" s="151"/>
      <c r="M80" s="68" t="s">
        <v>19</v>
      </c>
      <c r="N80" s="69" t="s">
        <v>39</v>
      </c>
      <c r="O80" s="69" t="s">
        <v>150</v>
      </c>
      <c r="P80" s="69" t="s">
        <v>151</v>
      </c>
      <c r="Q80" s="69" t="s">
        <v>152</v>
      </c>
      <c r="R80" s="69" t="s">
        <v>153</v>
      </c>
      <c r="S80" s="69" t="s">
        <v>154</v>
      </c>
      <c r="T80" s="70" t="s">
        <v>155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156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68</v>
      </c>
      <c r="AU81" s="17" t="s">
        <v>141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68</v>
      </c>
      <c r="E82" s="160" t="s">
        <v>157</v>
      </c>
      <c r="F82" s="160" t="s">
        <v>158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77</v>
      </c>
      <c r="AT82" s="169" t="s">
        <v>68</v>
      </c>
      <c r="AU82" s="169" t="s">
        <v>69</v>
      </c>
      <c r="AY82" s="168" t="s">
        <v>159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68</v>
      </c>
      <c r="E83" s="171" t="s">
        <v>77</v>
      </c>
      <c r="F83" s="171" t="s">
        <v>160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SUM(P84:P99)</f>
        <v>0</v>
      </c>
      <c r="Q83" s="165"/>
      <c r="R83" s="166">
        <f>SUM(R84:R99)</f>
        <v>0</v>
      </c>
      <c r="S83" s="165"/>
      <c r="T83" s="167">
        <f>SUM(T84:T99)</f>
        <v>0</v>
      </c>
      <c r="AR83" s="168" t="s">
        <v>77</v>
      </c>
      <c r="AT83" s="169" t="s">
        <v>68</v>
      </c>
      <c r="AU83" s="169" t="s">
        <v>77</v>
      </c>
      <c r="AY83" s="168" t="s">
        <v>159</v>
      </c>
      <c r="BK83" s="170">
        <f>SUM(BK84:BK99)</f>
        <v>0</v>
      </c>
    </row>
    <row r="84" spans="1:65" s="2" customFormat="1" ht="14.45" customHeight="1">
      <c r="A84" s="34"/>
      <c r="B84" s="35"/>
      <c r="C84" s="173" t="s">
        <v>77</v>
      </c>
      <c r="D84" s="173" t="s">
        <v>161</v>
      </c>
      <c r="E84" s="174" t="s">
        <v>162</v>
      </c>
      <c r="F84" s="175" t="s">
        <v>163</v>
      </c>
      <c r="G84" s="176" t="s">
        <v>164</v>
      </c>
      <c r="H84" s="177">
        <v>0.105</v>
      </c>
      <c r="I84" s="178"/>
      <c r="J84" s="179">
        <f>ROUND(I84*H84,2)</f>
        <v>0</v>
      </c>
      <c r="K84" s="175" t="s">
        <v>165</v>
      </c>
      <c r="L84" s="39"/>
      <c r="M84" s="180" t="s">
        <v>19</v>
      </c>
      <c r="N84" s="181" t="s">
        <v>40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166</v>
      </c>
      <c r="AT84" s="184" t="s">
        <v>161</v>
      </c>
      <c r="AU84" s="184" t="s">
        <v>79</v>
      </c>
      <c r="AY84" s="17" t="s">
        <v>159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77</v>
      </c>
      <c r="BK84" s="185">
        <f>ROUND(I84*H84,2)</f>
        <v>0</v>
      </c>
      <c r="BL84" s="17" t="s">
        <v>166</v>
      </c>
      <c r="BM84" s="184" t="s">
        <v>263</v>
      </c>
    </row>
    <row r="85" spans="1:47" s="2" customFormat="1" ht="11.25">
      <c r="A85" s="34"/>
      <c r="B85" s="35"/>
      <c r="C85" s="36"/>
      <c r="D85" s="186" t="s">
        <v>168</v>
      </c>
      <c r="E85" s="36"/>
      <c r="F85" s="187" t="s">
        <v>169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168</v>
      </c>
      <c r="AU85" s="17" t="s">
        <v>79</v>
      </c>
    </row>
    <row r="86" spans="1:47" s="2" customFormat="1" ht="11.25">
      <c r="A86" s="34"/>
      <c r="B86" s="35"/>
      <c r="C86" s="36"/>
      <c r="D86" s="191" t="s">
        <v>170</v>
      </c>
      <c r="E86" s="36"/>
      <c r="F86" s="192" t="s">
        <v>171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170</v>
      </c>
      <c r="AU86" s="17" t="s">
        <v>79</v>
      </c>
    </row>
    <row r="87" spans="2:51" s="13" customFormat="1" ht="11.25">
      <c r="B87" s="193"/>
      <c r="C87" s="194"/>
      <c r="D87" s="186" t="s">
        <v>172</v>
      </c>
      <c r="E87" s="195" t="s">
        <v>19</v>
      </c>
      <c r="F87" s="196" t="s">
        <v>264</v>
      </c>
      <c r="G87" s="194"/>
      <c r="H87" s="197">
        <v>0.105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172</v>
      </c>
      <c r="AU87" s="203" t="s">
        <v>79</v>
      </c>
      <c r="AV87" s="13" t="s">
        <v>79</v>
      </c>
      <c r="AW87" s="13" t="s">
        <v>31</v>
      </c>
      <c r="AX87" s="13" t="s">
        <v>77</v>
      </c>
      <c r="AY87" s="203" t="s">
        <v>159</v>
      </c>
    </row>
    <row r="88" spans="1:65" s="2" customFormat="1" ht="14.45" customHeight="1">
      <c r="A88" s="34"/>
      <c r="B88" s="35"/>
      <c r="C88" s="173" t="s">
        <v>79</v>
      </c>
      <c r="D88" s="173" t="s">
        <v>161</v>
      </c>
      <c r="E88" s="174" t="s">
        <v>174</v>
      </c>
      <c r="F88" s="175" t="s">
        <v>175</v>
      </c>
      <c r="G88" s="176" t="s">
        <v>164</v>
      </c>
      <c r="H88" s="177">
        <v>0.105</v>
      </c>
      <c r="I88" s="178"/>
      <c r="J88" s="179">
        <f>ROUND(I88*H88,2)</f>
        <v>0</v>
      </c>
      <c r="K88" s="175" t="s">
        <v>165</v>
      </c>
      <c r="L88" s="39"/>
      <c r="M88" s="180" t="s">
        <v>19</v>
      </c>
      <c r="N88" s="181" t="s">
        <v>40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166</v>
      </c>
      <c r="AT88" s="184" t="s">
        <v>161</v>
      </c>
      <c r="AU88" s="184" t="s">
        <v>79</v>
      </c>
      <c r="AY88" s="17" t="s">
        <v>159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77</v>
      </c>
      <c r="BK88" s="185">
        <f>ROUND(I88*H88,2)</f>
        <v>0</v>
      </c>
      <c r="BL88" s="17" t="s">
        <v>166</v>
      </c>
      <c r="BM88" s="184" t="s">
        <v>265</v>
      </c>
    </row>
    <row r="89" spans="1:47" s="2" customFormat="1" ht="11.25">
      <c r="A89" s="34"/>
      <c r="B89" s="35"/>
      <c r="C89" s="36"/>
      <c r="D89" s="186" t="s">
        <v>168</v>
      </c>
      <c r="E89" s="36"/>
      <c r="F89" s="187" t="s">
        <v>177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168</v>
      </c>
      <c r="AU89" s="17" t="s">
        <v>79</v>
      </c>
    </row>
    <row r="90" spans="1:47" s="2" customFormat="1" ht="11.25">
      <c r="A90" s="34"/>
      <c r="B90" s="35"/>
      <c r="C90" s="36"/>
      <c r="D90" s="191" t="s">
        <v>170</v>
      </c>
      <c r="E90" s="36"/>
      <c r="F90" s="192" t="s">
        <v>178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79</v>
      </c>
    </row>
    <row r="91" spans="2:51" s="13" customFormat="1" ht="11.25">
      <c r="B91" s="193"/>
      <c r="C91" s="194"/>
      <c r="D91" s="186" t="s">
        <v>172</v>
      </c>
      <c r="E91" s="195" t="s">
        <v>19</v>
      </c>
      <c r="F91" s="196" t="s">
        <v>264</v>
      </c>
      <c r="G91" s="194"/>
      <c r="H91" s="197">
        <v>0.105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172</v>
      </c>
      <c r="AU91" s="203" t="s">
        <v>79</v>
      </c>
      <c r="AV91" s="13" t="s">
        <v>79</v>
      </c>
      <c r="AW91" s="13" t="s">
        <v>31</v>
      </c>
      <c r="AX91" s="13" t="s">
        <v>77</v>
      </c>
      <c r="AY91" s="203" t="s">
        <v>159</v>
      </c>
    </row>
    <row r="92" spans="1:65" s="2" customFormat="1" ht="14.45" customHeight="1">
      <c r="A92" s="34"/>
      <c r="B92" s="35"/>
      <c r="C92" s="173" t="s">
        <v>192</v>
      </c>
      <c r="D92" s="173" t="s">
        <v>161</v>
      </c>
      <c r="E92" s="174" t="s">
        <v>193</v>
      </c>
      <c r="F92" s="175" t="s">
        <v>194</v>
      </c>
      <c r="G92" s="176" t="s">
        <v>164</v>
      </c>
      <c r="H92" s="177">
        <v>0.255</v>
      </c>
      <c r="I92" s="178"/>
      <c r="J92" s="179">
        <f>ROUND(I92*H92,2)</f>
        <v>0</v>
      </c>
      <c r="K92" s="175" t="s">
        <v>165</v>
      </c>
      <c r="L92" s="39"/>
      <c r="M92" s="180" t="s">
        <v>19</v>
      </c>
      <c r="N92" s="181" t="s">
        <v>40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166</v>
      </c>
      <c r="AT92" s="184" t="s">
        <v>161</v>
      </c>
      <c r="AU92" s="184" t="s">
        <v>79</v>
      </c>
      <c r="AY92" s="17" t="s">
        <v>159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77</v>
      </c>
      <c r="BK92" s="185">
        <f>ROUND(I92*H92,2)</f>
        <v>0</v>
      </c>
      <c r="BL92" s="17" t="s">
        <v>166</v>
      </c>
      <c r="BM92" s="184" t="s">
        <v>266</v>
      </c>
    </row>
    <row r="93" spans="1:47" s="2" customFormat="1" ht="11.25">
      <c r="A93" s="34"/>
      <c r="B93" s="35"/>
      <c r="C93" s="36"/>
      <c r="D93" s="186" t="s">
        <v>168</v>
      </c>
      <c r="E93" s="36"/>
      <c r="F93" s="187" t="s">
        <v>196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168</v>
      </c>
      <c r="AU93" s="17" t="s">
        <v>79</v>
      </c>
    </row>
    <row r="94" spans="1:47" s="2" customFormat="1" ht="11.25">
      <c r="A94" s="34"/>
      <c r="B94" s="35"/>
      <c r="C94" s="36"/>
      <c r="D94" s="191" t="s">
        <v>170</v>
      </c>
      <c r="E94" s="36"/>
      <c r="F94" s="192" t="s">
        <v>197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170</v>
      </c>
      <c r="AU94" s="17" t="s">
        <v>79</v>
      </c>
    </row>
    <row r="95" spans="2:51" s="13" customFormat="1" ht="11.25">
      <c r="B95" s="193"/>
      <c r="C95" s="194"/>
      <c r="D95" s="186" t="s">
        <v>172</v>
      </c>
      <c r="E95" s="195" t="s">
        <v>19</v>
      </c>
      <c r="F95" s="196" t="s">
        <v>267</v>
      </c>
      <c r="G95" s="194"/>
      <c r="H95" s="197">
        <v>0.255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172</v>
      </c>
      <c r="AU95" s="203" t="s">
        <v>79</v>
      </c>
      <c r="AV95" s="13" t="s">
        <v>79</v>
      </c>
      <c r="AW95" s="13" t="s">
        <v>31</v>
      </c>
      <c r="AX95" s="13" t="s">
        <v>77</v>
      </c>
      <c r="AY95" s="203" t="s">
        <v>159</v>
      </c>
    </row>
    <row r="96" spans="1:65" s="2" customFormat="1" ht="14.45" customHeight="1">
      <c r="A96" s="34"/>
      <c r="B96" s="35"/>
      <c r="C96" s="173" t="s">
        <v>166</v>
      </c>
      <c r="D96" s="173" t="s">
        <v>161</v>
      </c>
      <c r="E96" s="174" t="s">
        <v>206</v>
      </c>
      <c r="F96" s="175" t="s">
        <v>207</v>
      </c>
      <c r="G96" s="176" t="s">
        <v>164</v>
      </c>
      <c r="H96" s="177">
        <v>0.255</v>
      </c>
      <c r="I96" s="178"/>
      <c r="J96" s="179">
        <f>ROUND(I96*H96,2)</f>
        <v>0</v>
      </c>
      <c r="K96" s="175" t="s">
        <v>165</v>
      </c>
      <c r="L96" s="39"/>
      <c r="M96" s="180" t="s">
        <v>19</v>
      </c>
      <c r="N96" s="181" t="s">
        <v>40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166</v>
      </c>
      <c r="AT96" s="184" t="s">
        <v>161</v>
      </c>
      <c r="AU96" s="184" t="s">
        <v>79</v>
      </c>
      <c r="AY96" s="17" t="s">
        <v>159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77</v>
      </c>
      <c r="BK96" s="185">
        <f>ROUND(I96*H96,2)</f>
        <v>0</v>
      </c>
      <c r="BL96" s="17" t="s">
        <v>166</v>
      </c>
      <c r="BM96" s="184" t="s">
        <v>268</v>
      </c>
    </row>
    <row r="97" spans="1:47" s="2" customFormat="1" ht="11.25">
      <c r="A97" s="34"/>
      <c r="B97" s="35"/>
      <c r="C97" s="36"/>
      <c r="D97" s="186" t="s">
        <v>168</v>
      </c>
      <c r="E97" s="36"/>
      <c r="F97" s="187" t="s">
        <v>209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168</v>
      </c>
      <c r="AU97" s="17" t="s">
        <v>79</v>
      </c>
    </row>
    <row r="98" spans="1:47" s="2" customFormat="1" ht="11.25">
      <c r="A98" s="34"/>
      <c r="B98" s="35"/>
      <c r="C98" s="36"/>
      <c r="D98" s="191" t="s">
        <v>170</v>
      </c>
      <c r="E98" s="36"/>
      <c r="F98" s="192" t="s">
        <v>210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170</v>
      </c>
      <c r="AU98" s="17" t="s">
        <v>79</v>
      </c>
    </row>
    <row r="99" spans="2:51" s="13" customFormat="1" ht="11.25">
      <c r="B99" s="193"/>
      <c r="C99" s="194"/>
      <c r="D99" s="186" t="s">
        <v>172</v>
      </c>
      <c r="E99" s="195" t="s">
        <v>19</v>
      </c>
      <c r="F99" s="196" t="s">
        <v>267</v>
      </c>
      <c r="G99" s="194"/>
      <c r="H99" s="197">
        <v>0.255</v>
      </c>
      <c r="I99" s="198"/>
      <c r="J99" s="194"/>
      <c r="K99" s="194"/>
      <c r="L99" s="199"/>
      <c r="M99" s="204"/>
      <c r="N99" s="205"/>
      <c r="O99" s="205"/>
      <c r="P99" s="205"/>
      <c r="Q99" s="205"/>
      <c r="R99" s="205"/>
      <c r="S99" s="205"/>
      <c r="T99" s="206"/>
      <c r="AT99" s="203" t="s">
        <v>172</v>
      </c>
      <c r="AU99" s="203" t="s">
        <v>79</v>
      </c>
      <c r="AV99" s="13" t="s">
        <v>79</v>
      </c>
      <c r="AW99" s="13" t="s">
        <v>31</v>
      </c>
      <c r="AX99" s="13" t="s">
        <v>77</v>
      </c>
      <c r="AY99" s="203" t="s">
        <v>159</v>
      </c>
    </row>
    <row r="100" spans="1:31" s="2" customFormat="1" ht="6.95" customHeight="1">
      <c r="A100" s="34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39"/>
      <c r="M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</sheetData>
  <sheetProtection algorithmName="SHA-512" hashValue="gRGqIZVYZOc6fO0rKCR6dR6oOPGUmGzCYc/ya/TgU+II8UaMUet/t67Msdv25NOI9AicrOmnvhSGYzewIv6Vrw==" saltValue="S3HhZ0ZYRv1J32iaoNdpPSyIc+i7HlgZesn8hvouIhyQKn0+y2WhXebxhRHyxZfScPYaSfLgzhE5jwgMLMuYjA==" spinCount="100000" sheet="1" objects="1" scenarios="1" formatColumns="0" formatRows="0" autoFilter="0"/>
  <autoFilter ref="C80:K9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  <hyperlink ref="F94" r:id="rId3" display="https://podminky.urs.cz/item/CS_URS_2023_01/111103223"/>
    <hyperlink ref="F98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112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269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262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ROUND((SUM(BE81:BE91)),2)</f>
        <v>0</v>
      </c>
      <c r="G33" s="34"/>
      <c r="H33" s="34"/>
      <c r="I33" s="118">
        <v>0.21</v>
      </c>
      <c r="J33" s="117">
        <f>ROUND(((SUM(BE81:BE91))*I33),2)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ROUND((SUM(BF81:BF91)),2)</f>
        <v>0</v>
      </c>
      <c r="G34" s="34"/>
      <c r="H34" s="34"/>
      <c r="I34" s="118">
        <v>0.15</v>
      </c>
      <c r="J34" s="117">
        <f>ROUND(((SUM(BF81:BF91))*I34),2)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ROUND((SUM(BG81:BG91)),2)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ROUND((SUM(BH81:BH91)),2)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ROUND((SUM(BI81:BI91)),2)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12 - 506_340 - HMZ Mladějovice - část 2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Krakořice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144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Olomoucko a Šumpersko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135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04" t="str">
        <f>E9</f>
        <v>SO 12 - 506_340 - HMZ Mladějovice - část 2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Krakořice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5" customHeight="1">
      <c r="A77" s="34"/>
      <c r="B77" s="35"/>
      <c r="C77" s="29" t="s">
        <v>24</v>
      </c>
      <c r="D77" s="36"/>
      <c r="E77" s="36"/>
      <c r="F77" s="27" t="str">
        <f>E15</f>
        <v>Státní pozemový úřad</v>
      </c>
      <c r="G77" s="36"/>
      <c r="H77" s="36"/>
      <c r="I77" s="29" t="s">
        <v>30</v>
      </c>
      <c r="J77" s="32" t="str">
        <f>E21</f>
        <v>Státní pozemový úřad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145</v>
      </c>
      <c r="D80" s="149" t="s">
        <v>54</v>
      </c>
      <c r="E80" s="149" t="s">
        <v>50</v>
      </c>
      <c r="F80" s="149" t="s">
        <v>51</v>
      </c>
      <c r="G80" s="149" t="s">
        <v>146</v>
      </c>
      <c r="H80" s="149" t="s">
        <v>147</v>
      </c>
      <c r="I80" s="149" t="s">
        <v>148</v>
      </c>
      <c r="J80" s="149" t="s">
        <v>140</v>
      </c>
      <c r="K80" s="150" t="s">
        <v>149</v>
      </c>
      <c r="L80" s="151"/>
      <c r="M80" s="68" t="s">
        <v>19</v>
      </c>
      <c r="N80" s="69" t="s">
        <v>39</v>
      </c>
      <c r="O80" s="69" t="s">
        <v>150</v>
      </c>
      <c r="P80" s="69" t="s">
        <v>151</v>
      </c>
      <c r="Q80" s="69" t="s">
        <v>152</v>
      </c>
      <c r="R80" s="69" t="s">
        <v>153</v>
      </c>
      <c r="S80" s="69" t="s">
        <v>154</v>
      </c>
      <c r="T80" s="70" t="s">
        <v>155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156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68</v>
      </c>
      <c r="AU81" s="17" t="s">
        <v>141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68</v>
      </c>
      <c r="E82" s="160" t="s">
        <v>157</v>
      </c>
      <c r="F82" s="160" t="s">
        <v>158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77</v>
      </c>
      <c r="AT82" s="169" t="s">
        <v>68</v>
      </c>
      <c r="AU82" s="169" t="s">
        <v>69</v>
      </c>
      <c r="AY82" s="168" t="s">
        <v>159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68</v>
      </c>
      <c r="E83" s="171" t="s">
        <v>77</v>
      </c>
      <c r="F83" s="171" t="s">
        <v>160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SUM(P84:P91)</f>
        <v>0</v>
      </c>
      <c r="Q83" s="165"/>
      <c r="R83" s="166">
        <f>SUM(R84:R91)</f>
        <v>0</v>
      </c>
      <c r="S83" s="165"/>
      <c r="T83" s="167">
        <f>SUM(T84:T91)</f>
        <v>0</v>
      </c>
      <c r="AR83" s="168" t="s">
        <v>77</v>
      </c>
      <c r="AT83" s="169" t="s">
        <v>68</v>
      </c>
      <c r="AU83" s="169" t="s">
        <v>77</v>
      </c>
      <c r="AY83" s="168" t="s">
        <v>159</v>
      </c>
      <c r="BK83" s="170">
        <f>SUM(BK84:BK91)</f>
        <v>0</v>
      </c>
    </row>
    <row r="84" spans="1:65" s="2" customFormat="1" ht="14.45" customHeight="1">
      <c r="A84" s="34"/>
      <c r="B84" s="35"/>
      <c r="C84" s="173" t="s">
        <v>77</v>
      </c>
      <c r="D84" s="173" t="s">
        <v>161</v>
      </c>
      <c r="E84" s="174" t="s">
        <v>162</v>
      </c>
      <c r="F84" s="175" t="s">
        <v>163</v>
      </c>
      <c r="G84" s="176" t="s">
        <v>164</v>
      </c>
      <c r="H84" s="177">
        <v>0.194</v>
      </c>
      <c r="I84" s="178"/>
      <c r="J84" s="179">
        <f>ROUND(I84*H84,2)</f>
        <v>0</v>
      </c>
      <c r="K84" s="175" t="s">
        <v>165</v>
      </c>
      <c r="L84" s="39"/>
      <c r="M84" s="180" t="s">
        <v>19</v>
      </c>
      <c r="N84" s="181" t="s">
        <v>40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166</v>
      </c>
      <c r="AT84" s="184" t="s">
        <v>161</v>
      </c>
      <c r="AU84" s="184" t="s">
        <v>79</v>
      </c>
      <c r="AY84" s="17" t="s">
        <v>159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77</v>
      </c>
      <c r="BK84" s="185">
        <f>ROUND(I84*H84,2)</f>
        <v>0</v>
      </c>
      <c r="BL84" s="17" t="s">
        <v>166</v>
      </c>
      <c r="BM84" s="184" t="s">
        <v>263</v>
      </c>
    </row>
    <row r="85" spans="1:47" s="2" customFormat="1" ht="11.25">
      <c r="A85" s="34"/>
      <c r="B85" s="35"/>
      <c r="C85" s="36"/>
      <c r="D85" s="186" t="s">
        <v>168</v>
      </c>
      <c r="E85" s="36"/>
      <c r="F85" s="187" t="s">
        <v>169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168</v>
      </c>
      <c r="AU85" s="17" t="s">
        <v>79</v>
      </c>
    </row>
    <row r="86" spans="1:47" s="2" customFormat="1" ht="11.25">
      <c r="A86" s="34"/>
      <c r="B86" s="35"/>
      <c r="C86" s="36"/>
      <c r="D86" s="191" t="s">
        <v>170</v>
      </c>
      <c r="E86" s="36"/>
      <c r="F86" s="192" t="s">
        <v>171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170</v>
      </c>
      <c r="AU86" s="17" t="s">
        <v>79</v>
      </c>
    </row>
    <row r="87" spans="2:51" s="13" customFormat="1" ht="11.25">
      <c r="B87" s="193"/>
      <c r="C87" s="194"/>
      <c r="D87" s="186" t="s">
        <v>172</v>
      </c>
      <c r="E87" s="195" t="s">
        <v>19</v>
      </c>
      <c r="F87" s="196" t="s">
        <v>270</v>
      </c>
      <c r="G87" s="194"/>
      <c r="H87" s="197">
        <v>0.194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172</v>
      </c>
      <c r="AU87" s="203" t="s">
        <v>79</v>
      </c>
      <c r="AV87" s="13" t="s">
        <v>79</v>
      </c>
      <c r="AW87" s="13" t="s">
        <v>31</v>
      </c>
      <c r="AX87" s="13" t="s">
        <v>77</v>
      </c>
      <c r="AY87" s="203" t="s">
        <v>159</v>
      </c>
    </row>
    <row r="88" spans="1:65" s="2" customFormat="1" ht="14.45" customHeight="1">
      <c r="A88" s="34"/>
      <c r="B88" s="35"/>
      <c r="C88" s="173" t="s">
        <v>79</v>
      </c>
      <c r="D88" s="173" t="s">
        <v>161</v>
      </c>
      <c r="E88" s="174" t="s">
        <v>174</v>
      </c>
      <c r="F88" s="175" t="s">
        <v>175</v>
      </c>
      <c r="G88" s="176" t="s">
        <v>164</v>
      </c>
      <c r="H88" s="177">
        <v>0.194</v>
      </c>
      <c r="I88" s="178"/>
      <c r="J88" s="179">
        <f>ROUND(I88*H88,2)</f>
        <v>0</v>
      </c>
      <c r="K88" s="175" t="s">
        <v>165</v>
      </c>
      <c r="L88" s="39"/>
      <c r="M88" s="180" t="s">
        <v>19</v>
      </c>
      <c r="N88" s="181" t="s">
        <v>40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166</v>
      </c>
      <c r="AT88" s="184" t="s">
        <v>161</v>
      </c>
      <c r="AU88" s="184" t="s">
        <v>79</v>
      </c>
      <c r="AY88" s="17" t="s">
        <v>159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77</v>
      </c>
      <c r="BK88" s="185">
        <f>ROUND(I88*H88,2)</f>
        <v>0</v>
      </c>
      <c r="BL88" s="17" t="s">
        <v>166</v>
      </c>
      <c r="BM88" s="184" t="s">
        <v>265</v>
      </c>
    </row>
    <row r="89" spans="1:47" s="2" customFormat="1" ht="11.25">
      <c r="A89" s="34"/>
      <c r="B89" s="35"/>
      <c r="C89" s="36"/>
      <c r="D89" s="186" t="s">
        <v>168</v>
      </c>
      <c r="E89" s="36"/>
      <c r="F89" s="187" t="s">
        <v>177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168</v>
      </c>
      <c r="AU89" s="17" t="s">
        <v>79</v>
      </c>
    </row>
    <row r="90" spans="1:47" s="2" customFormat="1" ht="11.25">
      <c r="A90" s="34"/>
      <c r="B90" s="35"/>
      <c r="C90" s="36"/>
      <c r="D90" s="191" t="s">
        <v>170</v>
      </c>
      <c r="E90" s="36"/>
      <c r="F90" s="192" t="s">
        <v>178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79</v>
      </c>
    </row>
    <row r="91" spans="2:51" s="13" customFormat="1" ht="11.25">
      <c r="B91" s="193"/>
      <c r="C91" s="194"/>
      <c r="D91" s="186" t="s">
        <v>172</v>
      </c>
      <c r="E91" s="195" t="s">
        <v>19</v>
      </c>
      <c r="F91" s="196" t="s">
        <v>270</v>
      </c>
      <c r="G91" s="194"/>
      <c r="H91" s="197">
        <v>0.194</v>
      </c>
      <c r="I91" s="198"/>
      <c r="J91" s="194"/>
      <c r="K91" s="194"/>
      <c r="L91" s="199"/>
      <c r="M91" s="204"/>
      <c r="N91" s="205"/>
      <c r="O91" s="205"/>
      <c r="P91" s="205"/>
      <c r="Q91" s="205"/>
      <c r="R91" s="205"/>
      <c r="S91" s="205"/>
      <c r="T91" s="206"/>
      <c r="AT91" s="203" t="s">
        <v>172</v>
      </c>
      <c r="AU91" s="203" t="s">
        <v>79</v>
      </c>
      <c r="AV91" s="13" t="s">
        <v>79</v>
      </c>
      <c r="AW91" s="13" t="s">
        <v>31</v>
      </c>
      <c r="AX91" s="13" t="s">
        <v>77</v>
      </c>
      <c r="AY91" s="203" t="s">
        <v>159</v>
      </c>
    </row>
    <row r="92" spans="1:31" s="2" customFormat="1" ht="6.95" customHeight="1">
      <c r="A92" s="34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39"/>
      <c r="M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</sheetData>
  <sheetProtection algorithmName="SHA-512" hashValue="Lt9WsFfRMlf81WaZuSxiM6Pq2hSb0CYxtujF0qoeOiNfCcxbJv+AvO5pFxyIfAnvYvXwIL/pCP2mEouPZhym+g==" saltValue="DDv2wFTn4kZqJHW80xRXWzdO5hKCSCZtLdsit6YKizlgCnzfAkkg0RwJna2UdeWo5Nto3I7DvjYxbet1vq3ing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115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271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272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ROUND((SUM(BE81:BE91)),2)</f>
        <v>0</v>
      </c>
      <c r="G33" s="34"/>
      <c r="H33" s="34"/>
      <c r="I33" s="118">
        <v>0.21</v>
      </c>
      <c r="J33" s="117">
        <f>ROUND(((SUM(BE81:BE91))*I33),2)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ROUND((SUM(BF81:BF91)),2)</f>
        <v>0</v>
      </c>
      <c r="G34" s="34"/>
      <c r="H34" s="34"/>
      <c r="I34" s="118">
        <v>0.15</v>
      </c>
      <c r="J34" s="117">
        <f>ROUND(((SUM(BF81:BF91))*I34),2)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ROUND((SUM(BG81:BG91)),2)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ROUND((SUM(BH81:BH91)),2)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ROUND((SUM(BI81:BI91)),2)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13 - 506_214 - HMZ Náklo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Rozvadovice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144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Olomoucko a Šumpersko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135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04" t="str">
        <f>E9</f>
        <v>SO 13 - 506_214 - HMZ Náklo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Rozvadovice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5" customHeight="1">
      <c r="A77" s="34"/>
      <c r="B77" s="35"/>
      <c r="C77" s="29" t="s">
        <v>24</v>
      </c>
      <c r="D77" s="36"/>
      <c r="E77" s="36"/>
      <c r="F77" s="27" t="str">
        <f>E15</f>
        <v>Státní pozemový úřad</v>
      </c>
      <c r="G77" s="36"/>
      <c r="H77" s="36"/>
      <c r="I77" s="29" t="s">
        <v>30</v>
      </c>
      <c r="J77" s="32" t="str">
        <f>E21</f>
        <v>Státní pozemový úřad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145</v>
      </c>
      <c r="D80" s="149" t="s">
        <v>54</v>
      </c>
      <c r="E80" s="149" t="s">
        <v>50</v>
      </c>
      <c r="F80" s="149" t="s">
        <v>51</v>
      </c>
      <c r="G80" s="149" t="s">
        <v>146</v>
      </c>
      <c r="H80" s="149" t="s">
        <v>147</v>
      </c>
      <c r="I80" s="149" t="s">
        <v>148</v>
      </c>
      <c r="J80" s="149" t="s">
        <v>140</v>
      </c>
      <c r="K80" s="150" t="s">
        <v>149</v>
      </c>
      <c r="L80" s="151"/>
      <c r="M80" s="68" t="s">
        <v>19</v>
      </c>
      <c r="N80" s="69" t="s">
        <v>39</v>
      </c>
      <c r="O80" s="69" t="s">
        <v>150</v>
      </c>
      <c r="P80" s="69" t="s">
        <v>151</v>
      </c>
      <c r="Q80" s="69" t="s">
        <v>152</v>
      </c>
      <c r="R80" s="69" t="s">
        <v>153</v>
      </c>
      <c r="S80" s="69" t="s">
        <v>154</v>
      </c>
      <c r="T80" s="70" t="s">
        <v>155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156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68</v>
      </c>
      <c r="AU81" s="17" t="s">
        <v>141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68</v>
      </c>
      <c r="E82" s="160" t="s">
        <v>157</v>
      </c>
      <c r="F82" s="160" t="s">
        <v>158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77</v>
      </c>
      <c r="AT82" s="169" t="s">
        <v>68</v>
      </c>
      <c r="AU82" s="169" t="s">
        <v>69</v>
      </c>
      <c r="AY82" s="168" t="s">
        <v>159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68</v>
      </c>
      <c r="E83" s="171" t="s">
        <v>77</v>
      </c>
      <c r="F83" s="171" t="s">
        <v>160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SUM(P84:P91)</f>
        <v>0</v>
      </c>
      <c r="Q83" s="165"/>
      <c r="R83" s="166">
        <f>SUM(R84:R91)</f>
        <v>0</v>
      </c>
      <c r="S83" s="165"/>
      <c r="T83" s="167">
        <f>SUM(T84:T91)</f>
        <v>0</v>
      </c>
      <c r="AR83" s="168" t="s">
        <v>77</v>
      </c>
      <c r="AT83" s="169" t="s">
        <v>68</v>
      </c>
      <c r="AU83" s="169" t="s">
        <v>77</v>
      </c>
      <c r="AY83" s="168" t="s">
        <v>159</v>
      </c>
      <c r="BK83" s="170">
        <f>SUM(BK84:BK91)</f>
        <v>0</v>
      </c>
    </row>
    <row r="84" spans="1:65" s="2" customFormat="1" ht="14.45" customHeight="1">
      <c r="A84" s="34"/>
      <c r="B84" s="35"/>
      <c r="C84" s="173" t="s">
        <v>77</v>
      </c>
      <c r="D84" s="173" t="s">
        <v>161</v>
      </c>
      <c r="E84" s="174" t="s">
        <v>162</v>
      </c>
      <c r="F84" s="175" t="s">
        <v>163</v>
      </c>
      <c r="G84" s="176" t="s">
        <v>164</v>
      </c>
      <c r="H84" s="177">
        <v>0.396</v>
      </c>
      <c r="I84" s="178"/>
      <c r="J84" s="179">
        <f>ROUND(I84*H84,2)</f>
        <v>0</v>
      </c>
      <c r="K84" s="175" t="s">
        <v>165</v>
      </c>
      <c r="L84" s="39"/>
      <c r="M84" s="180" t="s">
        <v>19</v>
      </c>
      <c r="N84" s="181" t="s">
        <v>40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166</v>
      </c>
      <c r="AT84" s="184" t="s">
        <v>161</v>
      </c>
      <c r="AU84" s="184" t="s">
        <v>79</v>
      </c>
      <c r="AY84" s="17" t="s">
        <v>159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77</v>
      </c>
      <c r="BK84" s="185">
        <f>ROUND(I84*H84,2)</f>
        <v>0</v>
      </c>
      <c r="BL84" s="17" t="s">
        <v>166</v>
      </c>
      <c r="BM84" s="184" t="s">
        <v>273</v>
      </c>
    </row>
    <row r="85" spans="1:47" s="2" customFormat="1" ht="11.25">
      <c r="A85" s="34"/>
      <c r="B85" s="35"/>
      <c r="C85" s="36"/>
      <c r="D85" s="186" t="s">
        <v>168</v>
      </c>
      <c r="E85" s="36"/>
      <c r="F85" s="187" t="s">
        <v>169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168</v>
      </c>
      <c r="AU85" s="17" t="s">
        <v>79</v>
      </c>
    </row>
    <row r="86" spans="1:47" s="2" customFormat="1" ht="11.25">
      <c r="A86" s="34"/>
      <c r="B86" s="35"/>
      <c r="C86" s="36"/>
      <c r="D86" s="191" t="s">
        <v>170</v>
      </c>
      <c r="E86" s="36"/>
      <c r="F86" s="192" t="s">
        <v>171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170</v>
      </c>
      <c r="AU86" s="17" t="s">
        <v>79</v>
      </c>
    </row>
    <row r="87" spans="2:51" s="13" customFormat="1" ht="11.25">
      <c r="B87" s="193"/>
      <c r="C87" s="194"/>
      <c r="D87" s="186" t="s">
        <v>172</v>
      </c>
      <c r="E87" s="195" t="s">
        <v>19</v>
      </c>
      <c r="F87" s="196" t="s">
        <v>274</v>
      </c>
      <c r="G87" s="194"/>
      <c r="H87" s="197">
        <v>0.396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172</v>
      </c>
      <c r="AU87" s="203" t="s">
        <v>79</v>
      </c>
      <c r="AV87" s="13" t="s">
        <v>79</v>
      </c>
      <c r="AW87" s="13" t="s">
        <v>31</v>
      </c>
      <c r="AX87" s="13" t="s">
        <v>77</v>
      </c>
      <c r="AY87" s="203" t="s">
        <v>159</v>
      </c>
    </row>
    <row r="88" spans="1:65" s="2" customFormat="1" ht="14.45" customHeight="1">
      <c r="A88" s="34"/>
      <c r="B88" s="35"/>
      <c r="C88" s="173" t="s">
        <v>79</v>
      </c>
      <c r="D88" s="173" t="s">
        <v>161</v>
      </c>
      <c r="E88" s="174" t="s">
        <v>174</v>
      </c>
      <c r="F88" s="175" t="s">
        <v>175</v>
      </c>
      <c r="G88" s="176" t="s">
        <v>164</v>
      </c>
      <c r="H88" s="177">
        <v>0.396</v>
      </c>
      <c r="I88" s="178"/>
      <c r="J88" s="179">
        <f>ROUND(I88*H88,2)</f>
        <v>0</v>
      </c>
      <c r="K88" s="175" t="s">
        <v>165</v>
      </c>
      <c r="L88" s="39"/>
      <c r="M88" s="180" t="s">
        <v>19</v>
      </c>
      <c r="N88" s="181" t="s">
        <v>40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166</v>
      </c>
      <c r="AT88" s="184" t="s">
        <v>161</v>
      </c>
      <c r="AU88" s="184" t="s">
        <v>79</v>
      </c>
      <c r="AY88" s="17" t="s">
        <v>159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77</v>
      </c>
      <c r="BK88" s="185">
        <f>ROUND(I88*H88,2)</f>
        <v>0</v>
      </c>
      <c r="BL88" s="17" t="s">
        <v>166</v>
      </c>
      <c r="BM88" s="184" t="s">
        <v>275</v>
      </c>
    </row>
    <row r="89" spans="1:47" s="2" customFormat="1" ht="11.25">
      <c r="A89" s="34"/>
      <c r="B89" s="35"/>
      <c r="C89" s="36"/>
      <c r="D89" s="186" t="s">
        <v>168</v>
      </c>
      <c r="E89" s="36"/>
      <c r="F89" s="187" t="s">
        <v>177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168</v>
      </c>
      <c r="AU89" s="17" t="s">
        <v>79</v>
      </c>
    </row>
    <row r="90" spans="1:47" s="2" customFormat="1" ht="11.25">
      <c r="A90" s="34"/>
      <c r="B90" s="35"/>
      <c r="C90" s="36"/>
      <c r="D90" s="191" t="s">
        <v>170</v>
      </c>
      <c r="E90" s="36"/>
      <c r="F90" s="192" t="s">
        <v>178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79</v>
      </c>
    </row>
    <row r="91" spans="2:51" s="13" customFormat="1" ht="11.25">
      <c r="B91" s="193"/>
      <c r="C91" s="194"/>
      <c r="D91" s="186" t="s">
        <v>172</v>
      </c>
      <c r="E91" s="195" t="s">
        <v>19</v>
      </c>
      <c r="F91" s="196" t="s">
        <v>274</v>
      </c>
      <c r="G91" s="194"/>
      <c r="H91" s="197">
        <v>0.396</v>
      </c>
      <c r="I91" s="198"/>
      <c r="J91" s="194"/>
      <c r="K91" s="194"/>
      <c r="L91" s="199"/>
      <c r="M91" s="204"/>
      <c r="N91" s="205"/>
      <c r="O91" s="205"/>
      <c r="P91" s="205"/>
      <c r="Q91" s="205"/>
      <c r="R91" s="205"/>
      <c r="S91" s="205"/>
      <c r="T91" s="206"/>
      <c r="AT91" s="203" t="s">
        <v>172</v>
      </c>
      <c r="AU91" s="203" t="s">
        <v>79</v>
      </c>
      <c r="AV91" s="13" t="s">
        <v>79</v>
      </c>
      <c r="AW91" s="13" t="s">
        <v>31</v>
      </c>
      <c r="AX91" s="13" t="s">
        <v>77</v>
      </c>
      <c r="AY91" s="203" t="s">
        <v>159</v>
      </c>
    </row>
    <row r="92" spans="1:31" s="2" customFormat="1" ht="6.95" customHeight="1">
      <c r="A92" s="34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39"/>
      <c r="M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</sheetData>
  <sheetProtection algorithmName="SHA-512" hashValue="7fY2zHeP1zgf4tE93TwSVuUiVs7d/Kie61FIwliUbUfP+YqDPQFV7G1QeOCCoMRjM4kn7uchS7Zvkp9vsPhkwg==" saltValue="dM7rqubiqHySL95cOncH0tz321SlaL7FknYKdRy+18ex+esKagdUkkQEId8EcSaB6EtNKQ7R+LFLoug+GR6SwA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118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276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272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ROUND((SUM(BE81:BE91)),2)</f>
        <v>0</v>
      </c>
      <c r="G33" s="34"/>
      <c r="H33" s="34"/>
      <c r="I33" s="118">
        <v>0.21</v>
      </c>
      <c r="J33" s="117">
        <f>ROUND(((SUM(BE81:BE91))*I33),2)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ROUND((SUM(BF81:BF91)),2)</f>
        <v>0</v>
      </c>
      <c r="G34" s="34"/>
      <c r="H34" s="34"/>
      <c r="I34" s="118">
        <v>0.15</v>
      </c>
      <c r="J34" s="117">
        <f>ROUND(((SUM(BF81:BF91))*I34),2)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ROUND((SUM(BG81:BG91)),2)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ROUND((SUM(BH81:BH91)),2)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ROUND((SUM(BI81:BI91)),2)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14 - 506_215 - HMZ Náklo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Rozvadovice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144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Olomoucko a Šumpersko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135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04" t="str">
        <f>E9</f>
        <v>SO 14 - 506_215 - HMZ Náklo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Rozvadovice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5" customHeight="1">
      <c r="A77" s="34"/>
      <c r="B77" s="35"/>
      <c r="C77" s="29" t="s">
        <v>24</v>
      </c>
      <c r="D77" s="36"/>
      <c r="E77" s="36"/>
      <c r="F77" s="27" t="str">
        <f>E15</f>
        <v>Státní pozemový úřad</v>
      </c>
      <c r="G77" s="36"/>
      <c r="H77" s="36"/>
      <c r="I77" s="29" t="s">
        <v>30</v>
      </c>
      <c r="J77" s="32" t="str">
        <f>E21</f>
        <v>Státní pozemový úřad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145</v>
      </c>
      <c r="D80" s="149" t="s">
        <v>54</v>
      </c>
      <c r="E80" s="149" t="s">
        <v>50</v>
      </c>
      <c r="F80" s="149" t="s">
        <v>51</v>
      </c>
      <c r="G80" s="149" t="s">
        <v>146</v>
      </c>
      <c r="H80" s="149" t="s">
        <v>147</v>
      </c>
      <c r="I80" s="149" t="s">
        <v>148</v>
      </c>
      <c r="J80" s="149" t="s">
        <v>140</v>
      </c>
      <c r="K80" s="150" t="s">
        <v>149</v>
      </c>
      <c r="L80" s="151"/>
      <c r="M80" s="68" t="s">
        <v>19</v>
      </c>
      <c r="N80" s="69" t="s">
        <v>39</v>
      </c>
      <c r="O80" s="69" t="s">
        <v>150</v>
      </c>
      <c r="P80" s="69" t="s">
        <v>151</v>
      </c>
      <c r="Q80" s="69" t="s">
        <v>152</v>
      </c>
      <c r="R80" s="69" t="s">
        <v>153</v>
      </c>
      <c r="S80" s="69" t="s">
        <v>154</v>
      </c>
      <c r="T80" s="70" t="s">
        <v>155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156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68</v>
      </c>
      <c r="AU81" s="17" t="s">
        <v>141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68</v>
      </c>
      <c r="E82" s="160" t="s">
        <v>157</v>
      </c>
      <c r="F82" s="160" t="s">
        <v>158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77</v>
      </c>
      <c r="AT82" s="169" t="s">
        <v>68</v>
      </c>
      <c r="AU82" s="169" t="s">
        <v>69</v>
      </c>
      <c r="AY82" s="168" t="s">
        <v>159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68</v>
      </c>
      <c r="E83" s="171" t="s">
        <v>77</v>
      </c>
      <c r="F83" s="171" t="s">
        <v>160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SUM(P84:P91)</f>
        <v>0</v>
      </c>
      <c r="Q83" s="165"/>
      <c r="R83" s="166">
        <f>SUM(R84:R91)</f>
        <v>0</v>
      </c>
      <c r="S83" s="165"/>
      <c r="T83" s="167">
        <f>SUM(T84:T91)</f>
        <v>0</v>
      </c>
      <c r="AR83" s="168" t="s">
        <v>77</v>
      </c>
      <c r="AT83" s="169" t="s">
        <v>68</v>
      </c>
      <c r="AU83" s="169" t="s">
        <v>77</v>
      </c>
      <c r="AY83" s="168" t="s">
        <v>159</v>
      </c>
      <c r="BK83" s="170">
        <f>SUM(BK84:BK91)</f>
        <v>0</v>
      </c>
    </row>
    <row r="84" spans="1:65" s="2" customFormat="1" ht="14.45" customHeight="1">
      <c r="A84" s="34"/>
      <c r="B84" s="35"/>
      <c r="C84" s="173" t="s">
        <v>77</v>
      </c>
      <c r="D84" s="173" t="s">
        <v>161</v>
      </c>
      <c r="E84" s="174" t="s">
        <v>162</v>
      </c>
      <c r="F84" s="175" t="s">
        <v>163</v>
      </c>
      <c r="G84" s="176" t="s">
        <v>164</v>
      </c>
      <c r="H84" s="177">
        <v>0.135</v>
      </c>
      <c r="I84" s="178"/>
      <c r="J84" s="179">
        <f>ROUND(I84*H84,2)</f>
        <v>0</v>
      </c>
      <c r="K84" s="175" t="s">
        <v>165</v>
      </c>
      <c r="L84" s="39"/>
      <c r="M84" s="180" t="s">
        <v>19</v>
      </c>
      <c r="N84" s="181" t="s">
        <v>40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166</v>
      </c>
      <c r="AT84" s="184" t="s">
        <v>161</v>
      </c>
      <c r="AU84" s="184" t="s">
        <v>79</v>
      </c>
      <c r="AY84" s="17" t="s">
        <v>159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77</v>
      </c>
      <c r="BK84" s="185">
        <f>ROUND(I84*H84,2)</f>
        <v>0</v>
      </c>
      <c r="BL84" s="17" t="s">
        <v>166</v>
      </c>
      <c r="BM84" s="184" t="s">
        <v>277</v>
      </c>
    </row>
    <row r="85" spans="1:47" s="2" customFormat="1" ht="11.25">
      <c r="A85" s="34"/>
      <c r="B85" s="35"/>
      <c r="C85" s="36"/>
      <c r="D85" s="186" t="s">
        <v>168</v>
      </c>
      <c r="E85" s="36"/>
      <c r="F85" s="187" t="s">
        <v>169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168</v>
      </c>
      <c r="AU85" s="17" t="s">
        <v>79</v>
      </c>
    </row>
    <row r="86" spans="1:47" s="2" customFormat="1" ht="11.25">
      <c r="A86" s="34"/>
      <c r="B86" s="35"/>
      <c r="C86" s="36"/>
      <c r="D86" s="191" t="s">
        <v>170</v>
      </c>
      <c r="E86" s="36"/>
      <c r="F86" s="192" t="s">
        <v>171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170</v>
      </c>
      <c r="AU86" s="17" t="s">
        <v>79</v>
      </c>
    </row>
    <row r="87" spans="2:51" s="13" customFormat="1" ht="11.25">
      <c r="B87" s="193"/>
      <c r="C87" s="194"/>
      <c r="D87" s="186" t="s">
        <v>172</v>
      </c>
      <c r="E87" s="195" t="s">
        <v>19</v>
      </c>
      <c r="F87" s="196" t="s">
        <v>278</v>
      </c>
      <c r="G87" s="194"/>
      <c r="H87" s="197">
        <v>0.135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172</v>
      </c>
      <c r="AU87" s="203" t="s">
        <v>79</v>
      </c>
      <c r="AV87" s="13" t="s">
        <v>79</v>
      </c>
      <c r="AW87" s="13" t="s">
        <v>31</v>
      </c>
      <c r="AX87" s="13" t="s">
        <v>77</v>
      </c>
      <c r="AY87" s="203" t="s">
        <v>159</v>
      </c>
    </row>
    <row r="88" spans="1:65" s="2" customFormat="1" ht="14.45" customHeight="1">
      <c r="A88" s="34"/>
      <c r="B88" s="35"/>
      <c r="C88" s="173" t="s">
        <v>79</v>
      </c>
      <c r="D88" s="173" t="s">
        <v>161</v>
      </c>
      <c r="E88" s="174" t="s">
        <v>174</v>
      </c>
      <c r="F88" s="175" t="s">
        <v>175</v>
      </c>
      <c r="G88" s="176" t="s">
        <v>164</v>
      </c>
      <c r="H88" s="177">
        <v>0.135</v>
      </c>
      <c r="I88" s="178"/>
      <c r="J88" s="179">
        <f>ROUND(I88*H88,2)</f>
        <v>0</v>
      </c>
      <c r="K88" s="175" t="s">
        <v>165</v>
      </c>
      <c r="L88" s="39"/>
      <c r="M88" s="180" t="s">
        <v>19</v>
      </c>
      <c r="N88" s="181" t="s">
        <v>40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166</v>
      </c>
      <c r="AT88" s="184" t="s">
        <v>161</v>
      </c>
      <c r="AU88" s="184" t="s">
        <v>79</v>
      </c>
      <c r="AY88" s="17" t="s">
        <v>159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77</v>
      </c>
      <c r="BK88" s="185">
        <f>ROUND(I88*H88,2)</f>
        <v>0</v>
      </c>
      <c r="BL88" s="17" t="s">
        <v>166</v>
      </c>
      <c r="BM88" s="184" t="s">
        <v>279</v>
      </c>
    </row>
    <row r="89" spans="1:47" s="2" customFormat="1" ht="11.25">
      <c r="A89" s="34"/>
      <c r="B89" s="35"/>
      <c r="C89" s="36"/>
      <c r="D89" s="186" t="s">
        <v>168</v>
      </c>
      <c r="E89" s="36"/>
      <c r="F89" s="187" t="s">
        <v>177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168</v>
      </c>
      <c r="AU89" s="17" t="s">
        <v>79</v>
      </c>
    </row>
    <row r="90" spans="1:47" s="2" customFormat="1" ht="11.25">
      <c r="A90" s="34"/>
      <c r="B90" s="35"/>
      <c r="C90" s="36"/>
      <c r="D90" s="191" t="s">
        <v>170</v>
      </c>
      <c r="E90" s="36"/>
      <c r="F90" s="192" t="s">
        <v>178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79</v>
      </c>
    </row>
    <row r="91" spans="2:51" s="13" customFormat="1" ht="11.25">
      <c r="B91" s="193"/>
      <c r="C91" s="194"/>
      <c r="D91" s="186" t="s">
        <v>172</v>
      </c>
      <c r="E91" s="195" t="s">
        <v>19</v>
      </c>
      <c r="F91" s="196" t="s">
        <v>278</v>
      </c>
      <c r="G91" s="194"/>
      <c r="H91" s="197">
        <v>0.135</v>
      </c>
      <c r="I91" s="198"/>
      <c r="J91" s="194"/>
      <c r="K91" s="194"/>
      <c r="L91" s="199"/>
      <c r="M91" s="204"/>
      <c r="N91" s="205"/>
      <c r="O91" s="205"/>
      <c r="P91" s="205"/>
      <c r="Q91" s="205"/>
      <c r="R91" s="205"/>
      <c r="S91" s="205"/>
      <c r="T91" s="206"/>
      <c r="AT91" s="203" t="s">
        <v>172</v>
      </c>
      <c r="AU91" s="203" t="s">
        <v>79</v>
      </c>
      <c r="AV91" s="13" t="s">
        <v>79</v>
      </c>
      <c r="AW91" s="13" t="s">
        <v>31</v>
      </c>
      <c r="AX91" s="13" t="s">
        <v>77</v>
      </c>
      <c r="AY91" s="203" t="s">
        <v>159</v>
      </c>
    </row>
    <row r="92" spans="1:31" s="2" customFormat="1" ht="6.95" customHeight="1">
      <c r="A92" s="34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39"/>
      <c r="M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</sheetData>
  <sheetProtection algorithmName="SHA-512" hashValue="yrFAzLrf0hD19cgXer1adSIDpMQ4vtgLJ9cW2n88VIfTISKgjNi3jPyUO7sWtv5hqLRx3Eo2/QI6Lm4LpLRndw==" saltValue="FhAtOUYo0PG6Rl0laXgzEg7eX3YCYCL9QJkjA5w4K23mLVg5X1B+zvKl77rXg8GIkPR6kmR7MSXHGkri9o5hpw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121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280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ROUND((SUM(BE81:BE99)),2)</f>
        <v>0</v>
      </c>
      <c r="G33" s="34"/>
      <c r="H33" s="34"/>
      <c r="I33" s="118">
        <v>0.21</v>
      </c>
      <c r="J33" s="117">
        <f>ROUND(((SUM(BE81:BE99))*I33),2)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ROUND((SUM(BF81:BF99)),2)</f>
        <v>0</v>
      </c>
      <c r="G34" s="34"/>
      <c r="H34" s="34"/>
      <c r="I34" s="118">
        <v>0.15</v>
      </c>
      <c r="J34" s="117">
        <f>ROUND(((SUM(BF81:BF99))*I34),2)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ROUND((SUM(BG81:BG99)),2)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ROUND((SUM(BH81:BH99)),2)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ROUND((SUM(BI81:BI99)),2)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15 - 506_270 - HMZ Střelice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Olomoucko a Šumpersko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144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Olomoucko a Šumpersko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135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04" t="str">
        <f>E9</f>
        <v>SO 15 - 506_270 - HMZ Střelice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Olomoucko a Šumpersko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5" customHeight="1">
      <c r="A77" s="34"/>
      <c r="B77" s="35"/>
      <c r="C77" s="29" t="s">
        <v>24</v>
      </c>
      <c r="D77" s="36"/>
      <c r="E77" s="36"/>
      <c r="F77" s="27" t="str">
        <f>E15</f>
        <v>Státní pozemový úřad</v>
      </c>
      <c r="G77" s="36"/>
      <c r="H77" s="36"/>
      <c r="I77" s="29" t="s">
        <v>30</v>
      </c>
      <c r="J77" s="32" t="str">
        <f>E21</f>
        <v>Státní pozemový úřad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145</v>
      </c>
      <c r="D80" s="149" t="s">
        <v>54</v>
      </c>
      <c r="E80" s="149" t="s">
        <v>50</v>
      </c>
      <c r="F80" s="149" t="s">
        <v>51</v>
      </c>
      <c r="G80" s="149" t="s">
        <v>146</v>
      </c>
      <c r="H80" s="149" t="s">
        <v>147</v>
      </c>
      <c r="I80" s="149" t="s">
        <v>148</v>
      </c>
      <c r="J80" s="149" t="s">
        <v>140</v>
      </c>
      <c r="K80" s="150" t="s">
        <v>149</v>
      </c>
      <c r="L80" s="151"/>
      <c r="M80" s="68" t="s">
        <v>19</v>
      </c>
      <c r="N80" s="69" t="s">
        <v>39</v>
      </c>
      <c r="O80" s="69" t="s">
        <v>150</v>
      </c>
      <c r="P80" s="69" t="s">
        <v>151</v>
      </c>
      <c r="Q80" s="69" t="s">
        <v>152</v>
      </c>
      <c r="R80" s="69" t="s">
        <v>153</v>
      </c>
      <c r="S80" s="69" t="s">
        <v>154</v>
      </c>
      <c r="T80" s="70" t="s">
        <v>155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156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68</v>
      </c>
      <c r="AU81" s="17" t="s">
        <v>141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68</v>
      </c>
      <c r="E82" s="160" t="s">
        <v>157</v>
      </c>
      <c r="F82" s="160" t="s">
        <v>158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77</v>
      </c>
      <c r="AT82" s="169" t="s">
        <v>68</v>
      </c>
      <c r="AU82" s="169" t="s">
        <v>69</v>
      </c>
      <c r="AY82" s="168" t="s">
        <v>159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68</v>
      </c>
      <c r="E83" s="171" t="s">
        <v>77</v>
      </c>
      <c r="F83" s="171" t="s">
        <v>160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SUM(P84:P99)</f>
        <v>0</v>
      </c>
      <c r="Q83" s="165"/>
      <c r="R83" s="166">
        <f>SUM(R84:R99)</f>
        <v>0</v>
      </c>
      <c r="S83" s="165"/>
      <c r="T83" s="167">
        <f>SUM(T84:T99)</f>
        <v>0</v>
      </c>
      <c r="AR83" s="168" t="s">
        <v>77</v>
      </c>
      <c r="AT83" s="169" t="s">
        <v>68</v>
      </c>
      <c r="AU83" s="169" t="s">
        <v>77</v>
      </c>
      <c r="AY83" s="168" t="s">
        <v>159</v>
      </c>
      <c r="BK83" s="170">
        <f>SUM(BK84:BK99)</f>
        <v>0</v>
      </c>
    </row>
    <row r="84" spans="1:65" s="2" customFormat="1" ht="14.45" customHeight="1">
      <c r="A84" s="34"/>
      <c r="B84" s="35"/>
      <c r="C84" s="173" t="s">
        <v>77</v>
      </c>
      <c r="D84" s="173" t="s">
        <v>161</v>
      </c>
      <c r="E84" s="174" t="s">
        <v>162</v>
      </c>
      <c r="F84" s="175" t="s">
        <v>163</v>
      </c>
      <c r="G84" s="176" t="s">
        <v>164</v>
      </c>
      <c r="H84" s="177">
        <v>0.263</v>
      </c>
      <c r="I84" s="178"/>
      <c r="J84" s="179">
        <f>ROUND(I84*H84,2)</f>
        <v>0</v>
      </c>
      <c r="K84" s="175" t="s">
        <v>165</v>
      </c>
      <c r="L84" s="39"/>
      <c r="M84" s="180" t="s">
        <v>19</v>
      </c>
      <c r="N84" s="181" t="s">
        <v>40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166</v>
      </c>
      <c r="AT84" s="184" t="s">
        <v>161</v>
      </c>
      <c r="AU84" s="184" t="s">
        <v>79</v>
      </c>
      <c r="AY84" s="17" t="s">
        <v>159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77</v>
      </c>
      <c r="BK84" s="185">
        <f>ROUND(I84*H84,2)</f>
        <v>0</v>
      </c>
      <c r="BL84" s="17" t="s">
        <v>166</v>
      </c>
      <c r="BM84" s="184" t="s">
        <v>281</v>
      </c>
    </row>
    <row r="85" spans="1:47" s="2" customFormat="1" ht="11.25">
      <c r="A85" s="34"/>
      <c r="B85" s="35"/>
      <c r="C85" s="36"/>
      <c r="D85" s="186" t="s">
        <v>168</v>
      </c>
      <c r="E85" s="36"/>
      <c r="F85" s="187" t="s">
        <v>169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168</v>
      </c>
      <c r="AU85" s="17" t="s">
        <v>79</v>
      </c>
    </row>
    <row r="86" spans="1:47" s="2" customFormat="1" ht="11.25">
      <c r="A86" s="34"/>
      <c r="B86" s="35"/>
      <c r="C86" s="36"/>
      <c r="D86" s="191" t="s">
        <v>170</v>
      </c>
      <c r="E86" s="36"/>
      <c r="F86" s="192" t="s">
        <v>171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170</v>
      </c>
      <c r="AU86" s="17" t="s">
        <v>79</v>
      </c>
    </row>
    <row r="87" spans="2:51" s="13" customFormat="1" ht="11.25">
      <c r="B87" s="193"/>
      <c r="C87" s="194"/>
      <c r="D87" s="186" t="s">
        <v>172</v>
      </c>
      <c r="E87" s="195" t="s">
        <v>19</v>
      </c>
      <c r="F87" s="196" t="s">
        <v>282</v>
      </c>
      <c r="G87" s="194"/>
      <c r="H87" s="197">
        <v>0.263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172</v>
      </c>
      <c r="AU87" s="203" t="s">
        <v>79</v>
      </c>
      <c r="AV87" s="13" t="s">
        <v>79</v>
      </c>
      <c r="AW87" s="13" t="s">
        <v>31</v>
      </c>
      <c r="AX87" s="13" t="s">
        <v>77</v>
      </c>
      <c r="AY87" s="203" t="s">
        <v>159</v>
      </c>
    </row>
    <row r="88" spans="1:65" s="2" customFormat="1" ht="14.45" customHeight="1">
      <c r="A88" s="34"/>
      <c r="B88" s="35"/>
      <c r="C88" s="173" t="s">
        <v>192</v>
      </c>
      <c r="D88" s="173" t="s">
        <v>161</v>
      </c>
      <c r="E88" s="174" t="s">
        <v>174</v>
      </c>
      <c r="F88" s="175" t="s">
        <v>175</v>
      </c>
      <c r="G88" s="176" t="s">
        <v>164</v>
      </c>
      <c r="H88" s="177">
        <v>0.263</v>
      </c>
      <c r="I88" s="178"/>
      <c r="J88" s="179">
        <f>ROUND(I88*H88,2)</f>
        <v>0</v>
      </c>
      <c r="K88" s="175" t="s">
        <v>165</v>
      </c>
      <c r="L88" s="39"/>
      <c r="M88" s="180" t="s">
        <v>19</v>
      </c>
      <c r="N88" s="181" t="s">
        <v>40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166</v>
      </c>
      <c r="AT88" s="184" t="s">
        <v>161</v>
      </c>
      <c r="AU88" s="184" t="s">
        <v>79</v>
      </c>
      <c r="AY88" s="17" t="s">
        <v>159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77</v>
      </c>
      <c r="BK88" s="185">
        <f>ROUND(I88*H88,2)</f>
        <v>0</v>
      </c>
      <c r="BL88" s="17" t="s">
        <v>166</v>
      </c>
      <c r="BM88" s="184" t="s">
        <v>283</v>
      </c>
    </row>
    <row r="89" spans="1:47" s="2" customFormat="1" ht="11.25">
      <c r="A89" s="34"/>
      <c r="B89" s="35"/>
      <c r="C89" s="36"/>
      <c r="D89" s="186" t="s">
        <v>168</v>
      </c>
      <c r="E89" s="36"/>
      <c r="F89" s="187" t="s">
        <v>177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168</v>
      </c>
      <c r="AU89" s="17" t="s">
        <v>79</v>
      </c>
    </row>
    <row r="90" spans="1:47" s="2" customFormat="1" ht="11.25">
      <c r="A90" s="34"/>
      <c r="B90" s="35"/>
      <c r="C90" s="36"/>
      <c r="D90" s="191" t="s">
        <v>170</v>
      </c>
      <c r="E90" s="36"/>
      <c r="F90" s="192" t="s">
        <v>178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79</v>
      </c>
    </row>
    <row r="91" spans="2:51" s="13" customFormat="1" ht="11.25">
      <c r="B91" s="193"/>
      <c r="C91" s="194"/>
      <c r="D91" s="186" t="s">
        <v>172</v>
      </c>
      <c r="E91" s="195" t="s">
        <v>19</v>
      </c>
      <c r="F91" s="196" t="s">
        <v>282</v>
      </c>
      <c r="G91" s="194"/>
      <c r="H91" s="197">
        <v>0.263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172</v>
      </c>
      <c r="AU91" s="203" t="s">
        <v>79</v>
      </c>
      <c r="AV91" s="13" t="s">
        <v>79</v>
      </c>
      <c r="AW91" s="13" t="s">
        <v>31</v>
      </c>
      <c r="AX91" s="13" t="s">
        <v>77</v>
      </c>
      <c r="AY91" s="203" t="s">
        <v>159</v>
      </c>
    </row>
    <row r="92" spans="1:65" s="2" customFormat="1" ht="14.45" customHeight="1">
      <c r="A92" s="34"/>
      <c r="B92" s="35"/>
      <c r="C92" s="173" t="s">
        <v>79</v>
      </c>
      <c r="D92" s="173" t="s">
        <v>161</v>
      </c>
      <c r="E92" s="174" t="s">
        <v>193</v>
      </c>
      <c r="F92" s="175" t="s">
        <v>194</v>
      </c>
      <c r="G92" s="176" t="s">
        <v>164</v>
      </c>
      <c r="H92" s="177">
        <v>0.3</v>
      </c>
      <c r="I92" s="178"/>
      <c r="J92" s="179">
        <f>ROUND(I92*H92,2)</f>
        <v>0</v>
      </c>
      <c r="K92" s="175" t="s">
        <v>165</v>
      </c>
      <c r="L92" s="39"/>
      <c r="M92" s="180" t="s">
        <v>19</v>
      </c>
      <c r="N92" s="181" t="s">
        <v>40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166</v>
      </c>
      <c r="AT92" s="184" t="s">
        <v>161</v>
      </c>
      <c r="AU92" s="184" t="s">
        <v>79</v>
      </c>
      <c r="AY92" s="17" t="s">
        <v>159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77</v>
      </c>
      <c r="BK92" s="185">
        <f>ROUND(I92*H92,2)</f>
        <v>0</v>
      </c>
      <c r="BL92" s="17" t="s">
        <v>166</v>
      </c>
      <c r="BM92" s="184" t="s">
        <v>284</v>
      </c>
    </row>
    <row r="93" spans="1:47" s="2" customFormat="1" ht="11.25">
      <c r="A93" s="34"/>
      <c r="B93" s="35"/>
      <c r="C93" s="36"/>
      <c r="D93" s="186" t="s">
        <v>168</v>
      </c>
      <c r="E93" s="36"/>
      <c r="F93" s="187" t="s">
        <v>196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168</v>
      </c>
      <c r="AU93" s="17" t="s">
        <v>79</v>
      </c>
    </row>
    <row r="94" spans="1:47" s="2" customFormat="1" ht="11.25">
      <c r="A94" s="34"/>
      <c r="B94" s="35"/>
      <c r="C94" s="36"/>
      <c r="D94" s="191" t="s">
        <v>170</v>
      </c>
      <c r="E94" s="36"/>
      <c r="F94" s="192" t="s">
        <v>197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170</v>
      </c>
      <c r="AU94" s="17" t="s">
        <v>79</v>
      </c>
    </row>
    <row r="95" spans="2:51" s="13" customFormat="1" ht="11.25">
      <c r="B95" s="193"/>
      <c r="C95" s="194"/>
      <c r="D95" s="186" t="s">
        <v>172</v>
      </c>
      <c r="E95" s="195" t="s">
        <v>19</v>
      </c>
      <c r="F95" s="196" t="s">
        <v>285</v>
      </c>
      <c r="G95" s="194"/>
      <c r="H95" s="197">
        <v>0.3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172</v>
      </c>
      <c r="AU95" s="203" t="s">
        <v>79</v>
      </c>
      <c r="AV95" s="13" t="s">
        <v>79</v>
      </c>
      <c r="AW95" s="13" t="s">
        <v>31</v>
      </c>
      <c r="AX95" s="13" t="s">
        <v>77</v>
      </c>
      <c r="AY95" s="203" t="s">
        <v>159</v>
      </c>
    </row>
    <row r="96" spans="1:65" s="2" customFormat="1" ht="14.45" customHeight="1">
      <c r="A96" s="34"/>
      <c r="B96" s="35"/>
      <c r="C96" s="173" t="s">
        <v>166</v>
      </c>
      <c r="D96" s="173" t="s">
        <v>161</v>
      </c>
      <c r="E96" s="174" t="s">
        <v>206</v>
      </c>
      <c r="F96" s="175" t="s">
        <v>207</v>
      </c>
      <c r="G96" s="176" t="s">
        <v>164</v>
      </c>
      <c r="H96" s="177">
        <v>0.3</v>
      </c>
      <c r="I96" s="178"/>
      <c r="J96" s="179">
        <f>ROUND(I96*H96,2)</f>
        <v>0</v>
      </c>
      <c r="K96" s="175" t="s">
        <v>165</v>
      </c>
      <c r="L96" s="39"/>
      <c r="M96" s="180" t="s">
        <v>19</v>
      </c>
      <c r="N96" s="181" t="s">
        <v>40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166</v>
      </c>
      <c r="AT96" s="184" t="s">
        <v>161</v>
      </c>
      <c r="AU96" s="184" t="s">
        <v>79</v>
      </c>
      <c r="AY96" s="17" t="s">
        <v>159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77</v>
      </c>
      <c r="BK96" s="185">
        <f>ROUND(I96*H96,2)</f>
        <v>0</v>
      </c>
      <c r="BL96" s="17" t="s">
        <v>166</v>
      </c>
      <c r="BM96" s="184" t="s">
        <v>286</v>
      </c>
    </row>
    <row r="97" spans="1:47" s="2" customFormat="1" ht="11.25">
      <c r="A97" s="34"/>
      <c r="B97" s="35"/>
      <c r="C97" s="36"/>
      <c r="D97" s="186" t="s">
        <v>168</v>
      </c>
      <c r="E97" s="36"/>
      <c r="F97" s="187" t="s">
        <v>209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168</v>
      </c>
      <c r="AU97" s="17" t="s">
        <v>79</v>
      </c>
    </row>
    <row r="98" spans="1:47" s="2" customFormat="1" ht="11.25">
      <c r="A98" s="34"/>
      <c r="B98" s="35"/>
      <c r="C98" s="36"/>
      <c r="D98" s="191" t="s">
        <v>170</v>
      </c>
      <c r="E98" s="36"/>
      <c r="F98" s="192" t="s">
        <v>210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170</v>
      </c>
      <c r="AU98" s="17" t="s">
        <v>79</v>
      </c>
    </row>
    <row r="99" spans="2:51" s="13" customFormat="1" ht="11.25">
      <c r="B99" s="193"/>
      <c r="C99" s="194"/>
      <c r="D99" s="186" t="s">
        <v>172</v>
      </c>
      <c r="E99" s="195" t="s">
        <v>19</v>
      </c>
      <c r="F99" s="196" t="s">
        <v>285</v>
      </c>
      <c r="G99" s="194"/>
      <c r="H99" s="197">
        <v>0.3</v>
      </c>
      <c r="I99" s="198"/>
      <c r="J99" s="194"/>
      <c r="K99" s="194"/>
      <c r="L99" s="199"/>
      <c r="M99" s="204"/>
      <c r="N99" s="205"/>
      <c r="O99" s="205"/>
      <c r="P99" s="205"/>
      <c r="Q99" s="205"/>
      <c r="R99" s="205"/>
      <c r="S99" s="205"/>
      <c r="T99" s="206"/>
      <c r="AT99" s="203" t="s">
        <v>172</v>
      </c>
      <c r="AU99" s="203" t="s">
        <v>79</v>
      </c>
      <c r="AV99" s="13" t="s">
        <v>79</v>
      </c>
      <c r="AW99" s="13" t="s">
        <v>31</v>
      </c>
      <c r="AX99" s="13" t="s">
        <v>77</v>
      </c>
      <c r="AY99" s="203" t="s">
        <v>159</v>
      </c>
    </row>
    <row r="100" spans="1:31" s="2" customFormat="1" ht="6.95" customHeight="1">
      <c r="A100" s="34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39"/>
      <c r="M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</sheetData>
  <sheetProtection algorithmName="SHA-512" hashValue="UxsXJOedQfPpagJb/ULDPDjLZk641Eno/esEmjW/3DWkTrxbxIdTW16wOqZPOMLu6uCN3zp1Qw1mZuwn+jdA5Q==" saltValue="omKKPpMy+B35M1zuODdsYol7bV6QbB2bwddvZE9UtAYQ44E3zcL0viib9/eBiASgrlWyRwzmYJpwRJ7ZTVSwdA==" spinCount="100000" sheet="1" objects="1" scenarios="1" formatColumns="0" formatRows="0" autoFilter="0"/>
  <autoFilter ref="C80:K9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  <hyperlink ref="F94" r:id="rId3" display="https://podminky.urs.cz/item/CS_URS_2023_01/111103223"/>
    <hyperlink ref="F98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124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287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288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ROUND((SUM(BE81:BE91)),2)</f>
        <v>0</v>
      </c>
      <c r="G33" s="34"/>
      <c r="H33" s="34"/>
      <c r="I33" s="118">
        <v>0.21</v>
      </c>
      <c r="J33" s="117">
        <f>ROUND(((SUM(BE81:BE91))*I33),2)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ROUND((SUM(BF81:BF91)),2)</f>
        <v>0</v>
      </c>
      <c r="G34" s="34"/>
      <c r="H34" s="34"/>
      <c r="I34" s="118">
        <v>0.15</v>
      </c>
      <c r="J34" s="117">
        <f>ROUND(((SUM(BF81:BF91))*I34),2)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ROUND((SUM(BG81:BG91)),2)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ROUND((SUM(BH81:BH91)),2)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ROUND((SUM(BI81:BI91)),2)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16 - 506_089 - HMZ Nasobůrky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Mladeč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144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Olomoucko a Šumpersko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135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04" t="str">
        <f>E9</f>
        <v>SO 16 - 506_089 - HMZ Nasobůrky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Mladeč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5" customHeight="1">
      <c r="A77" s="34"/>
      <c r="B77" s="35"/>
      <c r="C77" s="29" t="s">
        <v>24</v>
      </c>
      <c r="D77" s="36"/>
      <c r="E77" s="36"/>
      <c r="F77" s="27" t="str">
        <f>E15</f>
        <v>Státní pozemový úřad</v>
      </c>
      <c r="G77" s="36"/>
      <c r="H77" s="36"/>
      <c r="I77" s="29" t="s">
        <v>30</v>
      </c>
      <c r="J77" s="32" t="str">
        <f>E21</f>
        <v>Státní pozemový úřad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145</v>
      </c>
      <c r="D80" s="149" t="s">
        <v>54</v>
      </c>
      <c r="E80" s="149" t="s">
        <v>50</v>
      </c>
      <c r="F80" s="149" t="s">
        <v>51</v>
      </c>
      <c r="G80" s="149" t="s">
        <v>146</v>
      </c>
      <c r="H80" s="149" t="s">
        <v>147</v>
      </c>
      <c r="I80" s="149" t="s">
        <v>148</v>
      </c>
      <c r="J80" s="149" t="s">
        <v>140</v>
      </c>
      <c r="K80" s="150" t="s">
        <v>149</v>
      </c>
      <c r="L80" s="151"/>
      <c r="M80" s="68" t="s">
        <v>19</v>
      </c>
      <c r="N80" s="69" t="s">
        <v>39</v>
      </c>
      <c r="O80" s="69" t="s">
        <v>150</v>
      </c>
      <c r="P80" s="69" t="s">
        <v>151</v>
      </c>
      <c r="Q80" s="69" t="s">
        <v>152</v>
      </c>
      <c r="R80" s="69" t="s">
        <v>153</v>
      </c>
      <c r="S80" s="69" t="s">
        <v>154</v>
      </c>
      <c r="T80" s="70" t="s">
        <v>155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156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68</v>
      </c>
      <c r="AU81" s="17" t="s">
        <v>141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68</v>
      </c>
      <c r="E82" s="160" t="s">
        <v>157</v>
      </c>
      <c r="F82" s="160" t="s">
        <v>158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77</v>
      </c>
      <c r="AT82" s="169" t="s">
        <v>68</v>
      </c>
      <c r="AU82" s="169" t="s">
        <v>69</v>
      </c>
      <c r="AY82" s="168" t="s">
        <v>159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68</v>
      </c>
      <c r="E83" s="171" t="s">
        <v>77</v>
      </c>
      <c r="F83" s="171" t="s">
        <v>160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SUM(P84:P91)</f>
        <v>0</v>
      </c>
      <c r="Q83" s="165"/>
      <c r="R83" s="166">
        <f>SUM(R84:R91)</f>
        <v>0</v>
      </c>
      <c r="S83" s="165"/>
      <c r="T83" s="167">
        <f>SUM(T84:T91)</f>
        <v>0</v>
      </c>
      <c r="AR83" s="168" t="s">
        <v>77</v>
      </c>
      <c r="AT83" s="169" t="s">
        <v>68</v>
      </c>
      <c r="AU83" s="169" t="s">
        <v>77</v>
      </c>
      <c r="AY83" s="168" t="s">
        <v>159</v>
      </c>
      <c r="BK83" s="170">
        <f>SUM(BK84:BK91)</f>
        <v>0</v>
      </c>
    </row>
    <row r="84" spans="1:65" s="2" customFormat="1" ht="14.45" customHeight="1">
      <c r="A84" s="34"/>
      <c r="B84" s="35"/>
      <c r="C84" s="173" t="s">
        <v>77</v>
      </c>
      <c r="D84" s="173" t="s">
        <v>161</v>
      </c>
      <c r="E84" s="174" t="s">
        <v>162</v>
      </c>
      <c r="F84" s="175" t="s">
        <v>163</v>
      </c>
      <c r="G84" s="176" t="s">
        <v>164</v>
      </c>
      <c r="H84" s="177">
        <v>0.18</v>
      </c>
      <c r="I84" s="178"/>
      <c r="J84" s="179">
        <f>ROUND(I84*H84,2)</f>
        <v>0</v>
      </c>
      <c r="K84" s="175" t="s">
        <v>165</v>
      </c>
      <c r="L84" s="39"/>
      <c r="M84" s="180" t="s">
        <v>19</v>
      </c>
      <c r="N84" s="181" t="s">
        <v>40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166</v>
      </c>
      <c r="AT84" s="184" t="s">
        <v>161</v>
      </c>
      <c r="AU84" s="184" t="s">
        <v>79</v>
      </c>
      <c r="AY84" s="17" t="s">
        <v>159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77</v>
      </c>
      <c r="BK84" s="185">
        <f>ROUND(I84*H84,2)</f>
        <v>0</v>
      </c>
      <c r="BL84" s="17" t="s">
        <v>166</v>
      </c>
      <c r="BM84" s="184" t="s">
        <v>289</v>
      </c>
    </row>
    <row r="85" spans="1:47" s="2" customFormat="1" ht="11.25">
      <c r="A85" s="34"/>
      <c r="B85" s="35"/>
      <c r="C85" s="36"/>
      <c r="D85" s="186" t="s">
        <v>168</v>
      </c>
      <c r="E85" s="36"/>
      <c r="F85" s="187" t="s">
        <v>169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168</v>
      </c>
      <c r="AU85" s="17" t="s">
        <v>79</v>
      </c>
    </row>
    <row r="86" spans="1:47" s="2" customFormat="1" ht="11.25">
      <c r="A86" s="34"/>
      <c r="B86" s="35"/>
      <c r="C86" s="36"/>
      <c r="D86" s="191" t="s">
        <v>170</v>
      </c>
      <c r="E86" s="36"/>
      <c r="F86" s="192" t="s">
        <v>171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170</v>
      </c>
      <c r="AU86" s="17" t="s">
        <v>79</v>
      </c>
    </row>
    <row r="87" spans="2:51" s="13" customFormat="1" ht="11.25">
      <c r="B87" s="193"/>
      <c r="C87" s="194"/>
      <c r="D87" s="186" t="s">
        <v>172</v>
      </c>
      <c r="E87" s="195" t="s">
        <v>19</v>
      </c>
      <c r="F87" s="196" t="s">
        <v>290</v>
      </c>
      <c r="G87" s="194"/>
      <c r="H87" s="197">
        <v>0.18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172</v>
      </c>
      <c r="AU87" s="203" t="s">
        <v>79</v>
      </c>
      <c r="AV87" s="13" t="s">
        <v>79</v>
      </c>
      <c r="AW87" s="13" t="s">
        <v>31</v>
      </c>
      <c r="AX87" s="13" t="s">
        <v>77</v>
      </c>
      <c r="AY87" s="203" t="s">
        <v>159</v>
      </c>
    </row>
    <row r="88" spans="1:65" s="2" customFormat="1" ht="14.45" customHeight="1">
      <c r="A88" s="34"/>
      <c r="B88" s="35"/>
      <c r="C88" s="173" t="s">
        <v>79</v>
      </c>
      <c r="D88" s="173" t="s">
        <v>161</v>
      </c>
      <c r="E88" s="174" t="s">
        <v>174</v>
      </c>
      <c r="F88" s="175" t="s">
        <v>175</v>
      </c>
      <c r="G88" s="176" t="s">
        <v>164</v>
      </c>
      <c r="H88" s="177">
        <v>0.18</v>
      </c>
      <c r="I88" s="178"/>
      <c r="J88" s="179">
        <f>ROUND(I88*H88,2)</f>
        <v>0</v>
      </c>
      <c r="K88" s="175" t="s">
        <v>165</v>
      </c>
      <c r="L88" s="39"/>
      <c r="M88" s="180" t="s">
        <v>19</v>
      </c>
      <c r="N88" s="181" t="s">
        <v>40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166</v>
      </c>
      <c r="AT88" s="184" t="s">
        <v>161</v>
      </c>
      <c r="AU88" s="184" t="s">
        <v>79</v>
      </c>
      <c r="AY88" s="17" t="s">
        <v>159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77</v>
      </c>
      <c r="BK88" s="185">
        <f>ROUND(I88*H88,2)</f>
        <v>0</v>
      </c>
      <c r="BL88" s="17" t="s">
        <v>166</v>
      </c>
      <c r="BM88" s="184" t="s">
        <v>291</v>
      </c>
    </row>
    <row r="89" spans="1:47" s="2" customFormat="1" ht="11.25">
      <c r="A89" s="34"/>
      <c r="B89" s="35"/>
      <c r="C89" s="36"/>
      <c r="D89" s="186" t="s">
        <v>168</v>
      </c>
      <c r="E89" s="36"/>
      <c r="F89" s="187" t="s">
        <v>177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168</v>
      </c>
      <c r="AU89" s="17" t="s">
        <v>79</v>
      </c>
    </row>
    <row r="90" spans="1:47" s="2" customFormat="1" ht="11.25">
      <c r="A90" s="34"/>
      <c r="B90" s="35"/>
      <c r="C90" s="36"/>
      <c r="D90" s="191" t="s">
        <v>170</v>
      </c>
      <c r="E90" s="36"/>
      <c r="F90" s="192" t="s">
        <v>178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79</v>
      </c>
    </row>
    <row r="91" spans="2:51" s="13" customFormat="1" ht="11.25">
      <c r="B91" s="193"/>
      <c r="C91" s="194"/>
      <c r="D91" s="186" t="s">
        <v>172</v>
      </c>
      <c r="E91" s="195" t="s">
        <v>19</v>
      </c>
      <c r="F91" s="196" t="s">
        <v>290</v>
      </c>
      <c r="G91" s="194"/>
      <c r="H91" s="197">
        <v>0.18</v>
      </c>
      <c r="I91" s="198"/>
      <c r="J91" s="194"/>
      <c r="K91" s="194"/>
      <c r="L91" s="199"/>
      <c r="M91" s="204"/>
      <c r="N91" s="205"/>
      <c r="O91" s="205"/>
      <c r="P91" s="205"/>
      <c r="Q91" s="205"/>
      <c r="R91" s="205"/>
      <c r="S91" s="205"/>
      <c r="T91" s="206"/>
      <c r="AT91" s="203" t="s">
        <v>172</v>
      </c>
      <c r="AU91" s="203" t="s">
        <v>79</v>
      </c>
      <c r="AV91" s="13" t="s">
        <v>79</v>
      </c>
      <c r="AW91" s="13" t="s">
        <v>31</v>
      </c>
      <c r="AX91" s="13" t="s">
        <v>77</v>
      </c>
      <c r="AY91" s="203" t="s">
        <v>159</v>
      </c>
    </row>
    <row r="92" spans="1:31" s="2" customFormat="1" ht="6.95" customHeight="1">
      <c r="A92" s="34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39"/>
      <c r="M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</sheetData>
  <sheetProtection algorithmName="SHA-512" hashValue="tgU4KwV3kJq5pXmNmNMCChTh1jI3YWcV3eLz3Hq2ZfoMLW8/dLdqC8gqCqJa6j10/i0y5ow9+1joQ8amLLTTzQ==" saltValue="YtbgLjzOSQGc2GvJuGXKIriv0c6CgwKUOamWIiAXz7jE2yvAgvR8sptsRrhU7xDBV5wPiNcuY4iecGJavzs/mg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127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292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293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ROUND((SUM(BE81:BE91)),2)</f>
        <v>0</v>
      </c>
      <c r="G33" s="34"/>
      <c r="H33" s="34"/>
      <c r="I33" s="118">
        <v>0.21</v>
      </c>
      <c r="J33" s="117">
        <f>ROUND(((SUM(BE81:BE91))*I33),2)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ROUND((SUM(BF81:BF91)),2)</f>
        <v>0</v>
      </c>
      <c r="G34" s="34"/>
      <c r="H34" s="34"/>
      <c r="I34" s="118">
        <v>0.15</v>
      </c>
      <c r="J34" s="117">
        <f>ROUND(((SUM(BF81:BF91))*I34),2)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ROUND((SUM(BG81:BG91)),2)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ROUND((SUM(BH81:BH91)),2)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ROUND((SUM(BI81:BI91)),2)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17 - 506_247 - HMZ Moravičany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Doubravice nad Moravou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144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Olomoucko a Šumpersko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135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04" t="str">
        <f>E9</f>
        <v>SO 17 - 506_247 - HMZ Moravičany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Doubravice nad Moravou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5" customHeight="1">
      <c r="A77" s="34"/>
      <c r="B77" s="35"/>
      <c r="C77" s="29" t="s">
        <v>24</v>
      </c>
      <c r="D77" s="36"/>
      <c r="E77" s="36"/>
      <c r="F77" s="27" t="str">
        <f>E15</f>
        <v>Státní pozemový úřad</v>
      </c>
      <c r="G77" s="36"/>
      <c r="H77" s="36"/>
      <c r="I77" s="29" t="s">
        <v>30</v>
      </c>
      <c r="J77" s="32" t="str">
        <f>E21</f>
        <v>Státní pozemový úřad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145</v>
      </c>
      <c r="D80" s="149" t="s">
        <v>54</v>
      </c>
      <c r="E80" s="149" t="s">
        <v>50</v>
      </c>
      <c r="F80" s="149" t="s">
        <v>51</v>
      </c>
      <c r="G80" s="149" t="s">
        <v>146</v>
      </c>
      <c r="H80" s="149" t="s">
        <v>147</v>
      </c>
      <c r="I80" s="149" t="s">
        <v>148</v>
      </c>
      <c r="J80" s="149" t="s">
        <v>140</v>
      </c>
      <c r="K80" s="150" t="s">
        <v>149</v>
      </c>
      <c r="L80" s="151"/>
      <c r="M80" s="68" t="s">
        <v>19</v>
      </c>
      <c r="N80" s="69" t="s">
        <v>39</v>
      </c>
      <c r="O80" s="69" t="s">
        <v>150</v>
      </c>
      <c r="P80" s="69" t="s">
        <v>151</v>
      </c>
      <c r="Q80" s="69" t="s">
        <v>152</v>
      </c>
      <c r="R80" s="69" t="s">
        <v>153</v>
      </c>
      <c r="S80" s="69" t="s">
        <v>154</v>
      </c>
      <c r="T80" s="70" t="s">
        <v>155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156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68</v>
      </c>
      <c r="AU81" s="17" t="s">
        <v>141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68</v>
      </c>
      <c r="E82" s="160" t="s">
        <v>157</v>
      </c>
      <c r="F82" s="160" t="s">
        <v>158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77</v>
      </c>
      <c r="AT82" s="169" t="s">
        <v>68</v>
      </c>
      <c r="AU82" s="169" t="s">
        <v>69</v>
      </c>
      <c r="AY82" s="168" t="s">
        <v>159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68</v>
      </c>
      <c r="E83" s="171" t="s">
        <v>77</v>
      </c>
      <c r="F83" s="171" t="s">
        <v>160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SUM(P84:P91)</f>
        <v>0</v>
      </c>
      <c r="Q83" s="165"/>
      <c r="R83" s="166">
        <f>SUM(R84:R91)</f>
        <v>0</v>
      </c>
      <c r="S83" s="165"/>
      <c r="T83" s="167">
        <f>SUM(T84:T91)</f>
        <v>0</v>
      </c>
      <c r="AR83" s="168" t="s">
        <v>77</v>
      </c>
      <c r="AT83" s="169" t="s">
        <v>68</v>
      </c>
      <c r="AU83" s="169" t="s">
        <v>77</v>
      </c>
      <c r="AY83" s="168" t="s">
        <v>159</v>
      </c>
      <c r="BK83" s="170">
        <f>SUM(BK84:BK91)</f>
        <v>0</v>
      </c>
    </row>
    <row r="84" spans="1:65" s="2" customFormat="1" ht="14.45" customHeight="1">
      <c r="A84" s="34"/>
      <c r="B84" s="35"/>
      <c r="C84" s="173" t="s">
        <v>77</v>
      </c>
      <c r="D84" s="173" t="s">
        <v>161</v>
      </c>
      <c r="E84" s="174" t="s">
        <v>162</v>
      </c>
      <c r="F84" s="175" t="s">
        <v>163</v>
      </c>
      <c r="G84" s="176" t="s">
        <v>164</v>
      </c>
      <c r="H84" s="177">
        <v>0.077</v>
      </c>
      <c r="I84" s="178"/>
      <c r="J84" s="179">
        <f>ROUND(I84*H84,2)</f>
        <v>0</v>
      </c>
      <c r="K84" s="175" t="s">
        <v>165</v>
      </c>
      <c r="L84" s="39"/>
      <c r="M84" s="180" t="s">
        <v>19</v>
      </c>
      <c r="N84" s="181" t="s">
        <v>40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166</v>
      </c>
      <c r="AT84" s="184" t="s">
        <v>161</v>
      </c>
      <c r="AU84" s="184" t="s">
        <v>79</v>
      </c>
      <c r="AY84" s="17" t="s">
        <v>159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77</v>
      </c>
      <c r="BK84" s="185">
        <f>ROUND(I84*H84,2)</f>
        <v>0</v>
      </c>
      <c r="BL84" s="17" t="s">
        <v>166</v>
      </c>
      <c r="BM84" s="184" t="s">
        <v>294</v>
      </c>
    </row>
    <row r="85" spans="1:47" s="2" customFormat="1" ht="11.25">
      <c r="A85" s="34"/>
      <c r="B85" s="35"/>
      <c r="C85" s="36"/>
      <c r="D85" s="186" t="s">
        <v>168</v>
      </c>
      <c r="E85" s="36"/>
      <c r="F85" s="187" t="s">
        <v>169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168</v>
      </c>
      <c r="AU85" s="17" t="s">
        <v>79</v>
      </c>
    </row>
    <row r="86" spans="1:47" s="2" customFormat="1" ht="11.25">
      <c r="A86" s="34"/>
      <c r="B86" s="35"/>
      <c r="C86" s="36"/>
      <c r="D86" s="191" t="s">
        <v>170</v>
      </c>
      <c r="E86" s="36"/>
      <c r="F86" s="192" t="s">
        <v>171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170</v>
      </c>
      <c r="AU86" s="17" t="s">
        <v>79</v>
      </c>
    </row>
    <row r="87" spans="2:51" s="13" customFormat="1" ht="11.25">
      <c r="B87" s="193"/>
      <c r="C87" s="194"/>
      <c r="D87" s="186" t="s">
        <v>172</v>
      </c>
      <c r="E87" s="195" t="s">
        <v>19</v>
      </c>
      <c r="F87" s="196" t="s">
        <v>295</v>
      </c>
      <c r="G87" s="194"/>
      <c r="H87" s="197">
        <v>0.077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172</v>
      </c>
      <c r="AU87" s="203" t="s">
        <v>79</v>
      </c>
      <c r="AV87" s="13" t="s">
        <v>79</v>
      </c>
      <c r="AW87" s="13" t="s">
        <v>31</v>
      </c>
      <c r="AX87" s="13" t="s">
        <v>77</v>
      </c>
      <c r="AY87" s="203" t="s">
        <v>159</v>
      </c>
    </row>
    <row r="88" spans="1:65" s="2" customFormat="1" ht="14.45" customHeight="1">
      <c r="A88" s="34"/>
      <c r="B88" s="35"/>
      <c r="C88" s="173" t="s">
        <v>79</v>
      </c>
      <c r="D88" s="173" t="s">
        <v>161</v>
      </c>
      <c r="E88" s="174" t="s">
        <v>174</v>
      </c>
      <c r="F88" s="175" t="s">
        <v>175</v>
      </c>
      <c r="G88" s="176" t="s">
        <v>164</v>
      </c>
      <c r="H88" s="177">
        <v>0.077</v>
      </c>
      <c r="I88" s="178"/>
      <c r="J88" s="179">
        <f>ROUND(I88*H88,2)</f>
        <v>0</v>
      </c>
      <c r="K88" s="175" t="s">
        <v>165</v>
      </c>
      <c r="L88" s="39"/>
      <c r="M88" s="180" t="s">
        <v>19</v>
      </c>
      <c r="N88" s="181" t="s">
        <v>40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166</v>
      </c>
      <c r="AT88" s="184" t="s">
        <v>161</v>
      </c>
      <c r="AU88" s="184" t="s">
        <v>79</v>
      </c>
      <c r="AY88" s="17" t="s">
        <v>159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77</v>
      </c>
      <c r="BK88" s="185">
        <f>ROUND(I88*H88,2)</f>
        <v>0</v>
      </c>
      <c r="BL88" s="17" t="s">
        <v>166</v>
      </c>
      <c r="BM88" s="184" t="s">
        <v>296</v>
      </c>
    </row>
    <row r="89" spans="1:47" s="2" customFormat="1" ht="11.25">
      <c r="A89" s="34"/>
      <c r="B89" s="35"/>
      <c r="C89" s="36"/>
      <c r="D89" s="186" t="s">
        <v>168</v>
      </c>
      <c r="E89" s="36"/>
      <c r="F89" s="187" t="s">
        <v>177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168</v>
      </c>
      <c r="AU89" s="17" t="s">
        <v>79</v>
      </c>
    </row>
    <row r="90" spans="1:47" s="2" customFormat="1" ht="11.25">
      <c r="A90" s="34"/>
      <c r="B90" s="35"/>
      <c r="C90" s="36"/>
      <c r="D90" s="191" t="s">
        <v>170</v>
      </c>
      <c r="E90" s="36"/>
      <c r="F90" s="192" t="s">
        <v>178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79</v>
      </c>
    </row>
    <row r="91" spans="2:51" s="13" customFormat="1" ht="11.25">
      <c r="B91" s="193"/>
      <c r="C91" s="194"/>
      <c r="D91" s="186" t="s">
        <v>172</v>
      </c>
      <c r="E91" s="195" t="s">
        <v>19</v>
      </c>
      <c r="F91" s="196" t="s">
        <v>295</v>
      </c>
      <c r="G91" s="194"/>
      <c r="H91" s="197">
        <v>0.077</v>
      </c>
      <c r="I91" s="198"/>
      <c r="J91" s="194"/>
      <c r="K91" s="194"/>
      <c r="L91" s="199"/>
      <c r="M91" s="204"/>
      <c r="N91" s="205"/>
      <c r="O91" s="205"/>
      <c r="P91" s="205"/>
      <c r="Q91" s="205"/>
      <c r="R91" s="205"/>
      <c r="S91" s="205"/>
      <c r="T91" s="206"/>
      <c r="AT91" s="203" t="s">
        <v>172</v>
      </c>
      <c r="AU91" s="203" t="s">
        <v>79</v>
      </c>
      <c r="AV91" s="13" t="s">
        <v>79</v>
      </c>
      <c r="AW91" s="13" t="s">
        <v>31</v>
      </c>
      <c r="AX91" s="13" t="s">
        <v>77</v>
      </c>
      <c r="AY91" s="203" t="s">
        <v>159</v>
      </c>
    </row>
    <row r="92" spans="1:31" s="2" customFormat="1" ht="6.95" customHeight="1">
      <c r="A92" s="34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39"/>
      <c r="M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</sheetData>
  <sheetProtection algorithmName="SHA-512" hashValue="OW6AbxY6XM0pcP9cenVff03pMaRGv6YOuTiy+9nSbND6sTWi3jU2fKilsOkH/PRAjnJAMS/IQYc0hfefhmilKg==" saltValue="HuIs5sAidxmLLEIbcrXQXCbY8kUjkXj2FuB3SUnBAirSVY0UUM58JtGqSedAAW7kmD8RRWDP303e2bTpjFml5g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130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297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293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ROUND((SUM(BE81:BE91)),2)</f>
        <v>0</v>
      </c>
      <c r="G33" s="34"/>
      <c r="H33" s="34"/>
      <c r="I33" s="118">
        <v>0.21</v>
      </c>
      <c r="J33" s="117">
        <f>ROUND(((SUM(BE81:BE91))*I33),2)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ROUND((SUM(BF81:BF91)),2)</f>
        <v>0</v>
      </c>
      <c r="G34" s="34"/>
      <c r="H34" s="34"/>
      <c r="I34" s="118">
        <v>0.15</v>
      </c>
      <c r="J34" s="117">
        <f>ROUND(((SUM(BF81:BF91))*I34),2)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ROUND((SUM(BG81:BG91)),2)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ROUND((SUM(BH81:BH91)),2)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ROUND((SUM(BI81:BI91)),2)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18 - 506_248 HMZ Moravičany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Doubravice nad Moravou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144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Olomoucko a Šumpersko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135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04" t="str">
        <f>E9</f>
        <v>SO 18 - 506_248 HMZ Moravičany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Doubravice nad Moravou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5" customHeight="1">
      <c r="A77" s="34"/>
      <c r="B77" s="35"/>
      <c r="C77" s="29" t="s">
        <v>24</v>
      </c>
      <c r="D77" s="36"/>
      <c r="E77" s="36"/>
      <c r="F77" s="27" t="str">
        <f>E15</f>
        <v>Státní pozemový úřad</v>
      </c>
      <c r="G77" s="36"/>
      <c r="H77" s="36"/>
      <c r="I77" s="29" t="s">
        <v>30</v>
      </c>
      <c r="J77" s="32" t="str">
        <f>E21</f>
        <v>Státní pozemový úřad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145</v>
      </c>
      <c r="D80" s="149" t="s">
        <v>54</v>
      </c>
      <c r="E80" s="149" t="s">
        <v>50</v>
      </c>
      <c r="F80" s="149" t="s">
        <v>51</v>
      </c>
      <c r="G80" s="149" t="s">
        <v>146</v>
      </c>
      <c r="H80" s="149" t="s">
        <v>147</v>
      </c>
      <c r="I80" s="149" t="s">
        <v>148</v>
      </c>
      <c r="J80" s="149" t="s">
        <v>140</v>
      </c>
      <c r="K80" s="150" t="s">
        <v>149</v>
      </c>
      <c r="L80" s="151"/>
      <c r="M80" s="68" t="s">
        <v>19</v>
      </c>
      <c r="N80" s="69" t="s">
        <v>39</v>
      </c>
      <c r="O80" s="69" t="s">
        <v>150</v>
      </c>
      <c r="P80" s="69" t="s">
        <v>151</v>
      </c>
      <c r="Q80" s="69" t="s">
        <v>152</v>
      </c>
      <c r="R80" s="69" t="s">
        <v>153</v>
      </c>
      <c r="S80" s="69" t="s">
        <v>154</v>
      </c>
      <c r="T80" s="70" t="s">
        <v>155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156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68</v>
      </c>
      <c r="AU81" s="17" t="s">
        <v>141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68</v>
      </c>
      <c r="E82" s="160" t="s">
        <v>157</v>
      </c>
      <c r="F82" s="160" t="s">
        <v>158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77</v>
      </c>
      <c r="AT82" s="169" t="s">
        <v>68</v>
      </c>
      <c r="AU82" s="169" t="s">
        <v>69</v>
      </c>
      <c r="AY82" s="168" t="s">
        <v>159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68</v>
      </c>
      <c r="E83" s="171" t="s">
        <v>77</v>
      </c>
      <c r="F83" s="171" t="s">
        <v>160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SUM(P84:P91)</f>
        <v>0</v>
      </c>
      <c r="Q83" s="165"/>
      <c r="R83" s="166">
        <f>SUM(R84:R91)</f>
        <v>0</v>
      </c>
      <c r="S83" s="165"/>
      <c r="T83" s="167">
        <f>SUM(T84:T91)</f>
        <v>0</v>
      </c>
      <c r="AR83" s="168" t="s">
        <v>77</v>
      </c>
      <c r="AT83" s="169" t="s">
        <v>68</v>
      </c>
      <c r="AU83" s="169" t="s">
        <v>77</v>
      </c>
      <c r="AY83" s="168" t="s">
        <v>159</v>
      </c>
      <c r="BK83" s="170">
        <f>SUM(BK84:BK91)</f>
        <v>0</v>
      </c>
    </row>
    <row r="84" spans="1:65" s="2" customFormat="1" ht="14.45" customHeight="1">
      <c r="A84" s="34"/>
      <c r="B84" s="35"/>
      <c r="C84" s="173" t="s">
        <v>77</v>
      </c>
      <c r="D84" s="173" t="s">
        <v>161</v>
      </c>
      <c r="E84" s="174" t="s">
        <v>193</v>
      </c>
      <c r="F84" s="175" t="s">
        <v>194</v>
      </c>
      <c r="G84" s="176" t="s">
        <v>164</v>
      </c>
      <c r="H84" s="177">
        <v>0.21</v>
      </c>
      <c r="I84" s="178"/>
      <c r="J84" s="179">
        <f>ROUND(I84*H84,2)</f>
        <v>0</v>
      </c>
      <c r="K84" s="175" t="s">
        <v>165</v>
      </c>
      <c r="L84" s="39"/>
      <c r="M84" s="180" t="s">
        <v>19</v>
      </c>
      <c r="N84" s="181" t="s">
        <v>40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166</v>
      </c>
      <c r="AT84" s="184" t="s">
        <v>161</v>
      </c>
      <c r="AU84" s="184" t="s">
        <v>79</v>
      </c>
      <c r="AY84" s="17" t="s">
        <v>159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77</v>
      </c>
      <c r="BK84" s="185">
        <f>ROUND(I84*H84,2)</f>
        <v>0</v>
      </c>
      <c r="BL84" s="17" t="s">
        <v>166</v>
      </c>
      <c r="BM84" s="184" t="s">
        <v>298</v>
      </c>
    </row>
    <row r="85" spans="1:47" s="2" customFormat="1" ht="11.25">
      <c r="A85" s="34"/>
      <c r="B85" s="35"/>
      <c r="C85" s="36"/>
      <c r="D85" s="186" t="s">
        <v>168</v>
      </c>
      <c r="E85" s="36"/>
      <c r="F85" s="187" t="s">
        <v>196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168</v>
      </c>
      <c r="AU85" s="17" t="s">
        <v>79</v>
      </c>
    </row>
    <row r="86" spans="1:47" s="2" customFormat="1" ht="11.25">
      <c r="A86" s="34"/>
      <c r="B86" s="35"/>
      <c r="C86" s="36"/>
      <c r="D86" s="191" t="s">
        <v>170</v>
      </c>
      <c r="E86" s="36"/>
      <c r="F86" s="192" t="s">
        <v>197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170</v>
      </c>
      <c r="AU86" s="17" t="s">
        <v>79</v>
      </c>
    </row>
    <row r="87" spans="2:51" s="13" customFormat="1" ht="11.25">
      <c r="B87" s="193"/>
      <c r="C87" s="194"/>
      <c r="D87" s="186" t="s">
        <v>172</v>
      </c>
      <c r="E87" s="195" t="s">
        <v>19</v>
      </c>
      <c r="F87" s="196" t="s">
        <v>299</v>
      </c>
      <c r="G87" s="194"/>
      <c r="H87" s="197">
        <v>0.21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172</v>
      </c>
      <c r="AU87" s="203" t="s">
        <v>79</v>
      </c>
      <c r="AV87" s="13" t="s">
        <v>79</v>
      </c>
      <c r="AW87" s="13" t="s">
        <v>31</v>
      </c>
      <c r="AX87" s="13" t="s">
        <v>77</v>
      </c>
      <c r="AY87" s="203" t="s">
        <v>159</v>
      </c>
    </row>
    <row r="88" spans="1:65" s="2" customFormat="1" ht="14.45" customHeight="1">
      <c r="A88" s="34"/>
      <c r="B88" s="35"/>
      <c r="C88" s="173" t="s">
        <v>79</v>
      </c>
      <c r="D88" s="173" t="s">
        <v>161</v>
      </c>
      <c r="E88" s="174" t="s">
        <v>206</v>
      </c>
      <c r="F88" s="175" t="s">
        <v>207</v>
      </c>
      <c r="G88" s="176" t="s">
        <v>164</v>
      </c>
      <c r="H88" s="177">
        <v>0.21</v>
      </c>
      <c r="I88" s="178"/>
      <c r="J88" s="179">
        <f>ROUND(I88*H88,2)</f>
        <v>0</v>
      </c>
      <c r="K88" s="175" t="s">
        <v>165</v>
      </c>
      <c r="L88" s="39"/>
      <c r="M88" s="180" t="s">
        <v>19</v>
      </c>
      <c r="N88" s="181" t="s">
        <v>40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166</v>
      </c>
      <c r="AT88" s="184" t="s">
        <v>161</v>
      </c>
      <c r="AU88" s="184" t="s">
        <v>79</v>
      </c>
      <c r="AY88" s="17" t="s">
        <v>159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77</v>
      </c>
      <c r="BK88" s="185">
        <f>ROUND(I88*H88,2)</f>
        <v>0</v>
      </c>
      <c r="BL88" s="17" t="s">
        <v>166</v>
      </c>
      <c r="BM88" s="184" t="s">
        <v>300</v>
      </c>
    </row>
    <row r="89" spans="1:47" s="2" customFormat="1" ht="11.25">
      <c r="A89" s="34"/>
      <c r="B89" s="35"/>
      <c r="C89" s="36"/>
      <c r="D89" s="186" t="s">
        <v>168</v>
      </c>
      <c r="E89" s="36"/>
      <c r="F89" s="187" t="s">
        <v>209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168</v>
      </c>
      <c r="AU89" s="17" t="s">
        <v>79</v>
      </c>
    </row>
    <row r="90" spans="1:47" s="2" customFormat="1" ht="11.25">
      <c r="A90" s="34"/>
      <c r="B90" s="35"/>
      <c r="C90" s="36"/>
      <c r="D90" s="191" t="s">
        <v>170</v>
      </c>
      <c r="E90" s="36"/>
      <c r="F90" s="192" t="s">
        <v>210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79</v>
      </c>
    </row>
    <row r="91" spans="2:51" s="13" customFormat="1" ht="11.25">
      <c r="B91" s="193"/>
      <c r="C91" s="194"/>
      <c r="D91" s="186" t="s">
        <v>172</v>
      </c>
      <c r="E91" s="195" t="s">
        <v>19</v>
      </c>
      <c r="F91" s="196" t="s">
        <v>299</v>
      </c>
      <c r="G91" s="194"/>
      <c r="H91" s="197">
        <v>0.21</v>
      </c>
      <c r="I91" s="198"/>
      <c r="J91" s="194"/>
      <c r="K91" s="194"/>
      <c r="L91" s="199"/>
      <c r="M91" s="204"/>
      <c r="N91" s="205"/>
      <c r="O91" s="205"/>
      <c r="P91" s="205"/>
      <c r="Q91" s="205"/>
      <c r="R91" s="205"/>
      <c r="S91" s="205"/>
      <c r="T91" s="206"/>
      <c r="AT91" s="203" t="s">
        <v>172</v>
      </c>
      <c r="AU91" s="203" t="s">
        <v>79</v>
      </c>
      <c r="AV91" s="13" t="s">
        <v>79</v>
      </c>
      <c r="AW91" s="13" t="s">
        <v>31</v>
      </c>
      <c r="AX91" s="13" t="s">
        <v>77</v>
      </c>
      <c r="AY91" s="203" t="s">
        <v>159</v>
      </c>
    </row>
    <row r="92" spans="1:31" s="2" customFormat="1" ht="6.95" customHeight="1">
      <c r="A92" s="34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39"/>
      <c r="M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</sheetData>
  <sheetProtection algorithmName="SHA-512" hashValue="RdZtBiG41Nt7Z0DJIPZxriMeEXKJqOx/aIDI0CBuqqTvFyArxeALRcq6IhMQPDU6Ju1Bj1erveDDeQcGVYeBxQ==" saltValue="2pQrQ58nnTwB3DauM5yBUECrIW1MCLHMy8Z6KO6+3x60RVoE33zAlrvDeq5B2icV9gwkUyxZnfCmjaSetQcSPA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23"/>
    <hyperlink ref="F90" r:id="rId2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78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136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137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ROUND((SUM(BE81:BE91)),2)</f>
        <v>0</v>
      </c>
      <c r="G33" s="34"/>
      <c r="H33" s="34"/>
      <c r="I33" s="118">
        <v>0.21</v>
      </c>
      <c r="J33" s="117">
        <f>ROUND(((SUM(BE81:BE91))*I33),2)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ROUND((SUM(BF81:BF91)),2)</f>
        <v>0</v>
      </c>
      <c r="G34" s="34"/>
      <c r="H34" s="34"/>
      <c r="I34" s="118">
        <v>0.15</v>
      </c>
      <c r="J34" s="117">
        <f>ROUND(((SUM(BF81:BF91))*I34),2)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ROUND((SUM(BG81:BG91)),2)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ROUND((SUM(BH81:BH91)),2)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ROUND((SUM(BI81:BI91)),2)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01 - 506_325 HMZ Velký Týnec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Velký Týnec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144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Olomoucko a Šumpersko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135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04" t="str">
        <f>E9</f>
        <v>SO 01 - 506_325 HMZ Velký Týnec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Velký Týnec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5" customHeight="1">
      <c r="A77" s="34"/>
      <c r="B77" s="35"/>
      <c r="C77" s="29" t="s">
        <v>24</v>
      </c>
      <c r="D77" s="36"/>
      <c r="E77" s="36"/>
      <c r="F77" s="27" t="str">
        <f>E15</f>
        <v>Státní pozemový úřad</v>
      </c>
      <c r="G77" s="36"/>
      <c r="H77" s="36"/>
      <c r="I77" s="29" t="s">
        <v>30</v>
      </c>
      <c r="J77" s="32" t="str">
        <f>E21</f>
        <v>Státní pozemový úřad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145</v>
      </c>
      <c r="D80" s="149" t="s">
        <v>54</v>
      </c>
      <c r="E80" s="149" t="s">
        <v>50</v>
      </c>
      <c r="F80" s="149" t="s">
        <v>51</v>
      </c>
      <c r="G80" s="149" t="s">
        <v>146</v>
      </c>
      <c r="H80" s="149" t="s">
        <v>147</v>
      </c>
      <c r="I80" s="149" t="s">
        <v>148</v>
      </c>
      <c r="J80" s="149" t="s">
        <v>140</v>
      </c>
      <c r="K80" s="150" t="s">
        <v>149</v>
      </c>
      <c r="L80" s="151"/>
      <c r="M80" s="68" t="s">
        <v>19</v>
      </c>
      <c r="N80" s="69" t="s">
        <v>39</v>
      </c>
      <c r="O80" s="69" t="s">
        <v>150</v>
      </c>
      <c r="P80" s="69" t="s">
        <v>151</v>
      </c>
      <c r="Q80" s="69" t="s">
        <v>152</v>
      </c>
      <c r="R80" s="69" t="s">
        <v>153</v>
      </c>
      <c r="S80" s="69" t="s">
        <v>154</v>
      </c>
      <c r="T80" s="70" t="s">
        <v>155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156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68</v>
      </c>
      <c r="AU81" s="17" t="s">
        <v>141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68</v>
      </c>
      <c r="E82" s="160" t="s">
        <v>157</v>
      </c>
      <c r="F82" s="160" t="s">
        <v>158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77</v>
      </c>
      <c r="AT82" s="169" t="s">
        <v>68</v>
      </c>
      <c r="AU82" s="169" t="s">
        <v>69</v>
      </c>
      <c r="AY82" s="168" t="s">
        <v>159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68</v>
      </c>
      <c r="E83" s="171" t="s">
        <v>77</v>
      </c>
      <c r="F83" s="171" t="s">
        <v>160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SUM(P84:P91)</f>
        <v>0</v>
      </c>
      <c r="Q83" s="165"/>
      <c r="R83" s="166">
        <f>SUM(R84:R91)</f>
        <v>0</v>
      </c>
      <c r="S83" s="165"/>
      <c r="T83" s="167">
        <f>SUM(T84:T91)</f>
        <v>0</v>
      </c>
      <c r="AR83" s="168" t="s">
        <v>77</v>
      </c>
      <c r="AT83" s="169" t="s">
        <v>68</v>
      </c>
      <c r="AU83" s="169" t="s">
        <v>77</v>
      </c>
      <c r="AY83" s="168" t="s">
        <v>159</v>
      </c>
      <c r="BK83" s="170">
        <f>SUM(BK84:BK91)</f>
        <v>0</v>
      </c>
    </row>
    <row r="84" spans="1:65" s="2" customFormat="1" ht="14.45" customHeight="1">
      <c r="A84" s="34"/>
      <c r="B84" s="35"/>
      <c r="C84" s="173" t="s">
        <v>77</v>
      </c>
      <c r="D84" s="173" t="s">
        <v>161</v>
      </c>
      <c r="E84" s="174" t="s">
        <v>162</v>
      </c>
      <c r="F84" s="175" t="s">
        <v>163</v>
      </c>
      <c r="G84" s="176" t="s">
        <v>164</v>
      </c>
      <c r="H84" s="177">
        <v>0.77</v>
      </c>
      <c r="I84" s="178"/>
      <c r="J84" s="179">
        <f>ROUND(I84*H84,2)</f>
        <v>0</v>
      </c>
      <c r="K84" s="175" t="s">
        <v>165</v>
      </c>
      <c r="L84" s="39"/>
      <c r="M84" s="180" t="s">
        <v>19</v>
      </c>
      <c r="N84" s="181" t="s">
        <v>40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166</v>
      </c>
      <c r="AT84" s="184" t="s">
        <v>161</v>
      </c>
      <c r="AU84" s="184" t="s">
        <v>79</v>
      </c>
      <c r="AY84" s="17" t="s">
        <v>159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77</v>
      </c>
      <c r="BK84" s="185">
        <f>ROUND(I84*H84,2)</f>
        <v>0</v>
      </c>
      <c r="BL84" s="17" t="s">
        <v>166</v>
      </c>
      <c r="BM84" s="184" t="s">
        <v>167</v>
      </c>
    </row>
    <row r="85" spans="1:47" s="2" customFormat="1" ht="11.25">
      <c r="A85" s="34"/>
      <c r="B85" s="35"/>
      <c r="C85" s="36"/>
      <c r="D85" s="186" t="s">
        <v>168</v>
      </c>
      <c r="E85" s="36"/>
      <c r="F85" s="187" t="s">
        <v>169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168</v>
      </c>
      <c r="AU85" s="17" t="s">
        <v>79</v>
      </c>
    </row>
    <row r="86" spans="1:47" s="2" customFormat="1" ht="11.25">
      <c r="A86" s="34"/>
      <c r="B86" s="35"/>
      <c r="C86" s="36"/>
      <c r="D86" s="191" t="s">
        <v>170</v>
      </c>
      <c r="E86" s="36"/>
      <c r="F86" s="192" t="s">
        <v>171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170</v>
      </c>
      <c r="AU86" s="17" t="s">
        <v>79</v>
      </c>
    </row>
    <row r="87" spans="2:51" s="13" customFormat="1" ht="11.25">
      <c r="B87" s="193"/>
      <c r="C87" s="194"/>
      <c r="D87" s="186" t="s">
        <v>172</v>
      </c>
      <c r="E87" s="195" t="s">
        <v>19</v>
      </c>
      <c r="F87" s="196" t="s">
        <v>173</v>
      </c>
      <c r="G87" s="194"/>
      <c r="H87" s="197">
        <v>0.77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172</v>
      </c>
      <c r="AU87" s="203" t="s">
        <v>79</v>
      </c>
      <c r="AV87" s="13" t="s">
        <v>79</v>
      </c>
      <c r="AW87" s="13" t="s">
        <v>31</v>
      </c>
      <c r="AX87" s="13" t="s">
        <v>77</v>
      </c>
      <c r="AY87" s="203" t="s">
        <v>159</v>
      </c>
    </row>
    <row r="88" spans="1:65" s="2" customFormat="1" ht="14.45" customHeight="1">
      <c r="A88" s="34"/>
      <c r="B88" s="35"/>
      <c r="C88" s="173" t="s">
        <v>79</v>
      </c>
      <c r="D88" s="173" t="s">
        <v>161</v>
      </c>
      <c r="E88" s="174" t="s">
        <v>174</v>
      </c>
      <c r="F88" s="175" t="s">
        <v>175</v>
      </c>
      <c r="G88" s="176" t="s">
        <v>164</v>
      </c>
      <c r="H88" s="177">
        <v>0.77</v>
      </c>
      <c r="I88" s="178"/>
      <c r="J88" s="179">
        <f>ROUND(I88*H88,2)</f>
        <v>0</v>
      </c>
      <c r="K88" s="175" t="s">
        <v>165</v>
      </c>
      <c r="L88" s="39"/>
      <c r="M88" s="180" t="s">
        <v>19</v>
      </c>
      <c r="N88" s="181" t="s">
        <v>40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166</v>
      </c>
      <c r="AT88" s="184" t="s">
        <v>161</v>
      </c>
      <c r="AU88" s="184" t="s">
        <v>79</v>
      </c>
      <c r="AY88" s="17" t="s">
        <v>159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77</v>
      </c>
      <c r="BK88" s="185">
        <f>ROUND(I88*H88,2)</f>
        <v>0</v>
      </c>
      <c r="BL88" s="17" t="s">
        <v>166</v>
      </c>
      <c r="BM88" s="184" t="s">
        <v>176</v>
      </c>
    </row>
    <row r="89" spans="1:47" s="2" customFormat="1" ht="11.25">
      <c r="A89" s="34"/>
      <c r="B89" s="35"/>
      <c r="C89" s="36"/>
      <c r="D89" s="186" t="s">
        <v>168</v>
      </c>
      <c r="E89" s="36"/>
      <c r="F89" s="187" t="s">
        <v>177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168</v>
      </c>
      <c r="AU89" s="17" t="s">
        <v>79</v>
      </c>
    </row>
    <row r="90" spans="1:47" s="2" customFormat="1" ht="11.25">
      <c r="A90" s="34"/>
      <c r="B90" s="35"/>
      <c r="C90" s="36"/>
      <c r="D90" s="191" t="s">
        <v>170</v>
      </c>
      <c r="E90" s="36"/>
      <c r="F90" s="192" t="s">
        <v>178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79</v>
      </c>
    </row>
    <row r="91" spans="2:51" s="13" customFormat="1" ht="11.25">
      <c r="B91" s="193"/>
      <c r="C91" s="194"/>
      <c r="D91" s="186" t="s">
        <v>172</v>
      </c>
      <c r="E91" s="195" t="s">
        <v>19</v>
      </c>
      <c r="F91" s="196" t="s">
        <v>173</v>
      </c>
      <c r="G91" s="194"/>
      <c r="H91" s="197">
        <v>0.77</v>
      </c>
      <c r="I91" s="198"/>
      <c r="J91" s="194"/>
      <c r="K91" s="194"/>
      <c r="L91" s="199"/>
      <c r="M91" s="204"/>
      <c r="N91" s="205"/>
      <c r="O91" s="205"/>
      <c r="P91" s="205"/>
      <c r="Q91" s="205"/>
      <c r="R91" s="205"/>
      <c r="S91" s="205"/>
      <c r="T91" s="206"/>
      <c r="AT91" s="203" t="s">
        <v>172</v>
      </c>
      <c r="AU91" s="203" t="s">
        <v>79</v>
      </c>
      <c r="AV91" s="13" t="s">
        <v>79</v>
      </c>
      <c r="AW91" s="13" t="s">
        <v>31</v>
      </c>
      <c r="AX91" s="13" t="s">
        <v>77</v>
      </c>
      <c r="AY91" s="203" t="s">
        <v>159</v>
      </c>
    </row>
    <row r="92" spans="1:31" s="2" customFormat="1" ht="6.95" customHeight="1">
      <c r="A92" s="34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39"/>
      <c r="M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</sheetData>
  <sheetProtection algorithmName="SHA-512" hashValue="f2qICvk+q4sOQVHdzLEyBLrubKTadnnyhDPcRlM01s03My+RrWiBduYnLS5C49927vqTgRU2nJTqFEfIOLK4Fw==" saltValue="UcynOJIDw2FMXLF8kb/bFRBPeDR4O2KHcqBlWPtSOWjUGFiXpb1GBA6ls8NemJbnJIC9iUIZ9LGE628Qr8WFgw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M108"/>
  <sheetViews>
    <sheetView showGridLines="0" workbookViewId="0" topLeftCell="A68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133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301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302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ROUND((SUM(BE83:BE107)),2)</f>
        <v>0</v>
      </c>
      <c r="G33" s="34"/>
      <c r="H33" s="34"/>
      <c r="I33" s="118">
        <v>0.21</v>
      </c>
      <c r="J33" s="117">
        <f>ROUND(((SUM(BE83:BE107))*I33),2)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ROUND((SUM(BF83:BF107)),2)</f>
        <v>0</v>
      </c>
      <c r="G34" s="34"/>
      <c r="H34" s="34"/>
      <c r="I34" s="118">
        <v>0.15</v>
      </c>
      <c r="J34" s="117">
        <f>ROUND(((SUM(BF83:BF107))*I34),2)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ROUND((SUM(BG83:BG107)),2)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ROUND((SUM(BH83:BH107)),2)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ROUND((SUM(BI83:BI107)),2)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19 - 510_104 HOZ Rapotín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Rapotín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J85</f>
        <v>0</v>
      </c>
      <c r="K61" s="141"/>
      <c r="L61" s="145"/>
    </row>
    <row r="62" spans="2:12" s="9" customFormat="1" ht="24.95" customHeight="1">
      <c r="B62" s="134"/>
      <c r="C62" s="135"/>
      <c r="D62" s="136" t="s">
        <v>214</v>
      </c>
      <c r="E62" s="137"/>
      <c r="F62" s="137"/>
      <c r="G62" s="137"/>
      <c r="H62" s="137"/>
      <c r="I62" s="137"/>
      <c r="J62" s="138">
        <f>J102</f>
        <v>0</v>
      </c>
      <c r="K62" s="135"/>
      <c r="L62" s="139"/>
    </row>
    <row r="63" spans="2:12" s="10" customFormat="1" ht="19.9" customHeight="1">
      <c r="B63" s="140"/>
      <c r="C63" s="141"/>
      <c r="D63" s="142" t="s">
        <v>215</v>
      </c>
      <c r="E63" s="143"/>
      <c r="F63" s="143"/>
      <c r="G63" s="143"/>
      <c r="H63" s="143"/>
      <c r="I63" s="143"/>
      <c r="J63" s="144">
        <f>J103</f>
        <v>0</v>
      </c>
      <c r="K63" s="141"/>
      <c r="L63" s="145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3" t="s">
        <v>144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4.45" customHeight="1">
      <c r="A73" s="34"/>
      <c r="B73" s="35"/>
      <c r="C73" s="36"/>
      <c r="D73" s="36"/>
      <c r="E73" s="347" t="str">
        <f>E7</f>
        <v>Údržba HOZ Olomoucko a Šumpersko</v>
      </c>
      <c r="F73" s="348"/>
      <c r="G73" s="348"/>
      <c r="H73" s="348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135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5.6" customHeight="1">
      <c r="A75" s="34"/>
      <c r="B75" s="35"/>
      <c r="C75" s="36"/>
      <c r="D75" s="36"/>
      <c r="E75" s="304" t="str">
        <f>E9</f>
        <v>SO 19 - 510_104 HOZ Rapotín</v>
      </c>
      <c r="F75" s="349"/>
      <c r="G75" s="349"/>
      <c r="H75" s="349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Rapotín</v>
      </c>
      <c r="G77" s="36"/>
      <c r="H77" s="36"/>
      <c r="I77" s="29" t="s">
        <v>23</v>
      </c>
      <c r="J77" s="59" t="str">
        <f>IF(J12="","",J12)</f>
        <v>Vyplň údaj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6.45" customHeight="1">
      <c r="A79" s="34"/>
      <c r="B79" s="35"/>
      <c r="C79" s="29" t="s">
        <v>24</v>
      </c>
      <c r="D79" s="36"/>
      <c r="E79" s="36"/>
      <c r="F79" s="27" t="str">
        <f>E15</f>
        <v>Státní pozemový úřad</v>
      </c>
      <c r="G79" s="36"/>
      <c r="H79" s="36"/>
      <c r="I79" s="29" t="s">
        <v>30</v>
      </c>
      <c r="J79" s="32" t="str">
        <f>E21</f>
        <v>Státní pozemový úřad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6.45" customHeight="1">
      <c r="A80" s="34"/>
      <c r="B80" s="35"/>
      <c r="C80" s="29" t="s">
        <v>28</v>
      </c>
      <c r="D80" s="36"/>
      <c r="E80" s="36"/>
      <c r="F80" s="27" t="str">
        <f>IF(E18="","",E18)</f>
        <v>Vyplň údaj</v>
      </c>
      <c r="G80" s="36"/>
      <c r="H80" s="36"/>
      <c r="I80" s="29" t="s">
        <v>32</v>
      </c>
      <c r="J80" s="32" t="str">
        <f>E24</f>
        <v>Státní pozemový úřad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6"/>
      <c r="B82" s="147"/>
      <c r="C82" s="148" t="s">
        <v>145</v>
      </c>
      <c r="D82" s="149" t="s">
        <v>54</v>
      </c>
      <c r="E82" s="149" t="s">
        <v>50</v>
      </c>
      <c r="F82" s="149" t="s">
        <v>51</v>
      </c>
      <c r="G82" s="149" t="s">
        <v>146</v>
      </c>
      <c r="H82" s="149" t="s">
        <v>147</v>
      </c>
      <c r="I82" s="149" t="s">
        <v>148</v>
      </c>
      <c r="J82" s="149" t="s">
        <v>140</v>
      </c>
      <c r="K82" s="150" t="s">
        <v>149</v>
      </c>
      <c r="L82" s="151"/>
      <c r="M82" s="68" t="s">
        <v>19</v>
      </c>
      <c r="N82" s="69" t="s">
        <v>39</v>
      </c>
      <c r="O82" s="69" t="s">
        <v>150</v>
      </c>
      <c r="P82" s="69" t="s">
        <v>151</v>
      </c>
      <c r="Q82" s="69" t="s">
        <v>152</v>
      </c>
      <c r="R82" s="69" t="s">
        <v>153</v>
      </c>
      <c r="S82" s="69" t="s">
        <v>154</v>
      </c>
      <c r="T82" s="70" t="s">
        <v>155</v>
      </c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</row>
    <row r="83" spans="1:63" s="2" customFormat="1" ht="22.9" customHeight="1">
      <c r="A83" s="34"/>
      <c r="B83" s="35"/>
      <c r="C83" s="75" t="s">
        <v>156</v>
      </c>
      <c r="D83" s="36"/>
      <c r="E83" s="36"/>
      <c r="F83" s="36"/>
      <c r="G83" s="36"/>
      <c r="H83" s="36"/>
      <c r="I83" s="36"/>
      <c r="J83" s="152">
        <f>BK83</f>
        <v>0</v>
      </c>
      <c r="K83" s="36"/>
      <c r="L83" s="39"/>
      <c r="M83" s="71"/>
      <c r="N83" s="153"/>
      <c r="O83" s="72"/>
      <c r="P83" s="154">
        <f>P84+P102</f>
        <v>0</v>
      </c>
      <c r="Q83" s="72"/>
      <c r="R83" s="154">
        <f>R84+R102</f>
        <v>0</v>
      </c>
      <c r="S83" s="72"/>
      <c r="T83" s="155">
        <f>T84+T102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68</v>
      </c>
      <c r="AU83" s="17" t="s">
        <v>141</v>
      </c>
      <c r="BK83" s="156">
        <f>BK84+BK102</f>
        <v>0</v>
      </c>
    </row>
    <row r="84" spans="2:63" s="12" customFormat="1" ht="25.9" customHeight="1">
      <c r="B84" s="157"/>
      <c r="C84" s="158"/>
      <c r="D84" s="159" t="s">
        <v>68</v>
      </c>
      <c r="E84" s="160" t="s">
        <v>157</v>
      </c>
      <c r="F84" s="160" t="s">
        <v>158</v>
      </c>
      <c r="G84" s="158"/>
      <c r="H84" s="158"/>
      <c r="I84" s="161"/>
      <c r="J84" s="162">
        <f>BK84</f>
        <v>0</v>
      </c>
      <c r="K84" s="158"/>
      <c r="L84" s="163"/>
      <c r="M84" s="164"/>
      <c r="N84" s="165"/>
      <c r="O84" s="165"/>
      <c r="P84" s="166">
        <f>P85</f>
        <v>0</v>
      </c>
      <c r="Q84" s="165"/>
      <c r="R84" s="166">
        <f>R85</f>
        <v>0</v>
      </c>
      <c r="S84" s="165"/>
      <c r="T84" s="167">
        <f>T85</f>
        <v>0</v>
      </c>
      <c r="AR84" s="168" t="s">
        <v>77</v>
      </c>
      <c r="AT84" s="169" t="s">
        <v>68</v>
      </c>
      <c r="AU84" s="169" t="s">
        <v>69</v>
      </c>
      <c r="AY84" s="168" t="s">
        <v>159</v>
      </c>
      <c r="BK84" s="170">
        <f>BK85</f>
        <v>0</v>
      </c>
    </row>
    <row r="85" spans="2:63" s="12" customFormat="1" ht="22.9" customHeight="1">
      <c r="B85" s="157"/>
      <c r="C85" s="158"/>
      <c r="D85" s="159" t="s">
        <v>68</v>
      </c>
      <c r="E85" s="171" t="s">
        <v>77</v>
      </c>
      <c r="F85" s="171" t="s">
        <v>160</v>
      </c>
      <c r="G85" s="158"/>
      <c r="H85" s="158"/>
      <c r="I85" s="161"/>
      <c r="J85" s="172">
        <f>BK85</f>
        <v>0</v>
      </c>
      <c r="K85" s="158"/>
      <c r="L85" s="163"/>
      <c r="M85" s="164"/>
      <c r="N85" s="165"/>
      <c r="O85" s="165"/>
      <c r="P85" s="166">
        <f>SUM(P86:P101)</f>
        <v>0</v>
      </c>
      <c r="Q85" s="165"/>
      <c r="R85" s="166">
        <f>SUM(R86:R101)</f>
        <v>0</v>
      </c>
      <c r="S85" s="165"/>
      <c r="T85" s="167">
        <f>SUM(T86:T101)</f>
        <v>0</v>
      </c>
      <c r="AR85" s="168" t="s">
        <v>77</v>
      </c>
      <c r="AT85" s="169" t="s">
        <v>68</v>
      </c>
      <c r="AU85" s="169" t="s">
        <v>77</v>
      </c>
      <c r="AY85" s="168" t="s">
        <v>159</v>
      </c>
      <c r="BK85" s="170">
        <f>SUM(BK86:BK101)</f>
        <v>0</v>
      </c>
    </row>
    <row r="86" spans="1:65" s="2" customFormat="1" ht="14.45" customHeight="1">
      <c r="A86" s="34"/>
      <c r="B86" s="35"/>
      <c r="C86" s="173" t="s">
        <v>77</v>
      </c>
      <c r="D86" s="173" t="s">
        <v>161</v>
      </c>
      <c r="E86" s="174" t="s">
        <v>162</v>
      </c>
      <c r="F86" s="175" t="s">
        <v>163</v>
      </c>
      <c r="G86" s="176" t="s">
        <v>164</v>
      </c>
      <c r="H86" s="177">
        <v>0.432</v>
      </c>
      <c r="I86" s="178"/>
      <c r="J86" s="179">
        <f>ROUND(I86*H86,2)</f>
        <v>0</v>
      </c>
      <c r="K86" s="175" t="s">
        <v>165</v>
      </c>
      <c r="L86" s="39"/>
      <c r="M86" s="180" t="s">
        <v>19</v>
      </c>
      <c r="N86" s="181" t="s">
        <v>40</v>
      </c>
      <c r="O86" s="64"/>
      <c r="P86" s="182">
        <f>O86*H86</f>
        <v>0</v>
      </c>
      <c r="Q86" s="182">
        <v>0</v>
      </c>
      <c r="R86" s="182">
        <f>Q86*H86</f>
        <v>0</v>
      </c>
      <c r="S86" s="182">
        <v>0</v>
      </c>
      <c r="T86" s="183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4" t="s">
        <v>166</v>
      </c>
      <c r="AT86" s="184" t="s">
        <v>161</v>
      </c>
      <c r="AU86" s="184" t="s">
        <v>79</v>
      </c>
      <c r="AY86" s="17" t="s">
        <v>159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17" t="s">
        <v>77</v>
      </c>
      <c r="BK86" s="185">
        <f>ROUND(I86*H86,2)</f>
        <v>0</v>
      </c>
      <c r="BL86" s="17" t="s">
        <v>166</v>
      </c>
      <c r="BM86" s="184" t="s">
        <v>303</v>
      </c>
    </row>
    <row r="87" spans="1:47" s="2" customFormat="1" ht="11.25">
      <c r="A87" s="34"/>
      <c r="B87" s="35"/>
      <c r="C87" s="36"/>
      <c r="D87" s="186" t="s">
        <v>168</v>
      </c>
      <c r="E87" s="36"/>
      <c r="F87" s="187" t="s">
        <v>169</v>
      </c>
      <c r="G87" s="36"/>
      <c r="H87" s="36"/>
      <c r="I87" s="188"/>
      <c r="J87" s="36"/>
      <c r="K87" s="36"/>
      <c r="L87" s="39"/>
      <c r="M87" s="189"/>
      <c r="N87" s="190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168</v>
      </c>
      <c r="AU87" s="17" t="s">
        <v>79</v>
      </c>
    </row>
    <row r="88" spans="1:47" s="2" customFormat="1" ht="11.25">
      <c r="A88" s="34"/>
      <c r="B88" s="35"/>
      <c r="C88" s="36"/>
      <c r="D88" s="191" t="s">
        <v>170</v>
      </c>
      <c r="E88" s="36"/>
      <c r="F88" s="192" t="s">
        <v>171</v>
      </c>
      <c r="G88" s="36"/>
      <c r="H88" s="36"/>
      <c r="I88" s="188"/>
      <c r="J88" s="36"/>
      <c r="K88" s="36"/>
      <c r="L88" s="39"/>
      <c r="M88" s="189"/>
      <c r="N88" s="190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170</v>
      </c>
      <c r="AU88" s="17" t="s">
        <v>79</v>
      </c>
    </row>
    <row r="89" spans="2:51" s="13" customFormat="1" ht="11.25">
      <c r="B89" s="193"/>
      <c r="C89" s="194"/>
      <c r="D89" s="186" t="s">
        <v>172</v>
      </c>
      <c r="E89" s="195" t="s">
        <v>19</v>
      </c>
      <c r="F89" s="196" t="s">
        <v>304</v>
      </c>
      <c r="G89" s="194"/>
      <c r="H89" s="197">
        <v>0.432</v>
      </c>
      <c r="I89" s="198"/>
      <c r="J89" s="194"/>
      <c r="K89" s="194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172</v>
      </c>
      <c r="AU89" s="203" t="s">
        <v>79</v>
      </c>
      <c r="AV89" s="13" t="s">
        <v>79</v>
      </c>
      <c r="AW89" s="13" t="s">
        <v>31</v>
      </c>
      <c r="AX89" s="13" t="s">
        <v>77</v>
      </c>
      <c r="AY89" s="203" t="s">
        <v>159</v>
      </c>
    </row>
    <row r="90" spans="1:65" s="2" customFormat="1" ht="14.45" customHeight="1">
      <c r="A90" s="34"/>
      <c r="B90" s="35"/>
      <c r="C90" s="173" t="s">
        <v>79</v>
      </c>
      <c r="D90" s="173" t="s">
        <v>161</v>
      </c>
      <c r="E90" s="174" t="s">
        <v>174</v>
      </c>
      <c r="F90" s="175" t="s">
        <v>175</v>
      </c>
      <c r="G90" s="176" t="s">
        <v>164</v>
      </c>
      <c r="H90" s="177">
        <v>0.432</v>
      </c>
      <c r="I90" s="178"/>
      <c r="J90" s="179">
        <f>ROUND(I90*H90,2)</f>
        <v>0</v>
      </c>
      <c r="K90" s="175" t="s">
        <v>165</v>
      </c>
      <c r="L90" s="39"/>
      <c r="M90" s="180" t="s">
        <v>19</v>
      </c>
      <c r="N90" s="181" t="s">
        <v>40</v>
      </c>
      <c r="O90" s="64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166</v>
      </c>
      <c r="AT90" s="184" t="s">
        <v>161</v>
      </c>
      <c r="AU90" s="184" t="s">
        <v>79</v>
      </c>
      <c r="AY90" s="17" t="s">
        <v>159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7" t="s">
        <v>77</v>
      </c>
      <c r="BK90" s="185">
        <f>ROUND(I90*H90,2)</f>
        <v>0</v>
      </c>
      <c r="BL90" s="17" t="s">
        <v>166</v>
      </c>
      <c r="BM90" s="184" t="s">
        <v>305</v>
      </c>
    </row>
    <row r="91" spans="1:47" s="2" customFormat="1" ht="11.25">
      <c r="A91" s="34"/>
      <c r="B91" s="35"/>
      <c r="C91" s="36"/>
      <c r="D91" s="186" t="s">
        <v>168</v>
      </c>
      <c r="E91" s="36"/>
      <c r="F91" s="187" t="s">
        <v>177</v>
      </c>
      <c r="G91" s="36"/>
      <c r="H91" s="36"/>
      <c r="I91" s="188"/>
      <c r="J91" s="36"/>
      <c r="K91" s="36"/>
      <c r="L91" s="39"/>
      <c r="M91" s="189"/>
      <c r="N91" s="190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168</v>
      </c>
      <c r="AU91" s="17" t="s">
        <v>79</v>
      </c>
    </row>
    <row r="92" spans="1:47" s="2" customFormat="1" ht="11.25">
      <c r="A92" s="34"/>
      <c r="B92" s="35"/>
      <c r="C92" s="36"/>
      <c r="D92" s="191" t="s">
        <v>170</v>
      </c>
      <c r="E92" s="36"/>
      <c r="F92" s="192" t="s">
        <v>178</v>
      </c>
      <c r="G92" s="36"/>
      <c r="H92" s="36"/>
      <c r="I92" s="188"/>
      <c r="J92" s="36"/>
      <c r="K92" s="36"/>
      <c r="L92" s="39"/>
      <c r="M92" s="189"/>
      <c r="N92" s="190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170</v>
      </c>
      <c r="AU92" s="17" t="s">
        <v>79</v>
      </c>
    </row>
    <row r="93" spans="2:51" s="13" customFormat="1" ht="11.25">
      <c r="B93" s="193"/>
      <c r="C93" s="194"/>
      <c r="D93" s="186" t="s">
        <v>172</v>
      </c>
      <c r="E93" s="195" t="s">
        <v>19</v>
      </c>
      <c r="F93" s="196" t="s">
        <v>304</v>
      </c>
      <c r="G93" s="194"/>
      <c r="H93" s="197">
        <v>0.432</v>
      </c>
      <c r="I93" s="198"/>
      <c r="J93" s="194"/>
      <c r="K93" s="194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172</v>
      </c>
      <c r="AU93" s="203" t="s">
        <v>79</v>
      </c>
      <c r="AV93" s="13" t="s">
        <v>79</v>
      </c>
      <c r="AW93" s="13" t="s">
        <v>31</v>
      </c>
      <c r="AX93" s="13" t="s">
        <v>77</v>
      </c>
      <c r="AY93" s="203" t="s">
        <v>159</v>
      </c>
    </row>
    <row r="94" spans="1:65" s="2" customFormat="1" ht="14.45" customHeight="1">
      <c r="A94" s="34"/>
      <c r="B94" s="35"/>
      <c r="C94" s="173" t="s">
        <v>192</v>
      </c>
      <c r="D94" s="173" t="s">
        <v>161</v>
      </c>
      <c r="E94" s="174" t="s">
        <v>193</v>
      </c>
      <c r="F94" s="175" t="s">
        <v>194</v>
      </c>
      <c r="G94" s="176" t="s">
        <v>164</v>
      </c>
      <c r="H94" s="177">
        <v>0.232</v>
      </c>
      <c r="I94" s="178"/>
      <c r="J94" s="179">
        <f>ROUND(I94*H94,2)</f>
        <v>0</v>
      </c>
      <c r="K94" s="175" t="s">
        <v>165</v>
      </c>
      <c r="L94" s="39"/>
      <c r="M94" s="180" t="s">
        <v>19</v>
      </c>
      <c r="N94" s="181" t="s">
        <v>40</v>
      </c>
      <c r="O94" s="64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84" t="s">
        <v>166</v>
      </c>
      <c r="AT94" s="184" t="s">
        <v>161</v>
      </c>
      <c r="AU94" s="184" t="s">
        <v>79</v>
      </c>
      <c r="AY94" s="17" t="s">
        <v>159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7" t="s">
        <v>77</v>
      </c>
      <c r="BK94" s="185">
        <f>ROUND(I94*H94,2)</f>
        <v>0</v>
      </c>
      <c r="BL94" s="17" t="s">
        <v>166</v>
      </c>
      <c r="BM94" s="184" t="s">
        <v>306</v>
      </c>
    </row>
    <row r="95" spans="1:47" s="2" customFormat="1" ht="11.25">
      <c r="A95" s="34"/>
      <c r="B95" s="35"/>
      <c r="C95" s="36"/>
      <c r="D95" s="186" t="s">
        <v>168</v>
      </c>
      <c r="E95" s="36"/>
      <c r="F95" s="187" t="s">
        <v>196</v>
      </c>
      <c r="G95" s="36"/>
      <c r="H95" s="36"/>
      <c r="I95" s="188"/>
      <c r="J95" s="36"/>
      <c r="K95" s="36"/>
      <c r="L95" s="39"/>
      <c r="M95" s="189"/>
      <c r="N95" s="190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168</v>
      </c>
      <c r="AU95" s="17" t="s">
        <v>79</v>
      </c>
    </row>
    <row r="96" spans="1:47" s="2" customFormat="1" ht="11.25">
      <c r="A96" s="34"/>
      <c r="B96" s="35"/>
      <c r="C96" s="36"/>
      <c r="D96" s="191" t="s">
        <v>170</v>
      </c>
      <c r="E96" s="36"/>
      <c r="F96" s="192" t="s">
        <v>197</v>
      </c>
      <c r="G96" s="36"/>
      <c r="H96" s="36"/>
      <c r="I96" s="188"/>
      <c r="J96" s="36"/>
      <c r="K96" s="36"/>
      <c r="L96" s="39"/>
      <c r="M96" s="189"/>
      <c r="N96" s="190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170</v>
      </c>
      <c r="AU96" s="17" t="s">
        <v>79</v>
      </c>
    </row>
    <row r="97" spans="2:51" s="13" customFormat="1" ht="11.25">
      <c r="B97" s="193"/>
      <c r="C97" s="194"/>
      <c r="D97" s="186" t="s">
        <v>172</v>
      </c>
      <c r="E97" s="195" t="s">
        <v>19</v>
      </c>
      <c r="F97" s="196" t="s">
        <v>307</v>
      </c>
      <c r="G97" s="194"/>
      <c r="H97" s="197">
        <v>0.232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172</v>
      </c>
      <c r="AU97" s="203" t="s">
        <v>79</v>
      </c>
      <c r="AV97" s="13" t="s">
        <v>79</v>
      </c>
      <c r="AW97" s="13" t="s">
        <v>31</v>
      </c>
      <c r="AX97" s="13" t="s">
        <v>77</v>
      </c>
      <c r="AY97" s="203" t="s">
        <v>159</v>
      </c>
    </row>
    <row r="98" spans="1:65" s="2" customFormat="1" ht="14.45" customHeight="1">
      <c r="A98" s="34"/>
      <c r="B98" s="35"/>
      <c r="C98" s="173" t="s">
        <v>166</v>
      </c>
      <c r="D98" s="173" t="s">
        <v>161</v>
      </c>
      <c r="E98" s="174" t="s">
        <v>206</v>
      </c>
      <c r="F98" s="175" t="s">
        <v>207</v>
      </c>
      <c r="G98" s="176" t="s">
        <v>164</v>
      </c>
      <c r="H98" s="177">
        <v>0.232</v>
      </c>
      <c r="I98" s="178"/>
      <c r="J98" s="179">
        <f>ROUND(I98*H98,2)</f>
        <v>0</v>
      </c>
      <c r="K98" s="175" t="s">
        <v>165</v>
      </c>
      <c r="L98" s="39"/>
      <c r="M98" s="180" t="s">
        <v>19</v>
      </c>
      <c r="N98" s="181" t="s">
        <v>40</v>
      </c>
      <c r="O98" s="64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166</v>
      </c>
      <c r="AT98" s="184" t="s">
        <v>161</v>
      </c>
      <c r="AU98" s="184" t="s">
        <v>79</v>
      </c>
      <c r="AY98" s="17" t="s">
        <v>159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77</v>
      </c>
      <c r="BK98" s="185">
        <f>ROUND(I98*H98,2)</f>
        <v>0</v>
      </c>
      <c r="BL98" s="17" t="s">
        <v>166</v>
      </c>
      <c r="BM98" s="184" t="s">
        <v>308</v>
      </c>
    </row>
    <row r="99" spans="1:47" s="2" customFormat="1" ht="11.25">
      <c r="A99" s="34"/>
      <c r="B99" s="35"/>
      <c r="C99" s="36"/>
      <c r="D99" s="186" t="s">
        <v>168</v>
      </c>
      <c r="E99" s="36"/>
      <c r="F99" s="187" t="s">
        <v>209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168</v>
      </c>
      <c r="AU99" s="17" t="s">
        <v>79</v>
      </c>
    </row>
    <row r="100" spans="1:47" s="2" customFormat="1" ht="11.25">
      <c r="A100" s="34"/>
      <c r="B100" s="35"/>
      <c r="C100" s="36"/>
      <c r="D100" s="191" t="s">
        <v>170</v>
      </c>
      <c r="E100" s="36"/>
      <c r="F100" s="192" t="s">
        <v>210</v>
      </c>
      <c r="G100" s="36"/>
      <c r="H100" s="36"/>
      <c r="I100" s="188"/>
      <c r="J100" s="36"/>
      <c r="K100" s="36"/>
      <c r="L100" s="39"/>
      <c r="M100" s="189"/>
      <c r="N100" s="190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170</v>
      </c>
      <c r="AU100" s="17" t="s">
        <v>79</v>
      </c>
    </row>
    <row r="101" spans="2:51" s="13" customFormat="1" ht="11.25">
      <c r="B101" s="193"/>
      <c r="C101" s="194"/>
      <c r="D101" s="186" t="s">
        <v>172</v>
      </c>
      <c r="E101" s="195" t="s">
        <v>19</v>
      </c>
      <c r="F101" s="196" t="s">
        <v>307</v>
      </c>
      <c r="G101" s="194"/>
      <c r="H101" s="197">
        <v>0.232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172</v>
      </c>
      <c r="AU101" s="203" t="s">
        <v>79</v>
      </c>
      <c r="AV101" s="13" t="s">
        <v>79</v>
      </c>
      <c r="AW101" s="13" t="s">
        <v>31</v>
      </c>
      <c r="AX101" s="13" t="s">
        <v>77</v>
      </c>
      <c r="AY101" s="203" t="s">
        <v>159</v>
      </c>
    </row>
    <row r="102" spans="2:63" s="12" customFormat="1" ht="25.9" customHeight="1">
      <c r="B102" s="157"/>
      <c r="C102" s="158"/>
      <c r="D102" s="159" t="s">
        <v>68</v>
      </c>
      <c r="E102" s="160" t="s">
        <v>219</v>
      </c>
      <c r="F102" s="160" t="s">
        <v>220</v>
      </c>
      <c r="G102" s="158"/>
      <c r="H102" s="158"/>
      <c r="I102" s="161"/>
      <c r="J102" s="162">
        <f>BK102</f>
        <v>0</v>
      </c>
      <c r="K102" s="158"/>
      <c r="L102" s="163"/>
      <c r="M102" s="164"/>
      <c r="N102" s="165"/>
      <c r="O102" s="165"/>
      <c r="P102" s="166">
        <f>P103</f>
        <v>0</v>
      </c>
      <c r="Q102" s="165"/>
      <c r="R102" s="166">
        <f>R103</f>
        <v>0</v>
      </c>
      <c r="S102" s="165"/>
      <c r="T102" s="167">
        <f>T103</f>
        <v>0</v>
      </c>
      <c r="AR102" s="168" t="s">
        <v>166</v>
      </c>
      <c r="AT102" s="169" t="s">
        <v>68</v>
      </c>
      <c r="AU102" s="169" t="s">
        <v>69</v>
      </c>
      <c r="AY102" s="168" t="s">
        <v>159</v>
      </c>
      <c r="BK102" s="170">
        <f>BK103</f>
        <v>0</v>
      </c>
    </row>
    <row r="103" spans="2:63" s="12" customFormat="1" ht="22.9" customHeight="1">
      <c r="B103" s="157"/>
      <c r="C103" s="158"/>
      <c r="D103" s="159" t="s">
        <v>68</v>
      </c>
      <c r="E103" s="171" t="s">
        <v>221</v>
      </c>
      <c r="F103" s="171" t="s">
        <v>222</v>
      </c>
      <c r="G103" s="158"/>
      <c r="H103" s="158"/>
      <c r="I103" s="161"/>
      <c r="J103" s="172">
        <f>BK103</f>
        <v>0</v>
      </c>
      <c r="K103" s="158"/>
      <c r="L103" s="163"/>
      <c r="M103" s="164"/>
      <c r="N103" s="165"/>
      <c r="O103" s="165"/>
      <c r="P103" s="166">
        <f>SUM(P104:P107)</f>
        <v>0</v>
      </c>
      <c r="Q103" s="165"/>
      <c r="R103" s="166">
        <f>SUM(R104:R107)</f>
        <v>0</v>
      </c>
      <c r="S103" s="165"/>
      <c r="T103" s="167">
        <f>SUM(T104:T107)</f>
        <v>0</v>
      </c>
      <c r="AR103" s="168" t="s">
        <v>166</v>
      </c>
      <c r="AT103" s="169" t="s">
        <v>68</v>
      </c>
      <c r="AU103" s="169" t="s">
        <v>77</v>
      </c>
      <c r="AY103" s="168" t="s">
        <v>159</v>
      </c>
      <c r="BK103" s="170">
        <f>SUM(BK104:BK107)</f>
        <v>0</v>
      </c>
    </row>
    <row r="104" spans="1:65" s="2" customFormat="1" ht="19.9" customHeight="1">
      <c r="A104" s="34"/>
      <c r="B104" s="35"/>
      <c r="C104" s="173" t="s">
        <v>199</v>
      </c>
      <c r="D104" s="173" t="s">
        <v>161</v>
      </c>
      <c r="E104" s="174" t="s">
        <v>309</v>
      </c>
      <c r="F104" s="175" t="s">
        <v>310</v>
      </c>
      <c r="G104" s="176" t="s">
        <v>164</v>
      </c>
      <c r="H104" s="177">
        <v>0.232</v>
      </c>
      <c r="I104" s="178"/>
      <c r="J104" s="179">
        <f>ROUND(I104*H104,2)</f>
        <v>0</v>
      </c>
      <c r="K104" s="175" t="s">
        <v>225</v>
      </c>
      <c r="L104" s="39"/>
      <c r="M104" s="180" t="s">
        <v>19</v>
      </c>
      <c r="N104" s="181" t="s">
        <v>40</v>
      </c>
      <c r="O104" s="64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4" t="s">
        <v>226</v>
      </c>
      <c r="AT104" s="184" t="s">
        <v>161</v>
      </c>
      <c r="AU104" s="184" t="s">
        <v>79</v>
      </c>
      <c r="AY104" s="17" t="s">
        <v>159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7" t="s">
        <v>77</v>
      </c>
      <c r="BK104" s="185">
        <f>ROUND(I104*H104,2)</f>
        <v>0</v>
      </c>
      <c r="BL104" s="17" t="s">
        <v>226</v>
      </c>
      <c r="BM104" s="184" t="s">
        <v>311</v>
      </c>
    </row>
    <row r="105" spans="1:47" s="2" customFormat="1" ht="11.25">
      <c r="A105" s="34"/>
      <c r="B105" s="35"/>
      <c r="C105" s="36"/>
      <c r="D105" s="186" t="s">
        <v>168</v>
      </c>
      <c r="E105" s="36"/>
      <c r="F105" s="187" t="s">
        <v>312</v>
      </c>
      <c r="G105" s="36"/>
      <c r="H105" s="36"/>
      <c r="I105" s="188"/>
      <c r="J105" s="36"/>
      <c r="K105" s="36"/>
      <c r="L105" s="39"/>
      <c r="M105" s="189"/>
      <c r="N105" s="190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168</v>
      </c>
      <c r="AU105" s="17" t="s">
        <v>79</v>
      </c>
    </row>
    <row r="106" spans="1:47" s="2" customFormat="1" ht="39">
      <c r="A106" s="34"/>
      <c r="B106" s="35"/>
      <c r="C106" s="36"/>
      <c r="D106" s="186" t="s">
        <v>229</v>
      </c>
      <c r="E106" s="36"/>
      <c r="F106" s="218" t="s">
        <v>313</v>
      </c>
      <c r="G106" s="36"/>
      <c r="H106" s="36"/>
      <c r="I106" s="188"/>
      <c r="J106" s="36"/>
      <c r="K106" s="36"/>
      <c r="L106" s="39"/>
      <c r="M106" s="189"/>
      <c r="N106" s="190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229</v>
      </c>
      <c r="AU106" s="17" t="s">
        <v>79</v>
      </c>
    </row>
    <row r="107" spans="2:51" s="13" customFormat="1" ht="11.25">
      <c r="B107" s="193"/>
      <c r="C107" s="194"/>
      <c r="D107" s="186" t="s">
        <v>172</v>
      </c>
      <c r="E107" s="195" t="s">
        <v>19</v>
      </c>
      <c r="F107" s="196" t="s">
        <v>307</v>
      </c>
      <c r="G107" s="194"/>
      <c r="H107" s="197">
        <v>0.232</v>
      </c>
      <c r="I107" s="198"/>
      <c r="J107" s="194"/>
      <c r="K107" s="194"/>
      <c r="L107" s="199"/>
      <c r="M107" s="204"/>
      <c r="N107" s="205"/>
      <c r="O107" s="205"/>
      <c r="P107" s="205"/>
      <c r="Q107" s="205"/>
      <c r="R107" s="205"/>
      <c r="S107" s="205"/>
      <c r="T107" s="206"/>
      <c r="AT107" s="203" t="s">
        <v>172</v>
      </c>
      <c r="AU107" s="203" t="s">
        <v>79</v>
      </c>
      <c r="AV107" s="13" t="s">
        <v>79</v>
      </c>
      <c r="AW107" s="13" t="s">
        <v>31</v>
      </c>
      <c r="AX107" s="13" t="s">
        <v>77</v>
      </c>
      <c r="AY107" s="203" t="s">
        <v>159</v>
      </c>
    </row>
    <row r="108" spans="1:31" s="2" customFormat="1" ht="6.95" customHeight="1">
      <c r="A108" s="34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9"/>
      <c r="M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</sheetData>
  <sheetProtection algorithmName="SHA-512" hashValue="jrzo+vwCC6mWl95dVwt7lrEHgBqjWpUs8S3oAaXLAICuFwuQ/9gN6kDcB079M1M2pqdQpIKnPbEy6b96xyDWxA==" saltValue="8qCpkonUHfUChOgmR/rOmUlh9/pyBbbmbdh5W5Rh1Qmb7rTUwE6FYs17vgrzvIYr9x+U4y4wcRFk6w99eurwWA==" spinCount="100000" sheet="1" objects="1" scenarios="1" formatColumns="0" formatRows="0" autoFilter="0"/>
  <autoFilter ref="C82:K10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1/111103213"/>
    <hyperlink ref="F92" r:id="rId2" display="https://podminky.urs.cz/item/CS_URS_2023_01/185803106"/>
    <hyperlink ref="F96" r:id="rId3" display="https://podminky.urs.cz/item/CS_URS_2023_01/111103223"/>
    <hyperlink ref="F100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9" customWidth="1"/>
    <col min="2" max="2" width="1.7109375" style="219" customWidth="1"/>
    <col min="3" max="4" width="5.00390625" style="219" customWidth="1"/>
    <col min="5" max="5" width="11.7109375" style="219" customWidth="1"/>
    <col min="6" max="6" width="9.140625" style="219" customWidth="1"/>
    <col min="7" max="7" width="5.00390625" style="219" customWidth="1"/>
    <col min="8" max="8" width="77.8515625" style="219" customWidth="1"/>
    <col min="9" max="10" width="20.00390625" style="219" customWidth="1"/>
    <col min="11" max="11" width="1.7109375" style="219" customWidth="1"/>
  </cols>
  <sheetData>
    <row r="1" s="1" customFormat="1" ht="37.5" customHeight="1"/>
    <row r="2" spans="2:11" s="1" customFormat="1" ht="7.5" customHeight="1"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2:11" s="15" customFormat="1" ht="45" customHeight="1">
      <c r="B3" s="223"/>
      <c r="C3" s="351" t="s">
        <v>314</v>
      </c>
      <c r="D3" s="351"/>
      <c r="E3" s="351"/>
      <c r="F3" s="351"/>
      <c r="G3" s="351"/>
      <c r="H3" s="351"/>
      <c r="I3" s="351"/>
      <c r="J3" s="351"/>
      <c r="K3" s="224"/>
    </row>
    <row r="4" spans="2:11" s="1" customFormat="1" ht="25.5" customHeight="1">
      <c r="B4" s="225"/>
      <c r="C4" s="356" t="s">
        <v>315</v>
      </c>
      <c r="D4" s="356"/>
      <c r="E4" s="356"/>
      <c r="F4" s="356"/>
      <c r="G4" s="356"/>
      <c r="H4" s="356"/>
      <c r="I4" s="356"/>
      <c r="J4" s="356"/>
      <c r="K4" s="226"/>
    </row>
    <row r="5" spans="2:11" s="1" customFormat="1" ht="5.25" customHeight="1">
      <c r="B5" s="225"/>
      <c r="C5" s="227"/>
      <c r="D5" s="227"/>
      <c r="E5" s="227"/>
      <c r="F5" s="227"/>
      <c r="G5" s="227"/>
      <c r="H5" s="227"/>
      <c r="I5" s="227"/>
      <c r="J5" s="227"/>
      <c r="K5" s="226"/>
    </row>
    <row r="6" spans="2:11" s="1" customFormat="1" ht="15" customHeight="1">
      <c r="B6" s="225"/>
      <c r="C6" s="355" t="s">
        <v>316</v>
      </c>
      <c r="D6" s="355"/>
      <c r="E6" s="355"/>
      <c r="F6" s="355"/>
      <c r="G6" s="355"/>
      <c r="H6" s="355"/>
      <c r="I6" s="355"/>
      <c r="J6" s="355"/>
      <c r="K6" s="226"/>
    </row>
    <row r="7" spans="2:11" s="1" customFormat="1" ht="15" customHeight="1">
      <c r="B7" s="229"/>
      <c r="C7" s="355" t="s">
        <v>317</v>
      </c>
      <c r="D7" s="355"/>
      <c r="E7" s="355"/>
      <c r="F7" s="355"/>
      <c r="G7" s="355"/>
      <c r="H7" s="355"/>
      <c r="I7" s="355"/>
      <c r="J7" s="355"/>
      <c r="K7" s="226"/>
    </row>
    <row r="8" spans="2:11" s="1" customFormat="1" ht="12.75" customHeight="1">
      <c r="B8" s="229"/>
      <c r="C8" s="228"/>
      <c r="D8" s="228"/>
      <c r="E8" s="228"/>
      <c r="F8" s="228"/>
      <c r="G8" s="228"/>
      <c r="H8" s="228"/>
      <c r="I8" s="228"/>
      <c r="J8" s="228"/>
      <c r="K8" s="226"/>
    </row>
    <row r="9" spans="2:11" s="1" customFormat="1" ht="15" customHeight="1">
      <c r="B9" s="229"/>
      <c r="C9" s="355" t="s">
        <v>318</v>
      </c>
      <c r="D9" s="355"/>
      <c r="E9" s="355"/>
      <c r="F9" s="355"/>
      <c r="G9" s="355"/>
      <c r="H9" s="355"/>
      <c r="I9" s="355"/>
      <c r="J9" s="355"/>
      <c r="K9" s="226"/>
    </row>
    <row r="10" spans="2:11" s="1" customFormat="1" ht="15" customHeight="1">
      <c r="B10" s="229"/>
      <c r="C10" s="228"/>
      <c r="D10" s="355" t="s">
        <v>319</v>
      </c>
      <c r="E10" s="355"/>
      <c r="F10" s="355"/>
      <c r="G10" s="355"/>
      <c r="H10" s="355"/>
      <c r="I10" s="355"/>
      <c r="J10" s="355"/>
      <c r="K10" s="226"/>
    </row>
    <row r="11" spans="2:11" s="1" customFormat="1" ht="15" customHeight="1">
      <c r="B11" s="229"/>
      <c r="C11" s="230"/>
      <c r="D11" s="355" t="s">
        <v>320</v>
      </c>
      <c r="E11" s="355"/>
      <c r="F11" s="355"/>
      <c r="G11" s="355"/>
      <c r="H11" s="355"/>
      <c r="I11" s="355"/>
      <c r="J11" s="355"/>
      <c r="K11" s="226"/>
    </row>
    <row r="12" spans="2:11" s="1" customFormat="1" ht="15" customHeight="1">
      <c r="B12" s="229"/>
      <c r="C12" s="230"/>
      <c r="D12" s="228"/>
      <c r="E12" s="228"/>
      <c r="F12" s="228"/>
      <c r="G12" s="228"/>
      <c r="H12" s="228"/>
      <c r="I12" s="228"/>
      <c r="J12" s="228"/>
      <c r="K12" s="226"/>
    </row>
    <row r="13" spans="2:11" s="1" customFormat="1" ht="15" customHeight="1">
      <c r="B13" s="229"/>
      <c r="C13" s="230"/>
      <c r="D13" s="231" t="s">
        <v>321</v>
      </c>
      <c r="E13" s="228"/>
      <c r="F13" s="228"/>
      <c r="G13" s="228"/>
      <c r="H13" s="228"/>
      <c r="I13" s="228"/>
      <c r="J13" s="228"/>
      <c r="K13" s="226"/>
    </row>
    <row r="14" spans="2:11" s="1" customFormat="1" ht="12.75" customHeight="1">
      <c r="B14" s="229"/>
      <c r="C14" s="230"/>
      <c r="D14" s="230"/>
      <c r="E14" s="230"/>
      <c r="F14" s="230"/>
      <c r="G14" s="230"/>
      <c r="H14" s="230"/>
      <c r="I14" s="230"/>
      <c r="J14" s="230"/>
      <c r="K14" s="226"/>
    </row>
    <row r="15" spans="2:11" s="1" customFormat="1" ht="15" customHeight="1">
      <c r="B15" s="229"/>
      <c r="C15" s="230"/>
      <c r="D15" s="355" t="s">
        <v>322</v>
      </c>
      <c r="E15" s="355"/>
      <c r="F15" s="355"/>
      <c r="G15" s="355"/>
      <c r="H15" s="355"/>
      <c r="I15" s="355"/>
      <c r="J15" s="355"/>
      <c r="K15" s="226"/>
    </row>
    <row r="16" spans="2:11" s="1" customFormat="1" ht="15" customHeight="1">
      <c r="B16" s="229"/>
      <c r="C16" s="230"/>
      <c r="D16" s="355" t="s">
        <v>323</v>
      </c>
      <c r="E16" s="355"/>
      <c r="F16" s="355"/>
      <c r="G16" s="355"/>
      <c r="H16" s="355"/>
      <c r="I16" s="355"/>
      <c r="J16" s="355"/>
      <c r="K16" s="226"/>
    </row>
    <row r="17" spans="2:11" s="1" customFormat="1" ht="15" customHeight="1">
      <c r="B17" s="229"/>
      <c r="C17" s="230"/>
      <c r="D17" s="355" t="s">
        <v>324</v>
      </c>
      <c r="E17" s="355"/>
      <c r="F17" s="355"/>
      <c r="G17" s="355"/>
      <c r="H17" s="355"/>
      <c r="I17" s="355"/>
      <c r="J17" s="355"/>
      <c r="K17" s="226"/>
    </row>
    <row r="18" spans="2:11" s="1" customFormat="1" ht="15" customHeight="1">
      <c r="B18" s="229"/>
      <c r="C18" s="230"/>
      <c r="D18" s="230"/>
      <c r="E18" s="232" t="s">
        <v>76</v>
      </c>
      <c r="F18" s="355" t="s">
        <v>325</v>
      </c>
      <c r="G18" s="355"/>
      <c r="H18" s="355"/>
      <c r="I18" s="355"/>
      <c r="J18" s="355"/>
      <c r="K18" s="226"/>
    </row>
    <row r="19" spans="2:11" s="1" customFormat="1" ht="15" customHeight="1">
      <c r="B19" s="229"/>
      <c r="C19" s="230"/>
      <c r="D19" s="230"/>
      <c r="E19" s="232" t="s">
        <v>326</v>
      </c>
      <c r="F19" s="355" t="s">
        <v>327</v>
      </c>
      <c r="G19" s="355"/>
      <c r="H19" s="355"/>
      <c r="I19" s="355"/>
      <c r="J19" s="355"/>
      <c r="K19" s="226"/>
    </row>
    <row r="20" spans="2:11" s="1" customFormat="1" ht="15" customHeight="1">
      <c r="B20" s="229"/>
      <c r="C20" s="230"/>
      <c r="D20" s="230"/>
      <c r="E20" s="232" t="s">
        <v>328</v>
      </c>
      <c r="F20" s="355" t="s">
        <v>329</v>
      </c>
      <c r="G20" s="355"/>
      <c r="H20" s="355"/>
      <c r="I20" s="355"/>
      <c r="J20" s="355"/>
      <c r="K20" s="226"/>
    </row>
    <row r="21" spans="2:11" s="1" customFormat="1" ht="15" customHeight="1">
      <c r="B21" s="229"/>
      <c r="C21" s="230"/>
      <c r="D21" s="230"/>
      <c r="E21" s="232" t="s">
        <v>330</v>
      </c>
      <c r="F21" s="355" t="s">
        <v>331</v>
      </c>
      <c r="G21" s="355"/>
      <c r="H21" s="355"/>
      <c r="I21" s="355"/>
      <c r="J21" s="355"/>
      <c r="K21" s="226"/>
    </row>
    <row r="22" spans="2:11" s="1" customFormat="1" ht="15" customHeight="1">
      <c r="B22" s="229"/>
      <c r="C22" s="230"/>
      <c r="D22" s="230"/>
      <c r="E22" s="232" t="s">
        <v>332</v>
      </c>
      <c r="F22" s="355" t="s">
        <v>333</v>
      </c>
      <c r="G22" s="355"/>
      <c r="H22" s="355"/>
      <c r="I22" s="355"/>
      <c r="J22" s="355"/>
      <c r="K22" s="226"/>
    </row>
    <row r="23" spans="2:11" s="1" customFormat="1" ht="15" customHeight="1">
      <c r="B23" s="229"/>
      <c r="C23" s="230"/>
      <c r="D23" s="230"/>
      <c r="E23" s="232" t="s">
        <v>334</v>
      </c>
      <c r="F23" s="355" t="s">
        <v>335</v>
      </c>
      <c r="G23" s="355"/>
      <c r="H23" s="355"/>
      <c r="I23" s="355"/>
      <c r="J23" s="355"/>
      <c r="K23" s="226"/>
    </row>
    <row r="24" spans="2:11" s="1" customFormat="1" ht="12.75" customHeight="1">
      <c r="B24" s="229"/>
      <c r="C24" s="230"/>
      <c r="D24" s="230"/>
      <c r="E24" s="230"/>
      <c r="F24" s="230"/>
      <c r="G24" s="230"/>
      <c r="H24" s="230"/>
      <c r="I24" s="230"/>
      <c r="J24" s="230"/>
      <c r="K24" s="226"/>
    </row>
    <row r="25" spans="2:11" s="1" customFormat="1" ht="15" customHeight="1">
      <c r="B25" s="229"/>
      <c r="C25" s="355" t="s">
        <v>336</v>
      </c>
      <c r="D25" s="355"/>
      <c r="E25" s="355"/>
      <c r="F25" s="355"/>
      <c r="G25" s="355"/>
      <c r="H25" s="355"/>
      <c r="I25" s="355"/>
      <c r="J25" s="355"/>
      <c r="K25" s="226"/>
    </row>
    <row r="26" spans="2:11" s="1" customFormat="1" ht="15" customHeight="1">
      <c r="B26" s="229"/>
      <c r="C26" s="355" t="s">
        <v>337</v>
      </c>
      <c r="D26" s="355"/>
      <c r="E26" s="355"/>
      <c r="F26" s="355"/>
      <c r="G26" s="355"/>
      <c r="H26" s="355"/>
      <c r="I26" s="355"/>
      <c r="J26" s="355"/>
      <c r="K26" s="226"/>
    </row>
    <row r="27" spans="2:11" s="1" customFormat="1" ht="15" customHeight="1">
      <c r="B27" s="229"/>
      <c r="C27" s="228"/>
      <c r="D27" s="355" t="s">
        <v>338</v>
      </c>
      <c r="E27" s="355"/>
      <c r="F27" s="355"/>
      <c r="G27" s="355"/>
      <c r="H27" s="355"/>
      <c r="I27" s="355"/>
      <c r="J27" s="355"/>
      <c r="K27" s="226"/>
    </row>
    <row r="28" spans="2:11" s="1" customFormat="1" ht="15" customHeight="1">
      <c r="B28" s="229"/>
      <c r="C28" s="230"/>
      <c r="D28" s="355" t="s">
        <v>339</v>
      </c>
      <c r="E28" s="355"/>
      <c r="F28" s="355"/>
      <c r="G28" s="355"/>
      <c r="H28" s="355"/>
      <c r="I28" s="355"/>
      <c r="J28" s="355"/>
      <c r="K28" s="226"/>
    </row>
    <row r="29" spans="2:11" s="1" customFormat="1" ht="12.75" customHeight="1">
      <c r="B29" s="229"/>
      <c r="C29" s="230"/>
      <c r="D29" s="230"/>
      <c r="E29" s="230"/>
      <c r="F29" s="230"/>
      <c r="G29" s="230"/>
      <c r="H29" s="230"/>
      <c r="I29" s="230"/>
      <c r="J29" s="230"/>
      <c r="K29" s="226"/>
    </row>
    <row r="30" spans="2:11" s="1" customFormat="1" ht="15" customHeight="1">
      <c r="B30" s="229"/>
      <c r="C30" s="230"/>
      <c r="D30" s="355" t="s">
        <v>340</v>
      </c>
      <c r="E30" s="355"/>
      <c r="F30" s="355"/>
      <c r="G30" s="355"/>
      <c r="H30" s="355"/>
      <c r="I30" s="355"/>
      <c r="J30" s="355"/>
      <c r="K30" s="226"/>
    </row>
    <row r="31" spans="2:11" s="1" customFormat="1" ht="15" customHeight="1">
      <c r="B31" s="229"/>
      <c r="C31" s="230"/>
      <c r="D31" s="355" t="s">
        <v>341</v>
      </c>
      <c r="E31" s="355"/>
      <c r="F31" s="355"/>
      <c r="G31" s="355"/>
      <c r="H31" s="355"/>
      <c r="I31" s="355"/>
      <c r="J31" s="355"/>
      <c r="K31" s="226"/>
    </row>
    <row r="32" spans="2:11" s="1" customFormat="1" ht="12.75" customHeight="1">
      <c r="B32" s="229"/>
      <c r="C32" s="230"/>
      <c r="D32" s="230"/>
      <c r="E32" s="230"/>
      <c r="F32" s="230"/>
      <c r="G32" s="230"/>
      <c r="H32" s="230"/>
      <c r="I32" s="230"/>
      <c r="J32" s="230"/>
      <c r="K32" s="226"/>
    </row>
    <row r="33" spans="2:11" s="1" customFormat="1" ht="15" customHeight="1">
      <c r="B33" s="229"/>
      <c r="C33" s="230"/>
      <c r="D33" s="355" t="s">
        <v>342</v>
      </c>
      <c r="E33" s="355"/>
      <c r="F33" s="355"/>
      <c r="G33" s="355"/>
      <c r="H33" s="355"/>
      <c r="I33" s="355"/>
      <c r="J33" s="355"/>
      <c r="K33" s="226"/>
    </row>
    <row r="34" spans="2:11" s="1" customFormat="1" ht="15" customHeight="1">
      <c r="B34" s="229"/>
      <c r="C34" s="230"/>
      <c r="D34" s="355" t="s">
        <v>343</v>
      </c>
      <c r="E34" s="355"/>
      <c r="F34" s="355"/>
      <c r="G34" s="355"/>
      <c r="H34" s="355"/>
      <c r="I34" s="355"/>
      <c r="J34" s="355"/>
      <c r="K34" s="226"/>
    </row>
    <row r="35" spans="2:11" s="1" customFormat="1" ht="15" customHeight="1">
      <c r="B35" s="229"/>
      <c r="C35" s="230"/>
      <c r="D35" s="355" t="s">
        <v>344</v>
      </c>
      <c r="E35" s="355"/>
      <c r="F35" s="355"/>
      <c r="G35" s="355"/>
      <c r="H35" s="355"/>
      <c r="I35" s="355"/>
      <c r="J35" s="355"/>
      <c r="K35" s="226"/>
    </row>
    <row r="36" spans="2:11" s="1" customFormat="1" ht="15" customHeight="1">
      <c r="B36" s="229"/>
      <c r="C36" s="230"/>
      <c r="D36" s="228"/>
      <c r="E36" s="231" t="s">
        <v>145</v>
      </c>
      <c r="F36" s="228"/>
      <c r="G36" s="355" t="s">
        <v>345</v>
      </c>
      <c r="H36" s="355"/>
      <c r="I36" s="355"/>
      <c r="J36" s="355"/>
      <c r="K36" s="226"/>
    </row>
    <row r="37" spans="2:11" s="1" customFormat="1" ht="30.75" customHeight="1">
      <c r="B37" s="229"/>
      <c r="C37" s="230"/>
      <c r="D37" s="228"/>
      <c r="E37" s="231" t="s">
        <v>346</v>
      </c>
      <c r="F37" s="228"/>
      <c r="G37" s="355" t="s">
        <v>347</v>
      </c>
      <c r="H37" s="355"/>
      <c r="I37" s="355"/>
      <c r="J37" s="355"/>
      <c r="K37" s="226"/>
    </row>
    <row r="38" spans="2:11" s="1" customFormat="1" ht="15" customHeight="1">
      <c r="B38" s="229"/>
      <c r="C38" s="230"/>
      <c r="D38" s="228"/>
      <c r="E38" s="231" t="s">
        <v>50</v>
      </c>
      <c r="F38" s="228"/>
      <c r="G38" s="355" t="s">
        <v>348</v>
      </c>
      <c r="H38" s="355"/>
      <c r="I38" s="355"/>
      <c r="J38" s="355"/>
      <c r="K38" s="226"/>
    </row>
    <row r="39" spans="2:11" s="1" customFormat="1" ht="15" customHeight="1">
      <c r="B39" s="229"/>
      <c r="C39" s="230"/>
      <c r="D39" s="228"/>
      <c r="E39" s="231" t="s">
        <v>51</v>
      </c>
      <c r="F39" s="228"/>
      <c r="G39" s="355" t="s">
        <v>349</v>
      </c>
      <c r="H39" s="355"/>
      <c r="I39" s="355"/>
      <c r="J39" s="355"/>
      <c r="K39" s="226"/>
    </row>
    <row r="40" spans="2:11" s="1" customFormat="1" ht="15" customHeight="1">
      <c r="B40" s="229"/>
      <c r="C40" s="230"/>
      <c r="D40" s="228"/>
      <c r="E40" s="231" t="s">
        <v>146</v>
      </c>
      <c r="F40" s="228"/>
      <c r="G40" s="355" t="s">
        <v>350</v>
      </c>
      <c r="H40" s="355"/>
      <c r="I40" s="355"/>
      <c r="J40" s="355"/>
      <c r="K40" s="226"/>
    </row>
    <row r="41" spans="2:11" s="1" customFormat="1" ht="15" customHeight="1">
      <c r="B41" s="229"/>
      <c r="C41" s="230"/>
      <c r="D41" s="228"/>
      <c r="E41" s="231" t="s">
        <v>147</v>
      </c>
      <c r="F41" s="228"/>
      <c r="G41" s="355" t="s">
        <v>351</v>
      </c>
      <c r="H41" s="355"/>
      <c r="I41" s="355"/>
      <c r="J41" s="355"/>
      <c r="K41" s="226"/>
    </row>
    <row r="42" spans="2:11" s="1" customFormat="1" ht="15" customHeight="1">
      <c r="B42" s="229"/>
      <c r="C42" s="230"/>
      <c r="D42" s="228"/>
      <c r="E42" s="231" t="s">
        <v>352</v>
      </c>
      <c r="F42" s="228"/>
      <c r="G42" s="355" t="s">
        <v>353</v>
      </c>
      <c r="H42" s="355"/>
      <c r="I42" s="355"/>
      <c r="J42" s="355"/>
      <c r="K42" s="226"/>
    </row>
    <row r="43" spans="2:11" s="1" customFormat="1" ht="15" customHeight="1">
      <c r="B43" s="229"/>
      <c r="C43" s="230"/>
      <c r="D43" s="228"/>
      <c r="E43" s="231"/>
      <c r="F43" s="228"/>
      <c r="G43" s="355" t="s">
        <v>354</v>
      </c>
      <c r="H43" s="355"/>
      <c r="I43" s="355"/>
      <c r="J43" s="355"/>
      <c r="K43" s="226"/>
    </row>
    <row r="44" spans="2:11" s="1" customFormat="1" ht="15" customHeight="1">
      <c r="B44" s="229"/>
      <c r="C44" s="230"/>
      <c r="D44" s="228"/>
      <c r="E44" s="231" t="s">
        <v>355</v>
      </c>
      <c r="F44" s="228"/>
      <c r="G44" s="355" t="s">
        <v>356</v>
      </c>
      <c r="H44" s="355"/>
      <c r="I44" s="355"/>
      <c r="J44" s="355"/>
      <c r="K44" s="226"/>
    </row>
    <row r="45" spans="2:11" s="1" customFormat="1" ht="15" customHeight="1">
      <c r="B45" s="229"/>
      <c r="C45" s="230"/>
      <c r="D45" s="228"/>
      <c r="E45" s="231" t="s">
        <v>149</v>
      </c>
      <c r="F45" s="228"/>
      <c r="G45" s="355" t="s">
        <v>357</v>
      </c>
      <c r="H45" s="355"/>
      <c r="I45" s="355"/>
      <c r="J45" s="355"/>
      <c r="K45" s="226"/>
    </row>
    <row r="46" spans="2:11" s="1" customFormat="1" ht="12.75" customHeight="1">
      <c r="B46" s="229"/>
      <c r="C46" s="230"/>
      <c r="D46" s="228"/>
      <c r="E46" s="228"/>
      <c r="F46" s="228"/>
      <c r="G46" s="228"/>
      <c r="H46" s="228"/>
      <c r="I46" s="228"/>
      <c r="J46" s="228"/>
      <c r="K46" s="226"/>
    </row>
    <row r="47" spans="2:11" s="1" customFormat="1" ht="15" customHeight="1">
      <c r="B47" s="229"/>
      <c r="C47" s="230"/>
      <c r="D47" s="355" t="s">
        <v>358</v>
      </c>
      <c r="E47" s="355"/>
      <c r="F47" s="355"/>
      <c r="G47" s="355"/>
      <c r="H47" s="355"/>
      <c r="I47" s="355"/>
      <c r="J47" s="355"/>
      <c r="K47" s="226"/>
    </row>
    <row r="48" spans="2:11" s="1" customFormat="1" ht="15" customHeight="1">
      <c r="B48" s="229"/>
      <c r="C48" s="230"/>
      <c r="D48" s="230"/>
      <c r="E48" s="355" t="s">
        <v>359</v>
      </c>
      <c r="F48" s="355"/>
      <c r="G48" s="355"/>
      <c r="H48" s="355"/>
      <c r="I48" s="355"/>
      <c r="J48" s="355"/>
      <c r="K48" s="226"/>
    </row>
    <row r="49" spans="2:11" s="1" customFormat="1" ht="15" customHeight="1">
      <c r="B49" s="229"/>
      <c r="C49" s="230"/>
      <c r="D49" s="230"/>
      <c r="E49" s="355" t="s">
        <v>360</v>
      </c>
      <c r="F49" s="355"/>
      <c r="G49" s="355"/>
      <c r="H49" s="355"/>
      <c r="I49" s="355"/>
      <c r="J49" s="355"/>
      <c r="K49" s="226"/>
    </row>
    <row r="50" spans="2:11" s="1" customFormat="1" ht="15" customHeight="1">
      <c r="B50" s="229"/>
      <c r="C50" s="230"/>
      <c r="D50" s="230"/>
      <c r="E50" s="355" t="s">
        <v>361</v>
      </c>
      <c r="F50" s="355"/>
      <c r="G50" s="355"/>
      <c r="H50" s="355"/>
      <c r="I50" s="355"/>
      <c r="J50" s="355"/>
      <c r="K50" s="226"/>
    </row>
    <row r="51" spans="2:11" s="1" customFormat="1" ht="15" customHeight="1">
      <c r="B51" s="229"/>
      <c r="C51" s="230"/>
      <c r="D51" s="355" t="s">
        <v>362</v>
      </c>
      <c r="E51" s="355"/>
      <c r="F51" s="355"/>
      <c r="G51" s="355"/>
      <c r="H51" s="355"/>
      <c r="I51" s="355"/>
      <c r="J51" s="355"/>
      <c r="K51" s="226"/>
    </row>
    <row r="52" spans="2:11" s="1" customFormat="1" ht="25.5" customHeight="1">
      <c r="B52" s="225"/>
      <c r="C52" s="356" t="s">
        <v>363</v>
      </c>
      <c r="D52" s="356"/>
      <c r="E52" s="356"/>
      <c r="F52" s="356"/>
      <c r="G52" s="356"/>
      <c r="H52" s="356"/>
      <c r="I52" s="356"/>
      <c r="J52" s="356"/>
      <c r="K52" s="226"/>
    </row>
    <row r="53" spans="2:11" s="1" customFormat="1" ht="5.25" customHeight="1">
      <c r="B53" s="225"/>
      <c r="C53" s="227"/>
      <c r="D53" s="227"/>
      <c r="E53" s="227"/>
      <c r="F53" s="227"/>
      <c r="G53" s="227"/>
      <c r="H53" s="227"/>
      <c r="I53" s="227"/>
      <c r="J53" s="227"/>
      <c r="K53" s="226"/>
    </row>
    <row r="54" spans="2:11" s="1" customFormat="1" ht="15" customHeight="1">
      <c r="B54" s="225"/>
      <c r="C54" s="355" t="s">
        <v>364</v>
      </c>
      <c r="D54" s="355"/>
      <c r="E54" s="355"/>
      <c r="F54" s="355"/>
      <c r="G54" s="355"/>
      <c r="H54" s="355"/>
      <c r="I54" s="355"/>
      <c r="J54" s="355"/>
      <c r="K54" s="226"/>
    </row>
    <row r="55" spans="2:11" s="1" customFormat="1" ht="15" customHeight="1">
      <c r="B55" s="225"/>
      <c r="C55" s="355" t="s">
        <v>365</v>
      </c>
      <c r="D55" s="355"/>
      <c r="E55" s="355"/>
      <c r="F55" s="355"/>
      <c r="G55" s="355"/>
      <c r="H55" s="355"/>
      <c r="I55" s="355"/>
      <c r="J55" s="355"/>
      <c r="K55" s="226"/>
    </row>
    <row r="56" spans="2:11" s="1" customFormat="1" ht="12.75" customHeight="1">
      <c r="B56" s="225"/>
      <c r="C56" s="228"/>
      <c r="D56" s="228"/>
      <c r="E56" s="228"/>
      <c r="F56" s="228"/>
      <c r="G56" s="228"/>
      <c r="H56" s="228"/>
      <c r="I56" s="228"/>
      <c r="J56" s="228"/>
      <c r="K56" s="226"/>
    </row>
    <row r="57" spans="2:11" s="1" customFormat="1" ht="15" customHeight="1">
      <c r="B57" s="225"/>
      <c r="C57" s="355" t="s">
        <v>366</v>
      </c>
      <c r="D57" s="355"/>
      <c r="E57" s="355"/>
      <c r="F57" s="355"/>
      <c r="G57" s="355"/>
      <c r="H57" s="355"/>
      <c r="I57" s="355"/>
      <c r="J57" s="355"/>
      <c r="K57" s="226"/>
    </row>
    <row r="58" spans="2:11" s="1" customFormat="1" ht="15" customHeight="1">
      <c r="B58" s="225"/>
      <c r="C58" s="230"/>
      <c r="D58" s="355" t="s">
        <v>367</v>
      </c>
      <c r="E58" s="355"/>
      <c r="F58" s="355"/>
      <c r="G58" s="355"/>
      <c r="H58" s="355"/>
      <c r="I58" s="355"/>
      <c r="J58" s="355"/>
      <c r="K58" s="226"/>
    </row>
    <row r="59" spans="2:11" s="1" customFormat="1" ht="15" customHeight="1">
      <c r="B59" s="225"/>
      <c r="C59" s="230"/>
      <c r="D59" s="355" t="s">
        <v>368</v>
      </c>
      <c r="E59" s="355"/>
      <c r="F59" s="355"/>
      <c r="G59" s="355"/>
      <c r="H59" s="355"/>
      <c r="I59" s="355"/>
      <c r="J59" s="355"/>
      <c r="K59" s="226"/>
    </row>
    <row r="60" spans="2:11" s="1" customFormat="1" ht="15" customHeight="1">
      <c r="B60" s="225"/>
      <c r="C60" s="230"/>
      <c r="D60" s="355" t="s">
        <v>369</v>
      </c>
      <c r="E60" s="355"/>
      <c r="F60" s="355"/>
      <c r="G60" s="355"/>
      <c r="H60" s="355"/>
      <c r="I60" s="355"/>
      <c r="J60" s="355"/>
      <c r="K60" s="226"/>
    </row>
    <row r="61" spans="2:11" s="1" customFormat="1" ht="15" customHeight="1">
      <c r="B61" s="225"/>
      <c r="C61" s="230"/>
      <c r="D61" s="355" t="s">
        <v>370</v>
      </c>
      <c r="E61" s="355"/>
      <c r="F61" s="355"/>
      <c r="G61" s="355"/>
      <c r="H61" s="355"/>
      <c r="I61" s="355"/>
      <c r="J61" s="355"/>
      <c r="K61" s="226"/>
    </row>
    <row r="62" spans="2:11" s="1" customFormat="1" ht="15" customHeight="1">
      <c r="B62" s="225"/>
      <c r="C62" s="230"/>
      <c r="D62" s="357" t="s">
        <v>371</v>
      </c>
      <c r="E62" s="357"/>
      <c r="F62" s="357"/>
      <c r="G62" s="357"/>
      <c r="H62" s="357"/>
      <c r="I62" s="357"/>
      <c r="J62" s="357"/>
      <c r="K62" s="226"/>
    </row>
    <row r="63" spans="2:11" s="1" customFormat="1" ht="15" customHeight="1">
      <c r="B63" s="225"/>
      <c r="C63" s="230"/>
      <c r="D63" s="355" t="s">
        <v>372</v>
      </c>
      <c r="E63" s="355"/>
      <c r="F63" s="355"/>
      <c r="G63" s="355"/>
      <c r="H63" s="355"/>
      <c r="I63" s="355"/>
      <c r="J63" s="355"/>
      <c r="K63" s="226"/>
    </row>
    <row r="64" spans="2:11" s="1" customFormat="1" ht="12.75" customHeight="1">
      <c r="B64" s="225"/>
      <c r="C64" s="230"/>
      <c r="D64" s="230"/>
      <c r="E64" s="233"/>
      <c r="F64" s="230"/>
      <c r="G64" s="230"/>
      <c r="H64" s="230"/>
      <c r="I64" s="230"/>
      <c r="J64" s="230"/>
      <c r="K64" s="226"/>
    </row>
    <row r="65" spans="2:11" s="1" customFormat="1" ht="15" customHeight="1">
      <c r="B65" s="225"/>
      <c r="C65" s="230"/>
      <c r="D65" s="355" t="s">
        <v>373</v>
      </c>
      <c r="E65" s="355"/>
      <c r="F65" s="355"/>
      <c r="G65" s="355"/>
      <c r="H65" s="355"/>
      <c r="I65" s="355"/>
      <c r="J65" s="355"/>
      <c r="K65" s="226"/>
    </row>
    <row r="66" spans="2:11" s="1" customFormat="1" ht="15" customHeight="1">
      <c r="B66" s="225"/>
      <c r="C66" s="230"/>
      <c r="D66" s="357" t="s">
        <v>374</v>
      </c>
      <c r="E66" s="357"/>
      <c r="F66" s="357"/>
      <c r="G66" s="357"/>
      <c r="H66" s="357"/>
      <c r="I66" s="357"/>
      <c r="J66" s="357"/>
      <c r="K66" s="226"/>
    </row>
    <row r="67" spans="2:11" s="1" customFormat="1" ht="15" customHeight="1">
      <c r="B67" s="225"/>
      <c r="C67" s="230"/>
      <c r="D67" s="355" t="s">
        <v>375</v>
      </c>
      <c r="E67" s="355"/>
      <c r="F67" s="355"/>
      <c r="G67" s="355"/>
      <c r="H67" s="355"/>
      <c r="I67" s="355"/>
      <c r="J67" s="355"/>
      <c r="K67" s="226"/>
    </row>
    <row r="68" spans="2:11" s="1" customFormat="1" ht="15" customHeight="1">
      <c r="B68" s="225"/>
      <c r="C68" s="230"/>
      <c r="D68" s="355" t="s">
        <v>376</v>
      </c>
      <c r="E68" s="355"/>
      <c r="F68" s="355"/>
      <c r="G68" s="355"/>
      <c r="H68" s="355"/>
      <c r="I68" s="355"/>
      <c r="J68" s="355"/>
      <c r="K68" s="226"/>
    </row>
    <row r="69" spans="2:11" s="1" customFormat="1" ht="15" customHeight="1">
      <c r="B69" s="225"/>
      <c r="C69" s="230"/>
      <c r="D69" s="355" t="s">
        <v>377</v>
      </c>
      <c r="E69" s="355"/>
      <c r="F69" s="355"/>
      <c r="G69" s="355"/>
      <c r="H69" s="355"/>
      <c r="I69" s="355"/>
      <c r="J69" s="355"/>
      <c r="K69" s="226"/>
    </row>
    <row r="70" spans="2:11" s="1" customFormat="1" ht="15" customHeight="1">
      <c r="B70" s="225"/>
      <c r="C70" s="230"/>
      <c r="D70" s="355" t="s">
        <v>378</v>
      </c>
      <c r="E70" s="355"/>
      <c r="F70" s="355"/>
      <c r="G70" s="355"/>
      <c r="H70" s="355"/>
      <c r="I70" s="355"/>
      <c r="J70" s="355"/>
      <c r="K70" s="226"/>
    </row>
    <row r="71" spans="2:11" s="1" customFormat="1" ht="12.75" customHeight="1">
      <c r="B71" s="234"/>
      <c r="C71" s="235"/>
      <c r="D71" s="235"/>
      <c r="E71" s="235"/>
      <c r="F71" s="235"/>
      <c r="G71" s="235"/>
      <c r="H71" s="235"/>
      <c r="I71" s="235"/>
      <c r="J71" s="235"/>
      <c r="K71" s="236"/>
    </row>
    <row r="72" spans="2:11" s="1" customFormat="1" ht="18.75" customHeight="1">
      <c r="B72" s="237"/>
      <c r="C72" s="237"/>
      <c r="D72" s="237"/>
      <c r="E72" s="237"/>
      <c r="F72" s="237"/>
      <c r="G72" s="237"/>
      <c r="H72" s="237"/>
      <c r="I72" s="237"/>
      <c r="J72" s="237"/>
      <c r="K72" s="238"/>
    </row>
    <row r="73" spans="2:11" s="1" customFormat="1" ht="18.75" customHeight="1">
      <c r="B73" s="238"/>
      <c r="C73" s="238"/>
      <c r="D73" s="238"/>
      <c r="E73" s="238"/>
      <c r="F73" s="238"/>
      <c r="G73" s="238"/>
      <c r="H73" s="238"/>
      <c r="I73" s="238"/>
      <c r="J73" s="238"/>
      <c r="K73" s="238"/>
    </row>
    <row r="74" spans="2:11" s="1" customFormat="1" ht="7.5" customHeight="1">
      <c r="B74" s="239"/>
      <c r="C74" s="240"/>
      <c r="D74" s="240"/>
      <c r="E74" s="240"/>
      <c r="F74" s="240"/>
      <c r="G74" s="240"/>
      <c r="H74" s="240"/>
      <c r="I74" s="240"/>
      <c r="J74" s="240"/>
      <c r="K74" s="241"/>
    </row>
    <row r="75" spans="2:11" s="1" customFormat="1" ht="45" customHeight="1">
      <c r="B75" s="242"/>
      <c r="C75" s="350" t="s">
        <v>379</v>
      </c>
      <c r="D75" s="350"/>
      <c r="E75" s="350"/>
      <c r="F75" s="350"/>
      <c r="G75" s="350"/>
      <c r="H75" s="350"/>
      <c r="I75" s="350"/>
      <c r="J75" s="350"/>
      <c r="K75" s="243"/>
    </row>
    <row r="76" spans="2:11" s="1" customFormat="1" ht="17.25" customHeight="1">
      <c r="B76" s="242"/>
      <c r="C76" s="244" t="s">
        <v>380</v>
      </c>
      <c r="D76" s="244"/>
      <c r="E76" s="244"/>
      <c r="F76" s="244" t="s">
        <v>381</v>
      </c>
      <c r="G76" s="245"/>
      <c r="H76" s="244" t="s">
        <v>51</v>
      </c>
      <c r="I76" s="244" t="s">
        <v>54</v>
      </c>
      <c r="J76" s="244" t="s">
        <v>382</v>
      </c>
      <c r="K76" s="243"/>
    </row>
    <row r="77" spans="2:11" s="1" customFormat="1" ht="17.25" customHeight="1">
      <c r="B77" s="242"/>
      <c r="C77" s="246" t="s">
        <v>383</v>
      </c>
      <c r="D77" s="246"/>
      <c r="E77" s="246"/>
      <c r="F77" s="247" t="s">
        <v>384</v>
      </c>
      <c r="G77" s="248"/>
      <c r="H77" s="246"/>
      <c r="I77" s="246"/>
      <c r="J77" s="246" t="s">
        <v>385</v>
      </c>
      <c r="K77" s="243"/>
    </row>
    <row r="78" spans="2:11" s="1" customFormat="1" ht="5.25" customHeight="1">
      <c r="B78" s="242"/>
      <c r="C78" s="249"/>
      <c r="D78" s="249"/>
      <c r="E78" s="249"/>
      <c r="F78" s="249"/>
      <c r="G78" s="250"/>
      <c r="H78" s="249"/>
      <c r="I78" s="249"/>
      <c r="J78" s="249"/>
      <c r="K78" s="243"/>
    </row>
    <row r="79" spans="2:11" s="1" customFormat="1" ht="15" customHeight="1">
      <c r="B79" s="242"/>
      <c r="C79" s="231" t="s">
        <v>50</v>
      </c>
      <c r="D79" s="251"/>
      <c r="E79" s="251"/>
      <c r="F79" s="252" t="s">
        <v>386</v>
      </c>
      <c r="G79" s="253"/>
      <c r="H79" s="231" t="s">
        <v>387</v>
      </c>
      <c r="I79" s="231" t="s">
        <v>388</v>
      </c>
      <c r="J79" s="231">
        <v>20</v>
      </c>
      <c r="K79" s="243"/>
    </row>
    <row r="80" spans="2:11" s="1" customFormat="1" ht="15" customHeight="1">
      <c r="B80" s="242"/>
      <c r="C80" s="231" t="s">
        <v>389</v>
      </c>
      <c r="D80" s="231"/>
      <c r="E80" s="231"/>
      <c r="F80" s="252" t="s">
        <v>386</v>
      </c>
      <c r="G80" s="253"/>
      <c r="H80" s="231" t="s">
        <v>390</v>
      </c>
      <c r="I80" s="231" t="s">
        <v>388</v>
      </c>
      <c r="J80" s="231">
        <v>120</v>
      </c>
      <c r="K80" s="243"/>
    </row>
    <row r="81" spans="2:11" s="1" customFormat="1" ht="15" customHeight="1">
      <c r="B81" s="254"/>
      <c r="C81" s="231" t="s">
        <v>391</v>
      </c>
      <c r="D81" s="231"/>
      <c r="E81" s="231"/>
      <c r="F81" s="252" t="s">
        <v>392</v>
      </c>
      <c r="G81" s="253"/>
      <c r="H81" s="231" t="s">
        <v>393</v>
      </c>
      <c r="I81" s="231" t="s">
        <v>388</v>
      </c>
      <c r="J81" s="231">
        <v>50</v>
      </c>
      <c r="K81" s="243"/>
    </row>
    <row r="82" spans="2:11" s="1" customFormat="1" ht="15" customHeight="1">
      <c r="B82" s="254"/>
      <c r="C82" s="231" t="s">
        <v>394</v>
      </c>
      <c r="D82" s="231"/>
      <c r="E82" s="231"/>
      <c r="F82" s="252" t="s">
        <v>386</v>
      </c>
      <c r="G82" s="253"/>
      <c r="H82" s="231" t="s">
        <v>395</v>
      </c>
      <c r="I82" s="231" t="s">
        <v>396</v>
      </c>
      <c r="J82" s="231"/>
      <c r="K82" s="243"/>
    </row>
    <row r="83" spans="2:11" s="1" customFormat="1" ht="15" customHeight="1">
      <c r="B83" s="254"/>
      <c r="C83" s="255" t="s">
        <v>397</v>
      </c>
      <c r="D83" s="255"/>
      <c r="E83" s="255"/>
      <c r="F83" s="256" t="s">
        <v>392</v>
      </c>
      <c r="G83" s="255"/>
      <c r="H83" s="255" t="s">
        <v>398</v>
      </c>
      <c r="I83" s="255" t="s">
        <v>388</v>
      </c>
      <c r="J83" s="255">
        <v>15</v>
      </c>
      <c r="K83" s="243"/>
    </row>
    <row r="84" spans="2:11" s="1" customFormat="1" ht="15" customHeight="1">
      <c r="B84" s="254"/>
      <c r="C84" s="255" t="s">
        <v>399</v>
      </c>
      <c r="D84" s="255"/>
      <c r="E84" s="255"/>
      <c r="F84" s="256" t="s">
        <v>392</v>
      </c>
      <c r="G84" s="255"/>
      <c r="H84" s="255" t="s">
        <v>400</v>
      </c>
      <c r="I84" s="255" t="s">
        <v>388</v>
      </c>
      <c r="J84" s="255">
        <v>15</v>
      </c>
      <c r="K84" s="243"/>
    </row>
    <row r="85" spans="2:11" s="1" customFormat="1" ht="15" customHeight="1">
      <c r="B85" s="254"/>
      <c r="C85" s="255" t="s">
        <v>401</v>
      </c>
      <c r="D85" s="255"/>
      <c r="E85" s="255"/>
      <c r="F85" s="256" t="s">
        <v>392</v>
      </c>
      <c r="G85" s="255"/>
      <c r="H85" s="255" t="s">
        <v>402</v>
      </c>
      <c r="I85" s="255" t="s">
        <v>388</v>
      </c>
      <c r="J85" s="255">
        <v>20</v>
      </c>
      <c r="K85" s="243"/>
    </row>
    <row r="86" spans="2:11" s="1" customFormat="1" ht="15" customHeight="1">
      <c r="B86" s="254"/>
      <c r="C86" s="255" t="s">
        <v>403</v>
      </c>
      <c r="D86" s="255"/>
      <c r="E86" s="255"/>
      <c r="F86" s="256" t="s">
        <v>392</v>
      </c>
      <c r="G86" s="255"/>
      <c r="H86" s="255" t="s">
        <v>404</v>
      </c>
      <c r="I86" s="255" t="s">
        <v>388</v>
      </c>
      <c r="J86" s="255">
        <v>20</v>
      </c>
      <c r="K86" s="243"/>
    </row>
    <row r="87" spans="2:11" s="1" customFormat="1" ht="15" customHeight="1">
      <c r="B87" s="254"/>
      <c r="C87" s="231" t="s">
        <v>405</v>
      </c>
      <c r="D87" s="231"/>
      <c r="E87" s="231"/>
      <c r="F87" s="252" t="s">
        <v>392</v>
      </c>
      <c r="G87" s="253"/>
      <c r="H87" s="231" t="s">
        <v>406</v>
      </c>
      <c r="I87" s="231" t="s">
        <v>388</v>
      </c>
      <c r="J87" s="231">
        <v>50</v>
      </c>
      <c r="K87" s="243"/>
    </row>
    <row r="88" spans="2:11" s="1" customFormat="1" ht="15" customHeight="1">
      <c r="B88" s="254"/>
      <c r="C88" s="231" t="s">
        <v>407</v>
      </c>
      <c r="D88" s="231"/>
      <c r="E88" s="231"/>
      <c r="F88" s="252" t="s">
        <v>392</v>
      </c>
      <c r="G88" s="253"/>
      <c r="H88" s="231" t="s">
        <v>408</v>
      </c>
      <c r="I88" s="231" t="s">
        <v>388</v>
      </c>
      <c r="J88" s="231">
        <v>20</v>
      </c>
      <c r="K88" s="243"/>
    </row>
    <row r="89" spans="2:11" s="1" customFormat="1" ht="15" customHeight="1">
      <c r="B89" s="254"/>
      <c r="C89" s="231" t="s">
        <v>409</v>
      </c>
      <c r="D89" s="231"/>
      <c r="E89" s="231"/>
      <c r="F89" s="252" t="s">
        <v>392</v>
      </c>
      <c r="G89" s="253"/>
      <c r="H89" s="231" t="s">
        <v>410</v>
      </c>
      <c r="I89" s="231" t="s">
        <v>388</v>
      </c>
      <c r="J89" s="231">
        <v>20</v>
      </c>
      <c r="K89" s="243"/>
    </row>
    <row r="90" spans="2:11" s="1" customFormat="1" ht="15" customHeight="1">
      <c r="B90" s="254"/>
      <c r="C90" s="231" t="s">
        <v>411</v>
      </c>
      <c r="D90" s="231"/>
      <c r="E90" s="231"/>
      <c r="F90" s="252" t="s">
        <v>392</v>
      </c>
      <c r="G90" s="253"/>
      <c r="H90" s="231" t="s">
        <v>412</v>
      </c>
      <c r="I90" s="231" t="s">
        <v>388</v>
      </c>
      <c r="J90" s="231">
        <v>50</v>
      </c>
      <c r="K90" s="243"/>
    </row>
    <row r="91" spans="2:11" s="1" customFormat="1" ht="15" customHeight="1">
      <c r="B91" s="254"/>
      <c r="C91" s="231" t="s">
        <v>413</v>
      </c>
      <c r="D91" s="231"/>
      <c r="E91" s="231"/>
      <c r="F91" s="252" t="s">
        <v>392</v>
      </c>
      <c r="G91" s="253"/>
      <c r="H91" s="231" t="s">
        <v>413</v>
      </c>
      <c r="I91" s="231" t="s">
        <v>388</v>
      </c>
      <c r="J91" s="231">
        <v>50</v>
      </c>
      <c r="K91" s="243"/>
    </row>
    <row r="92" spans="2:11" s="1" customFormat="1" ht="15" customHeight="1">
      <c r="B92" s="254"/>
      <c r="C92" s="231" t="s">
        <v>414</v>
      </c>
      <c r="D92" s="231"/>
      <c r="E92" s="231"/>
      <c r="F92" s="252" t="s">
        <v>392</v>
      </c>
      <c r="G92" s="253"/>
      <c r="H92" s="231" t="s">
        <v>415</v>
      </c>
      <c r="I92" s="231" t="s">
        <v>388</v>
      </c>
      <c r="J92" s="231">
        <v>255</v>
      </c>
      <c r="K92" s="243"/>
    </row>
    <row r="93" spans="2:11" s="1" customFormat="1" ht="15" customHeight="1">
      <c r="B93" s="254"/>
      <c r="C93" s="231" t="s">
        <v>416</v>
      </c>
      <c r="D93" s="231"/>
      <c r="E93" s="231"/>
      <c r="F93" s="252" t="s">
        <v>386</v>
      </c>
      <c r="G93" s="253"/>
      <c r="H93" s="231" t="s">
        <v>417</v>
      </c>
      <c r="I93" s="231" t="s">
        <v>418</v>
      </c>
      <c r="J93" s="231"/>
      <c r="K93" s="243"/>
    </row>
    <row r="94" spans="2:11" s="1" customFormat="1" ht="15" customHeight="1">
      <c r="B94" s="254"/>
      <c r="C94" s="231" t="s">
        <v>419</v>
      </c>
      <c r="D94" s="231"/>
      <c r="E94" s="231"/>
      <c r="F94" s="252" t="s">
        <v>386</v>
      </c>
      <c r="G94" s="253"/>
      <c r="H94" s="231" t="s">
        <v>420</v>
      </c>
      <c r="I94" s="231" t="s">
        <v>421</v>
      </c>
      <c r="J94" s="231"/>
      <c r="K94" s="243"/>
    </row>
    <row r="95" spans="2:11" s="1" customFormat="1" ht="15" customHeight="1">
      <c r="B95" s="254"/>
      <c r="C95" s="231" t="s">
        <v>422</v>
      </c>
      <c r="D95" s="231"/>
      <c r="E95" s="231"/>
      <c r="F95" s="252" t="s">
        <v>386</v>
      </c>
      <c r="G95" s="253"/>
      <c r="H95" s="231" t="s">
        <v>422</v>
      </c>
      <c r="I95" s="231" t="s">
        <v>421</v>
      </c>
      <c r="J95" s="231"/>
      <c r="K95" s="243"/>
    </row>
    <row r="96" spans="2:11" s="1" customFormat="1" ht="15" customHeight="1">
      <c r="B96" s="254"/>
      <c r="C96" s="231" t="s">
        <v>35</v>
      </c>
      <c r="D96" s="231"/>
      <c r="E96" s="231"/>
      <c r="F96" s="252" t="s">
        <v>386</v>
      </c>
      <c r="G96" s="253"/>
      <c r="H96" s="231" t="s">
        <v>423</v>
      </c>
      <c r="I96" s="231" t="s">
        <v>421</v>
      </c>
      <c r="J96" s="231"/>
      <c r="K96" s="243"/>
    </row>
    <row r="97" spans="2:11" s="1" customFormat="1" ht="15" customHeight="1">
      <c r="B97" s="254"/>
      <c r="C97" s="231" t="s">
        <v>45</v>
      </c>
      <c r="D97" s="231"/>
      <c r="E97" s="231"/>
      <c r="F97" s="252" t="s">
        <v>386</v>
      </c>
      <c r="G97" s="253"/>
      <c r="H97" s="231" t="s">
        <v>424</v>
      </c>
      <c r="I97" s="231" t="s">
        <v>421</v>
      </c>
      <c r="J97" s="231"/>
      <c r="K97" s="243"/>
    </row>
    <row r="98" spans="2:11" s="1" customFormat="1" ht="15" customHeight="1">
      <c r="B98" s="257"/>
      <c r="C98" s="258"/>
      <c r="D98" s="258"/>
      <c r="E98" s="258"/>
      <c r="F98" s="258"/>
      <c r="G98" s="258"/>
      <c r="H98" s="258"/>
      <c r="I98" s="258"/>
      <c r="J98" s="258"/>
      <c r="K98" s="259"/>
    </row>
    <row r="99" spans="2:11" s="1" customFormat="1" ht="18.75" customHeight="1">
      <c r="B99" s="260"/>
      <c r="C99" s="261"/>
      <c r="D99" s="261"/>
      <c r="E99" s="261"/>
      <c r="F99" s="261"/>
      <c r="G99" s="261"/>
      <c r="H99" s="261"/>
      <c r="I99" s="261"/>
      <c r="J99" s="261"/>
      <c r="K99" s="260"/>
    </row>
    <row r="100" spans="2:11" s="1" customFormat="1" ht="18.75" customHeight="1"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</row>
    <row r="101" spans="2:11" s="1" customFormat="1" ht="7.5" customHeight="1">
      <c r="B101" s="239"/>
      <c r="C101" s="240"/>
      <c r="D101" s="240"/>
      <c r="E101" s="240"/>
      <c r="F101" s="240"/>
      <c r="G101" s="240"/>
      <c r="H101" s="240"/>
      <c r="I101" s="240"/>
      <c r="J101" s="240"/>
      <c r="K101" s="241"/>
    </row>
    <row r="102" spans="2:11" s="1" customFormat="1" ht="45" customHeight="1">
      <c r="B102" s="242"/>
      <c r="C102" s="350" t="s">
        <v>425</v>
      </c>
      <c r="D102" s="350"/>
      <c r="E102" s="350"/>
      <c r="F102" s="350"/>
      <c r="G102" s="350"/>
      <c r="H102" s="350"/>
      <c r="I102" s="350"/>
      <c r="J102" s="350"/>
      <c r="K102" s="243"/>
    </row>
    <row r="103" spans="2:11" s="1" customFormat="1" ht="17.25" customHeight="1">
      <c r="B103" s="242"/>
      <c r="C103" s="244" t="s">
        <v>380</v>
      </c>
      <c r="D103" s="244"/>
      <c r="E103" s="244"/>
      <c r="F103" s="244" t="s">
        <v>381</v>
      </c>
      <c r="G103" s="245"/>
      <c r="H103" s="244" t="s">
        <v>51</v>
      </c>
      <c r="I103" s="244" t="s">
        <v>54</v>
      </c>
      <c r="J103" s="244" t="s">
        <v>382</v>
      </c>
      <c r="K103" s="243"/>
    </row>
    <row r="104" spans="2:11" s="1" customFormat="1" ht="17.25" customHeight="1">
      <c r="B104" s="242"/>
      <c r="C104" s="246" t="s">
        <v>383</v>
      </c>
      <c r="D104" s="246"/>
      <c r="E104" s="246"/>
      <c r="F104" s="247" t="s">
        <v>384</v>
      </c>
      <c r="G104" s="248"/>
      <c r="H104" s="246"/>
      <c r="I104" s="246"/>
      <c r="J104" s="246" t="s">
        <v>385</v>
      </c>
      <c r="K104" s="243"/>
    </row>
    <row r="105" spans="2:11" s="1" customFormat="1" ht="5.25" customHeight="1">
      <c r="B105" s="242"/>
      <c r="C105" s="244"/>
      <c r="D105" s="244"/>
      <c r="E105" s="244"/>
      <c r="F105" s="244"/>
      <c r="G105" s="262"/>
      <c r="H105" s="244"/>
      <c r="I105" s="244"/>
      <c r="J105" s="244"/>
      <c r="K105" s="243"/>
    </row>
    <row r="106" spans="2:11" s="1" customFormat="1" ht="15" customHeight="1">
      <c r="B106" s="242"/>
      <c r="C106" s="231" t="s">
        <v>50</v>
      </c>
      <c r="D106" s="251"/>
      <c r="E106" s="251"/>
      <c r="F106" s="252" t="s">
        <v>386</v>
      </c>
      <c r="G106" s="231"/>
      <c r="H106" s="231" t="s">
        <v>426</v>
      </c>
      <c r="I106" s="231" t="s">
        <v>388</v>
      </c>
      <c r="J106" s="231">
        <v>20</v>
      </c>
      <c r="K106" s="243"/>
    </row>
    <row r="107" spans="2:11" s="1" customFormat="1" ht="15" customHeight="1">
      <c r="B107" s="242"/>
      <c r="C107" s="231" t="s">
        <v>389</v>
      </c>
      <c r="D107" s="231"/>
      <c r="E107" s="231"/>
      <c r="F107" s="252" t="s">
        <v>386</v>
      </c>
      <c r="G107" s="231"/>
      <c r="H107" s="231" t="s">
        <v>426</v>
      </c>
      <c r="I107" s="231" t="s">
        <v>388</v>
      </c>
      <c r="J107" s="231">
        <v>120</v>
      </c>
      <c r="K107" s="243"/>
    </row>
    <row r="108" spans="2:11" s="1" customFormat="1" ht="15" customHeight="1">
      <c r="B108" s="254"/>
      <c r="C108" s="231" t="s">
        <v>391</v>
      </c>
      <c r="D108" s="231"/>
      <c r="E108" s="231"/>
      <c r="F108" s="252" t="s">
        <v>392</v>
      </c>
      <c r="G108" s="231"/>
      <c r="H108" s="231" t="s">
        <v>426</v>
      </c>
      <c r="I108" s="231" t="s">
        <v>388</v>
      </c>
      <c r="J108" s="231">
        <v>50</v>
      </c>
      <c r="K108" s="243"/>
    </row>
    <row r="109" spans="2:11" s="1" customFormat="1" ht="15" customHeight="1">
      <c r="B109" s="254"/>
      <c r="C109" s="231" t="s">
        <v>394</v>
      </c>
      <c r="D109" s="231"/>
      <c r="E109" s="231"/>
      <c r="F109" s="252" t="s">
        <v>386</v>
      </c>
      <c r="G109" s="231"/>
      <c r="H109" s="231" t="s">
        <v>426</v>
      </c>
      <c r="I109" s="231" t="s">
        <v>396</v>
      </c>
      <c r="J109" s="231"/>
      <c r="K109" s="243"/>
    </row>
    <row r="110" spans="2:11" s="1" customFormat="1" ht="15" customHeight="1">
      <c r="B110" s="254"/>
      <c r="C110" s="231" t="s">
        <v>405</v>
      </c>
      <c r="D110" s="231"/>
      <c r="E110" s="231"/>
      <c r="F110" s="252" t="s">
        <v>392</v>
      </c>
      <c r="G110" s="231"/>
      <c r="H110" s="231" t="s">
        <v>426</v>
      </c>
      <c r="I110" s="231" t="s">
        <v>388</v>
      </c>
      <c r="J110" s="231">
        <v>50</v>
      </c>
      <c r="K110" s="243"/>
    </row>
    <row r="111" spans="2:11" s="1" customFormat="1" ht="15" customHeight="1">
      <c r="B111" s="254"/>
      <c r="C111" s="231" t="s">
        <v>413</v>
      </c>
      <c r="D111" s="231"/>
      <c r="E111" s="231"/>
      <c r="F111" s="252" t="s">
        <v>392</v>
      </c>
      <c r="G111" s="231"/>
      <c r="H111" s="231" t="s">
        <v>426</v>
      </c>
      <c r="I111" s="231" t="s">
        <v>388</v>
      </c>
      <c r="J111" s="231">
        <v>50</v>
      </c>
      <c r="K111" s="243"/>
    </row>
    <row r="112" spans="2:11" s="1" customFormat="1" ht="15" customHeight="1">
      <c r="B112" s="254"/>
      <c r="C112" s="231" t="s">
        <v>411</v>
      </c>
      <c r="D112" s="231"/>
      <c r="E112" s="231"/>
      <c r="F112" s="252" t="s">
        <v>392</v>
      </c>
      <c r="G112" s="231"/>
      <c r="H112" s="231" t="s">
        <v>426</v>
      </c>
      <c r="I112" s="231" t="s">
        <v>388</v>
      </c>
      <c r="J112" s="231">
        <v>50</v>
      </c>
      <c r="K112" s="243"/>
    </row>
    <row r="113" spans="2:11" s="1" customFormat="1" ht="15" customHeight="1">
      <c r="B113" s="254"/>
      <c r="C113" s="231" t="s">
        <v>50</v>
      </c>
      <c r="D113" s="231"/>
      <c r="E113" s="231"/>
      <c r="F113" s="252" t="s">
        <v>386</v>
      </c>
      <c r="G113" s="231"/>
      <c r="H113" s="231" t="s">
        <v>427</v>
      </c>
      <c r="I113" s="231" t="s">
        <v>388</v>
      </c>
      <c r="J113" s="231">
        <v>20</v>
      </c>
      <c r="K113" s="243"/>
    </row>
    <row r="114" spans="2:11" s="1" customFormat="1" ht="15" customHeight="1">
      <c r="B114" s="254"/>
      <c r="C114" s="231" t="s">
        <v>428</v>
      </c>
      <c r="D114" s="231"/>
      <c r="E114" s="231"/>
      <c r="F114" s="252" t="s">
        <v>386</v>
      </c>
      <c r="G114" s="231"/>
      <c r="H114" s="231" t="s">
        <v>429</v>
      </c>
      <c r="I114" s="231" t="s">
        <v>388</v>
      </c>
      <c r="J114" s="231">
        <v>120</v>
      </c>
      <c r="K114" s="243"/>
    </row>
    <row r="115" spans="2:11" s="1" customFormat="1" ht="15" customHeight="1">
      <c r="B115" s="254"/>
      <c r="C115" s="231" t="s">
        <v>35</v>
      </c>
      <c r="D115" s="231"/>
      <c r="E115" s="231"/>
      <c r="F115" s="252" t="s">
        <v>386</v>
      </c>
      <c r="G115" s="231"/>
      <c r="H115" s="231" t="s">
        <v>430</v>
      </c>
      <c r="I115" s="231" t="s">
        <v>421</v>
      </c>
      <c r="J115" s="231"/>
      <c r="K115" s="243"/>
    </row>
    <row r="116" spans="2:11" s="1" customFormat="1" ht="15" customHeight="1">
      <c r="B116" s="254"/>
      <c r="C116" s="231" t="s">
        <v>45</v>
      </c>
      <c r="D116" s="231"/>
      <c r="E116" s="231"/>
      <c r="F116" s="252" t="s">
        <v>386</v>
      </c>
      <c r="G116" s="231"/>
      <c r="H116" s="231" t="s">
        <v>431</v>
      </c>
      <c r="I116" s="231" t="s">
        <v>421</v>
      </c>
      <c r="J116" s="231"/>
      <c r="K116" s="243"/>
    </row>
    <row r="117" spans="2:11" s="1" customFormat="1" ht="15" customHeight="1">
      <c r="B117" s="254"/>
      <c r="C117" s="231" t="s">
        <v>54</v>
      </c>
      <c r="D117" s="231"/>
      <c r="E117" s="231"/>
      <c r="F117" s="252" t="s">
        <v>386</v>
      </c>
      <c r="G117" s="231"/>
      <c r="H117" s="231" t="s">
        <v>432</v>
      </c>
      <c r="I117" s="231" t="s">
        <v>433</v>
      </c>
      <c r="J117" s="231"/>
      <c r="K117" s="243"/>
    </row>
    <row r="118" spans="2:11" s="1" customFormat="1" ht="15" customHeight="1">
      <c r="B118" s="257"/>
      <c r="C118" s="263"/>
      <c r="D118" s="263"/>
      <c r="E118" s="263"/>
      <c r="F118" s="263"/>
      <c r="G118" s="263"/>
      <c r="H118" s="263"/>
      <c r="I118" s="263"/>
      <c r="J118" s="263"/>
      <c r="K118" s="259"/>
    </row>
    <row r="119" spans="2:11" s="1" customFormat="1" ht="18.75" customHeight="1">
      <c r="B119" s="264"/>
      <c r="C119" s="265"/>
      <c r="D119" s="265"/>
      <c r="E119" s="265"/>
      <c r="F119" s="266"/>
      <c r="G119" s="265"/>
      <c r="H119" s="265"/>
      <c r="I119" s="265"/>
      <c r="J119" s="265"/>
      <c r="K119" s="264"/>
    </row>
    <row r="120" spans="2:11" s="1" customFormat="1" ht="18.75" customHeight="1"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2:11" s="1" customFormat="1" ht="7.5" customHeight="1">
      <c r="B121" s="267"/>
      <c r="C121" s="268"/>
      <c r="D121" s="268"/>
      <c r="E121" s="268"/>
      <c r="F121" s="268"/>
      <c r="G121" s="268"/>
      <c r="H121" s="268"/>
      <c r="I121" s="268"/>
      <c r="J121" s="268"/>
      <c r="K121" s="269"/>
    </row>
    <row r="122" spans="2:11" s="1" customFormat="1" ht="45" customHeight="1">
      <c r="B122" s="270"/>
      <c r="C122" s="351" t="s">
        <v>434</v>
      </c>
      <c r="D122" s="351"/>
      <c r="E122" s="351"/>
      <c r="F122" s="351"/>
      <c r="G122" s="351"/>
      <c r="H122" s="351"/>
      <c r="I122" s="351"/>
      <c r="J122" s="351"/>
      <c r="K122" s="271"/>
    </row>
    <row r="123" spans="2:11" s="1" customFormat="1" ht="17.25" customHeight="1">
      <c r="B123" s="272"/>
      <c r="C123" s="244" t="s">
        <v>380</v>
      </c>
      <c r="D123" s="244"/>
      <c r="E123" s="244"/>
      <c r="F123" s="244" t="s">
        <v>381</v>
      </c>
      <c r="G123" s="245"/>
      <c r="H123" s="244" t="s">
        <v>51</v>
      </c>
      <c r="I123" s="244" t="s">
        <v>54</v>
      </c>
      <c r="J123" s="244" t="s">
        <v>382</v>
      </c>
      <c r="K123" s="273"/>
    </row>
    <row r="124" spans="2:11" s="1" customFormat="1" ht="17.25" customHeight="1">
      <c r="B124" s="272"/>
      <c r="C124" s="246" t="s">
        <v>383</v>
      </c>
      <c r="D124" s="246"/>
      <c r="E124" s="246"/>
      <c r="F124" s="247" t="s">
        <v>384</v>
      </c>
      <c r="G124" s="248"/>
      <c r="H124" s="246"/>
      <c r="I124" s="246"/>
      <c r="J124" s="246" t="s">
        <v>385</v>
      </c>
      <c r="K124" s="273"/>
    </row>
    <row r="125" spans="2:11" s="1" customFormat="1" ht="5.25" customHeight="1">
      <c r="B125" s="274"/>
      <c r="C125" s="249"/>
      <c r="D125" s="249"/>
      <c r="E125" s="249"/>
      <c r="F125" s="249"/>
      <c r="G125" s="275"/>
      <c r="H125" s="249"/>
      <c r="I125" s="249"/>
      <c r="J125" s="249"/>
      <c r="K125" s="276"/>
    </row>
    <row r="126" spans="2:11" s="1" customFormat="1" ht="15" customHeight="1">
      <c r="B126" s="274"/>
      <c r="C126" s="231" t="s">
        <v>389</v>
      </c>
      <c r="D126" s="251"/>
      <c r="E126" s="251"/>
      <c r="F126" s="252" t="s">
        <v>386</v>
      </c>
      <c r="G126" s="231"/>
      <c r="H126" s="231" t="s">
        <v>426</v>
      </c>
      <c r="I126" s="231" t="s">
        <v>388</v>
      </c>
      <c r="J126" s="231">
        <v>120</v>
      </c>
      <c r="K126" s="277"/>
    </row>
    <row r="127" spans="2:11" s="1" customFormat="1" ht="15" customHeight="1">
      <c r="B127" s="274"/>
      <c r="C127" s="231" t="s">
        <v>435</v>
      </c>
      <c r="D127" s="231"/>
      <c r="E127" s="231"/>
      <c r="F127" s="252" t="s">
        <v>386</v>
      </c>
      <c r="G127" s="231"/>
      <c r="H127" s="231" t="s">
        <v>436</v>
      </c>
      <c r="I127" s="231" t="s">
        <v>388</v>
      </c>
      <c r="J127" s="231" t="s">
        <v>437</v>
      </c>
      <c r="K127" s="277"/>
    </row>
    <row r="128" spans="2:11" s="1" customFormat="1" ht="15" customHeight="1">
      <c r="B128" s="274"/>
      <c r="C128" s="231" t="s">
        <v>334</v>
      </c>
      <c r="D128" s="231"/>
      <c r="E128" s="231"/>
      <c r="F128" s="252" t="s">
        <v>386</v>
      </c>
      <c r="G128" s="231"/>
      <c r="H128" s="231" t="s">
        <v>438</v>
      </c>
      <c r="I128" s="231" t="s">
        <v>388</v>
      </c>
      <c r="J128" s="231" t="s">
        <v>437</v>
      </c>
      <c r="K128" s="277"/>
    </row>
    <row r="129" spans="2:11" s="1" customFormat="1" ht="15" customHeight="1">
      <c r="B129" s="274"/>
      <c r="C129" s="231" t="s">
        <v>397</v>
      </c>
      <c r="D129" s="231"/>
      <c r="E129" s="231"/>
      <c r="F129" s="252" t="s">
        <v>392</v>
      </c>
      <c r="G129" s="231"/>
      <c r="H129" s="231" t="s">
        <v>398</v>
      </c>
      <c r="I129" s="231" t="s">
        <v>388</v>
      </c>
      <c r="J129" s="231">
        <v>15</v>
      </c>
      <c r="K129" s="277"/>
    </row>
    <row r="130" spans="2:11" s="1" customFormat="1" ht="15" customHeight="1">
      <c r="B130" s="274"/>
      <c r="C130" s="255" t="s">
        <v>399</v>
      </c>
      <c r="D130" s="255"/>
      <c r="E130" s="255"/>
      <c r="F130" s="256" t="s">
        <v>392</v>
      </c>
      <c r="G130" s="255"/>
      <c r="H130" s="255" t="s">
        <v>400</v>
      </c>
      <c r="I130" s="255" t="s">
        <v>388</v>
      </c>
      <c r="J130" s="255">
        <v>15</v>
      </c>
      <c r="K130" s="277"/>
    </row>
    <row r="131" spans="2:11" s="1" customFormat="1" ht="15" customHeight="1">
      <c r="B131" s="274"/>
      <c r="C131" s="255" t="s">
        <v>401</v>
      </c>
      <c r="D131" s="255"/>
      <c r="E131" s="255"/>
      <c r="F131" s="256" t="s">
        <v>392</v>
      </c>
      <c r="G131" s="255"/>
      <c r="H131" s="255" t="s">
        <v>402</v>
      </c>
      <c r="I131" s="255" t="s">
        <v>388</v>
      </c>
      <c r="J131" s="255">
        <v>20</v>
      </c>
      <c r="K131" s="277"/>
    </row>
    <row r="132" spans="2:11" s="1" customFormat="1" ht="15" customHeight="1">
      <c r="B132" s="274"/>
      <c r="C132" s="255" t="s">
        <v>403</v>
      </c>
      <c r="D132" s="255"/>
      <c r="E132" s="255"/>
      <c r="F132" s="256" t="s">
        <v>392</v>
      </c>
      <c r="G132" s="255"/>
      <c r="H132" s="255" t="s">
        <v>404</v>
      </c>
      <c r="I132" s="255" t="s">
        <v>388</v>
      </c>
      <c r="J132" s="255">
        <v>20</v>
      </c>
      <c r="K132" s="277"/>
    </row>
    <row r="133" spans="2:11" s="1" customFormat="1" ht="15" customHeight="1">
      <c r="B133" s="274"/>
      <c r="C133" s="231" t="s">
        <v>391</v>
      </c>
      <c r="D133" s="231"/>
      <c r="E133" s="231"/>
      <c r="F133" s="252" t="s">
        <v>392</v>
      </c>
      <c r="G133" s="231"/>
      <c r="H133" s="231" t="s">
        <v>426</v>
      </c>
      <c r="I133" s="231" t="s">
        <v>388</v>
      </c>
      <c r="J133" s="231">
        <v>50</v>
      </c>
      <c r="K133" s="277"/>
    </row>
    <row r="134" spans="2:11" s="1" customFormat="1" ht="15" customHeight="1">
      <c r="B134" s="274"/>
      <c r="C134" s="231" t="s">
        <v>405</v>
      </c>
      <c r="D134" s="231"/>
      <c r="E134" s="231"/>
      <c r="F134" s="252" t="s">
        <v>392</v>
      </c>
      <c r="G134" s="231"/>
      <c r="H134" s="231" t="s">
        <v>426</v>
      </c>
      <c r="I134" s="231" t="s">
        <v>388</v>
      </c>
      <c r="J134" s="231">
        <v>50</v>
      </c>
      <c r="K134" s="277"/>
    </row>
    <row r="135" spans="2:11" s="1" customFormat="1" ht="15" customHeight="1">
      <c r="B135" s="274"/>
      <c r="C135" s="231" t="s">
        <v>411</v>
      </c>
      <c r="D135" s="231"/>
      <c r="E135" s="231"/>
      <c r="F135" s="252" t="s">
        <v>392</v>
      </c>
      <c r="G135" s="231"/>
      <c r="H135" s="231" t="s">
        <v>426</v>
      </c>
      <c r="I135" s="231" t="s">
        <v>388</v>
      </c>
      <c r="J135" s="231">
        <v>50</v>
      </c>
      <c r="K135" s="277"/>
    </row>
    <row r="136" spans="2:11" s="1" customFormat="1" ht="15" customHeight="1">
      <c r="B136" s="274"/>
      <c r="C136" s="231" t="s">
        <v>413</v>
      </c>
      <c r="D136" s="231"/>
      <c r="E136" s="231"/>
      <c r="F136" s="252" t="s">
        <v>392</v>
      </c>
      <c r="G136" s="231"/>
      <c r="H136" s="231" t="s">
        <v>426</v>
      </c>
      <c r="I136" s="231" t="s">
        <v>388</v>
      </c>
      <c r="J136" s="231">
        <v>50</v>
      </c>
      <c r="K136" s="277"/>
    </row>
    <row r="137" spans="2:11" s="1" customFormat="1" ht="15" customHeight="1">
      <c r="B137" s="274"/>
      <c r="C137" s="231" t="s">
        <v>414</v>
      </c>
      <c r="D137" s="231"/>
      <c r="E137" s="231"/>
      <c r="F137" s="252" t="s">
        <v>392</v>
      </c>
      <c r="G137" s="231"/>
      <c r="H137" s="231" t="s">
        <v>439</v>
      </c>
      <c r="I137" s="231" t="s">
        <v>388</v>
      </c>
      <c r="J137" s="231">
        <v>255</v>
      </c>
      <c r="K137" s="277"/>
    </row>
    <row r="138" spans="2:11" s="1" customFormat="1" ht="15" customHeight="1">
      <c r="B138" s="274"/>
      <c r="C138" s="231" t="s">
        <v>416</v>
      </c>
      <c r="D138" s="231"/>
      <c r="E138" s="231"/>
      <c r="F138" s="252" t="s">
        <v>386</v>
      </c>
      <c r="G138" s="231"/>
      <c r="H138" s="231" t="s">
        <v>440</v>
      </c>
      <c r="I138" s="231" t="s">
        <v>418</v>
      </c>
      <c r="J138" s="231"/>
      <c r="K138" s="277"/>
    </row>
    <row r="139" spans="2:11" s="1" customFormat="1" ht="15" customHeight="1">
      <c r="B139" s="274"/>
      <c r="C139" s="231" t="s">
        <v>419</v>
      </c>
      <c r="D139" s="231"/>
      <c r="E139" s="231"/>
      <c r="F139" s="252" t="s">
        <v>386</v>
      </c>
      <c r="G139" s="231"/>
      <c r="H139" s="231" t="s">
        <v>441</v>
      </c>
      <c r="I139" s="231" t="s">
        <v>421</v>
      </c>
      <c r="J139" s="231"/>
      <c r="K139" s="277"/>
    </row>
    <row r="140" spans="2:11" s="1" customFormat="1" ht="15" customHeight="1">
      <c r="B140" s="274"/>
      <c r="C140" s="231" t="s">
        <v>422</v>
      </c>
      <c r="D140" s="231"/>
      <c r="E140" s="231"/>
      <c r="F140" s="252" t="s">
        <v>386</v>
      </c>
      <c r="G140" s="231"/>
      <c r="H140" s="231" t="s">
        <v>422</v>
      </c>
      <c r="I140" s="231" t="s">
        <v>421</v>
      </c>
      <c r="J140" s="231"/>
      <c r="K140" s="277"/>
    </row>
    <row r="141" spans="2:11" s="1" customFormat="1" ht="15" customHeight="1">
      <c r="B141" s="274"/>
      <c r="C141" s="231" t="s">
        <v>35</v>
      </c>
      <c r="D141" s="231"/>
      <c r="E141" s="231"/>
      <c r="F141" s="252" t="s">
        <v>386</v>
      </c>
      <c r="G141" s="231"/>
      <c r="H141" s="231" t="s">
        <v>442</v>
      </c>
      <c r="I141" s="231" t="s">
        <v>421</v>
      </c>
      <c r="J141" s="231"/>
      <c r="K141" s="277"/>
    </row>
    <row r="142" spans="2:11" s="1" customFormat="1" ht="15" customHeight="1">
      <c r="B142" s="274"/>
      <c r="C142" s="231" t="s">
        <v>443</v>
      </c>
      <c r="D142" s="231"/>
      <c r="E142" s="231"/>
      <c r="F142" s="252" t="s">
        <v>386</v>
      </c>
      <c r="G142" s="231"/>
      <c r="H142" s="231" t="s">
        <v>444</v>
      </c>
      <c r="I142" s="231" t="s">
        <v>421</v>
      </c>
      <c r="J142" s="231"/>
      <c r="K142" s="277"/>
    </row>
    <row r="143" spans="2:11" s="1" customFormat="1" ht="15" customHeight="1">
      <c r="B143" s="278"/>
      <c r="C143" s="279"/>
      <c r="D143" s="279"/>
      <c r="E143" s="279"/>
      <c r="F143" s="279"/>
      <c r="G143" s="279"/>
      <c r="H143" s="279"/>
      <c r="I143" s="279"/>
      <c r="J143" s="279"/>
      <c r="K143" s="280"/>
    </row>
    <row r="144" spans="2:11" s="1" customFormat="1" ht="18.75" customHeight="1">
      <c r="B144" s="265"/>
      <c r="C144" s="265"/>
      <c r="D144" s="265"/>
      <c r="E144" s="265"/>
      <c r="F144" s="266"/>
      <c r="G144" s="265"/>
      <c r="H144" s="265"/>
      <c r="I144" s="265"/>
      <c r="J144" s="265"/>
      <c r="K144" s="265"/>
    </row>
    <row r="145" spans="2:11" s="1" customFormat="1" ht="18.75" customHeight="1"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</row>
    <row r="146" spans="2:11" s="1" customFormat="1" ht="7.5" customHeight="1">
      <c r="B146" s="239"/>
      <c r="C146" s="240"/>
      <c r="D146" s="240"/>
      <c r="E146" s="240"/>
      <c r="F146" s="240"/>
      <c r="G146" s="240"/>
      <c r="H146" s="240"/>
      <c r="I146" s="240"/>
      <c r="J146" s="240"/>
      <c r="K146" s="241"/>
    </row>
    <row r="147" spans="2:11" s="1" customFormat="1" ht="45" customHeight="1">
      <c r="B147" s="242"/>
      <c r="C147" s="350" t="s">
        <v>445</v>
      </c>
      <c r="D147" s="350"/>
      <c r="E147" s="350"/>
      <c r="F147" s="350"/>
      <c r="G147" s="350"/>
      <c r="H147" s="350"/>
      <c r="I147" s="350"/>
      <c r="J147" s="350"/>
      <c r="K147" s="243"/>
    </row>
    <row r="148" spans="2:11" s="1" customFormat="1" ht="17.25" customHeight="1">
      <c r="B148" s="242"/>
      <c r="C148" s="244" t="s">
        <v>380</v>
      </c>
      <c r="D148" s="244"/>
      <c r="E148" s="244"/>
      <c r="F148" s="244" t="s">
        <v>381</v>
      </c>
      <c r="G148" s="245"/>
      <c r="H148" s="244" t="s">
        <v>51</v>
      </c>
      <c r="I148" s="244" t="s">
        <v>54</v>
      </c>
      <c r="J148" s="244" t="s">
        <v>382</v>
      </c>
      <c r="K148" s="243"/>
    </row>
    <row r="149" spans="2:11" s="1" customFormat="1" ht="17.25" customHeight="1">
      <c r="B149" s="242"/>
      <c r="C149" s="246" t="s">
        <v>383</v>
      </c>
      <c r="D149" s="246"/>
      <c r="E149" s="246"/>
      <c r="F149" s="247" t="s">
        <v>384</v>
      </c>
      <c r="G149" s="248"/>
      <c r="H149" s="246"/>
      <c r="I149" s="246"/>
      <c r="J149" s="246" t="s">
        <v>385</v>
      </c>
      <c r="K149" s="243"/>
    </row>
    <row r="150" spans="2:11" s="1" customFormat="1" ht="5.25" customHeight="1">
      <c r="B150" s="254"/>
      <c r="C150" s="249"/>
      <c r="D150" s="249"/>
      <c r="E150" s="249"/>
      <c r="F150" s="249"/>
      <c r="G150" s="250"/>
      <c r="H150" s="249"/>
      <c r="I150" s="249"/>
      <c r="J150" s="249"/>
      <c r="K150" s="277"/>
    </row>
    <row r="151" spans="2:11" s="1" customFormat="1" ht="15" customHeight="1">
      <c r="B151" s="254"/>
      <c r="C151" s="281" t="s">
        <v>389</v>
      </c>
      <c r="D151" s="231"/>
      <c r="E151" s="231"/>
      <c r="F151" s="282" t="s">
        <v>386</v>
      </c>
      <c r="G151" s="231"/>
      <c r="H151" s="281" t="s">
        <v>426</v>
      </c>
      <c r="I151" s="281" t="s">
        <v>388</v>
      </c>
      <c r="J151" s="281">
        <v>120</v>
      </c>
      <c r="K151" s="277"/>
    </row>
    <row r="152" spans="2:11" s="1" customFormat="1" ht="15" customHeight="1">
      <c r="B152" s="254"/>
      <c r="C152" s="281" t="s">
        <v>435</v>
      </c>
      <c r="D152" s="231"/>
      <c r="E152" s="231"/>
      <c r="F152" s="282" t="s">
        <v>386</v>
      </c>
      <c r="G152" s="231"/>
      <c r="H152" s="281" t="s">
        <v>446</v>
      </c>
      <c r="I152" s="281" t="s">
        <v>388</v>
      </c>
      <c r="J152" s="281" t="s">
        <v>437</v>
      </c>
      <c r="K152" s="277"/>
    </row>
    <row r="153" spans="2:11" s="1" customFormat="1" ht="15" customHeight="1">
      <c r="B153" s="254"/>
      <c r="C153" s="281" t="s">
        <v>334</v>
      </c>
      <c r="D153" s="231"/>
      <c r="E153" s="231"/>
      <c r="F153" s="282" t="s">
        <v>386</v>
      </c>
      <c r="G153" s="231"/>
      <c r="H153" s="281" t="s">
        <v>447</v>
      </c>
      <c r="I153" s="281" t="s">
        <v>388</v>
      </c>
      <c r="J153" s="281" t="s">
        <v>437</v>
      </c>
      <c r="K153" s="277"/>
    </row>
    <row r="154" spans="2:11" s="1" customFormat="1" ht="15" customHeight="1">
      <c r="B154" s="254"/>
      <c r="C154" s="281" t="s">
        <v>391</v>
      </c>
      <c r="D154" s="231"/>
      <c r="E154" s="231"/>
      <c r="F154" s="282" t="s">
        <v>392</v>
      </c>
      <c r="G154" s="231"/>
      <c r="H154" s="281" t="s">
        <v>426</v>
      </c>
      <c r="I154" s="281" t="s">
        <v>388</v>
      </c>
      <c r="J154" s="281">
        <v>50</v>
      </c>
      <c r="K154" s="277"/>
    </row>
    <row r="155" spans="2:11" s="1" customFormat="1" ht="15" customHeight="1">
      <c r="B155" s="254"/>
      <c r="C155" s="281" t="s">
        <v>394</v>
      </c>
      <c r="D155" s="231"/>
      <c r="E155" s="231"/>
      <c r="F155" s="282" t="s">
        <v>386</v>
      </c>
      <c r="G155" s="231"/>
      <c r="H155" s="281" t="s">
        <v>426</v>
      </c>
      <c r="I155" s="281" t="s">
        <v>396</v>
      </c>
      <c r="J155" s="281"/>
      <c r="K155" s="277"/>
    </row>
    <row r="156" spans="2:11" s="1" customFormat="1" ht="15" customHeight="1">
      <c r="B156" s="254"/>
      <c r="C156" s="281" t="s">
        <v>405</v>
      </c>
      <c r="D156" s="231"/>
      <c r="E156" s="231"/>
      <c r="F156" s="282" t="s">
        <v>392</v>
      </c>
      <c r="G156" s="231"/>
      <c r="H156" s="281" t="s">
        <v>426</v>
      </c>
      <c r="I156" s="281" t="s">
        <v>388</v>
      </c>
      <c r="J156" s="281">
        <v>50</v>
      </c>
      <c r="K156" s="277"/>
    </row>
    <row r="157" spans="2:11" s="1" customFormat="1" ht="15" customHeight="1">
      <c r="B157" s="254"/>
      <c r="C157" s="281" t="s">
        <v>413</v>
      </c>
      <c r="D157" s="231"/>
      <c r="E157" s="231"/>
      <c r="F157" s="282" t="s">
        <v>392</v>
      </c>
      <c r="G157" s="231"/>
      <c r="H157" s="281" t="s">
        <v>426</v>
      </c>
      <c r="I157" s="281" t="s">
        <v>388</v>
      </c>
      <c r="J157" s="281">
        <v>50</v>
      </c>
      <c r="K157" s="277"/>
    </row>
    <row r="158" spans="2:11" s="1" customFormat="1" ht="15" customHeight="1">
      <c r="B158" s="254"/>
      <c r="C158" s="281" t="s">
        <v>411</v>
      </c>
      <c r="D158" s="231"/>
      <c r="E158" s="231"/>
      <c r="F158" s="282" t="s">
        <v>392</v>
      </c>
      <c r="G158" s="231"/>
      <c r="H158" s="281" t="s">
        <v>426</v>
      </c>
      <c r="I158" s="281" t="s">
        <v>388</v>
      </c>
      <c r="J158" s="281">
        <v>50</v>
      </c>
      <c r="K158" s="277"/>
    </row>
    <row r="159" spans="2:11" s="1" customFormat="1" ht="15" customHeight="1">
      <c r="B159" s="254"/>
      <c r="C159" s="281" t="s">
        <v>139</v>
      </c>
      <c r="D159" s="231"/>
      <c r="E159" s="231"/>
      <c r="F159" s="282" t="s">
        <v>386</v>
      </c>
      <c r="G159" s="231"/>
      <c r="H159" s="281" t="s">
        <v>448</v>
      </c>
      <c r="I159" s="281" t="s">
        <v>388</v>
      </c>
      <c r="J159" s="281" t="s">
        <v>449</v>
      </c>
      <c r="K159" s="277"/>
    </row>
    <row r="160" spans="2:11" s="1" customFormat="1" ht="15" customHeight="1">
      <c r="B160" s="254"/>
      <c r="C160" s="281" t="s">
        <v>450</v>
      </c>
      <c r="D160" s="231"/>
      <c r="E160" s="231"/>
      <c r="F160" s="282" t="s">
        <v>386</v>
      </c>
      <c r="G160" s="231"/>
      <c r="H160" s="281" t="s">
        <v>451</v>
      </c>
      <c r="I160" s="281" t="s">
        <v>421</v>
      </c>
      <c r="J160" s="281"/>
      <c r="K160" s="277"/>
    </row>
    <row r="161" spans="2:11" s="1" customFormat="1" ht="15" customHeight="1">
      <c r="B161" s="283"/>
      <c r="C161" s="263"/>
      <c r="D161" s="263"/>
      <c r="E161" s="263"/>
      <c r="F161" s="263"/>
      <c r="G161" s="263"/>
      <c r="H161" s="263"/>
      <c r="I161" s="263"/>
      <c r="J161" s="263"/>
      <c r="K161" s="284"/>
    </row>
    <row r="162" spans="2:11" s="1" customFormat="1" ht="18.75" customHeight="1">
      <c r="B162" s="265"/>
      <c r="C162" s="275"/>
      <c r="D162" s="275"/>
      <c r="E162" s="275"/>
      <c r="F162" s="285"/>
      <c r="G162" s="275"/>
      <c r="H162" s="275"/>
      <c r="I162" s="275"/>
      <c r="J162" s="275"/>
      <c r="K162" s="265"/>
    </row>
    <row r="163" spans="2:11" s="1" customFormat="1" ht="18.75" customHeight="1"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</row>
    <row r="164" spans="2:11" s="1" customFormat="1" ht="7.5" customHeight="1">
      <c r="B164" s="220"/>
      <c r="C164" s="221"/>
      <c r="D164" s="221"/>
      <c r="E164" s="221"/>
      <c r="F164" s="221"/>
      <c r="G164" s="221"/>
      <c r="H164" s="221"/>
      <c r="I164" s="221"/>
      <c r="J164" s="221"/>
      <c r="K164" s="222"/>
    </row>
    <row r="165" spans="2:11" s="1" customFormat="1" ht="45" customHeight="1">
      <c r="B165" s="223"/>
      <c r="C165" s="351" t="s">
        <v>452</v>
      </c>
      <c r="D165" s="351"/>
      <c r="E165" s="351"/>
      <c r="F165" s="351"/>
      <c r="G165" s="351"/>
      <c r="H165" s="351"/>
      <c r="I165" s="351"/>
      <c r="J165" s="351"/>
      <c r="K165" s="224"/>
    </row>
    <row r="166" spans="2:11" s="1" customFormat="1" ht="17.25" customHeight="1">
      <c r="B166" s="223"/>
      <c r="C166" s="244" t="s">
        <v>380</v>
      </c>
      <c r="D166" s="244"/>
      <c r="E166" s="244"/>
      <c r="F166" s="244" t="s">
        <v>381</v>
      </c>
      <c r="G166" s="286"/>
      <c r="H166" s="287" t="s">
        <v>51</v>
      </c>
      <c r="I166" s="287" t="s">
        <v>54</v>
      </c>
      <c r="J166" s="244" t="s">
        <v>382</v>
      </c>
      <c r="K166" s="224"/>
    </row>
    <row r="167" spans="2:11" s="1" customFormat="1" ht="17.25" customHeight="1">
      <c r="B167" s="225"/>
      <c r="C167" s="246" t="s">
        <v>383</v>
      </c>
      <c r="D167" s="246"/>
      <c r="E167" s="246"/>
      <c r="F167" s="247" t="s">
        <v>384</v>
      </c>
      <c r="G167" s="288"/>
      <c r="H167" s="289"/>
      <c r="I167" s="289"/>
      <c r="J167" s="246" t="s">
        <v>385</v>
      </c>
      <c r="K167" s="226"/>
    </row>
    <row r="168" spans="2:11" s="1" customFormat="1" ht="5.25" customHeight="1">
      <c r="B168" s="254"/>
      <c r="C168" s="249"/>
      <c r="D168" s="249"/>
      <c r="E168" s="249"/>
      <c r="F168" s="249"/>
      <c r="G168" s="250"/>
      <c r="H168" s="249"/>
      <c r="I168" s="249"/>
      <c r="J168" s="249"/>
      <c r="K168" s="277"/>
    </row>
    <row r="169" spans="2:11" s="1" customFormat="1" ht="15" customHeight="1">
      <c r="B169" s="254"/>
      <c r="C169" s="231" t="s">
        <v>389</v>
      </c>
      <c r="D169" s="231"/>
      <c r="E169" s="231"/>
      <c r="F169" s="252" t="s">
        <v>386</v>
      </c>
      <c r="G169" s="231"/>
      <c r="H169" s="231" t="s">
        <v>426</v>
      </c>
      <c r="I169" s="231" t="s">
        <v>388</v>
      </c>
      <c r="J169" s="231">
        <v>120</v>
      </c>
      <c r="K169" s="277"/>
    </row>
    <row r="170" spans="2:11" s="1" customFormat="1" ht="15" customHeight="1">
      <c r="B170" s="254"/>
      <c r="C170" s="231" t="s">
        <v>435</v>
      </c>
      <c r="D170" s="231"/>
      <c r="E170" s="231"/>
      <c r="F170" s="252" t="s">
        <v>386</v>
      </c>
      <c r="G170" s="231"/>
      <c r="H170" s="231" t="s">
        <v>436</v>
      </c>
      <c r="I170" s="231" t="s">
        <v>388</v>
      </c>
      <c r="J170" s="231" t="s">
        <v>437</v>
      </c>
      <c r="K170" s="277"/>
    </row>
    <row r="171" spans="2:11" s="1" customFormat="1" ht="15" customHeight="1">
      <c r="B171" s="254"/>
      <c r="C171" s="231" t="s">
        <v>334</v>
      </c>
      <c r="D171" s="231"/>
      <c r="E171" s="231"/>
      <c r="F171" s="252" t="s">
        <v>386</v>
      </c>
      <c r="G171" s="231"/>
      <c r="H171" s="231" t="s">
        <v>453</v>
      </c>
      <c r="I171" s="231" t="s">
        <v>388</v>
      </c>
      <c r="J171" s="231" t="s">
        <v>437</v>
      </c>
      <c r="K171" s="277"/>
    </row>
    <row r="172" spans="2:11" s="1" customFormat="1" ht="15" customHeight="1">
      <c r="B172" s="254"/>
      <c r="C172" s="231" t="s">
        <v>391</v>
      </c>
      <c r="D172" s="231"/>
      <c r="E172" s="231"/>
      <c r="F172" s="252" t="s">
        <v>392</v>
      </c>
      <c r="G172" s="231"/>
      <c r="H172" s="231" t="s">
        <v>453</v>
      </c>
      <c r="I172" s="231" t="s">
        <v>388</v>
      </c>
      <c r="J172" s="231">
        <v>50</v>
      </c>
      <c r="K172" s="277"/>
    </row>
    <row r="173" spans="2:11" s="1" customFormat="1" ht="15" customHeight="1">
      <c r="B173" s="254"/>
      <c r="C173" s="231" t="s">
        <v>394</v>
      </c>
      <c r="D173" s="231"/>
      <c r="E173" s="231"/>
      <c r="F173" s="252" t="s">
        <v>386</v>
      </c>
      <c r="G173" s="231"/>
      <c r="H173" s="231" t="s">
        <v>453</v>
      </c>
      <c r="I173" s="231" t="s">
        <v>396</v>
      </c>
      <c r="J173" s="231"/>
      <c r="K173" s="277"/>
    </row>
    <row r="174" spans="2:11" s="1" customFormat="1" ht="15" customHeight="1">
      <c r="B174" s="254"/>
      <c r="C174" s="231" t="s">
        <v>405</v>
      </c>
      <c r="D174" s="231"/>
      <c r="E174" s="231"/>
      <c r="F174" s="252" t="s">
        <v>392</v>
      </c>
      <c r="G174" s="231"/>
      <c r="H174" s="231" t="s">
        <v>453</v>
      </c>
      <c r="I174" s="231" t="s">
        <v>388</v>
      </c>
      <c r="J174" s="231">
        <v>50</v>
      </c>
      <c r="K174" s="277"/>
    </row>
    <row r="175" spans="2:11" s="1" customFormat="1" ht="15" customHeight="1">
      <c r="B175" s="254"/>
      <c r="C175" s="231" t="s">
        <v>413</v>
      </c>
      <c r="D175" s="231"/>
      <c r="E175" s="231"/>
      <c r="F175" s="252" t="s">
        <v>392</v>
      </c>
      <c r="G175" s="231"/>
      <c r="H175" s="231" t="s">
        <v>453</v>
      </c>
      <c r="I175" s="231" t="s">
        <v>388</v>
      </c>
      <c r="J175" s="231">
        <v>50</v>
      </c>
      <c r="K175" s="277"/>
    </row>
    <row r="176" spans="2:11" s="1" customFormat="1" ht="15" customHeight="1">
      <c r="B176" s="254"/>
      <c r="C176" s="231" t="s">
        <v>411</v>
      </c>
      <c r="D176" s="231"/>
      <c r="E176" s="231"/>
      <c r="F176" s="252" t="s">
        <v>392</v>
      </c>
      <c r="G176" s="231"/>
      <c r="H176" s="231" t="s">
        <v>453</v>
      </c>
      <c r="I176" s="231" t="s">
        <v>388</v>
      </c>
      <c r="J176" s="231">
        <v>50</v>
      </c>
      <c r="K176" s="277"/>
    </row>
    <row r="177" spans="2:11" s="1" customFormat="1" ht="15" customHeight="1">
      <c r="B177" s="254"/>
      <c r="C177" s="231" t="s">
        <v>145</v>
      </c>
      <c r="D177" s="231"/>
      <c r="E177" s="231"/>
      <c r="F177" s="252" t="s">
        <v>386</v>
      </c>
      <c r="G177" s="231"/>
      <c r="H177" s="231" t="s">
        <v>454</v>
      </c>
      <c r="I177" s="231" t="s">
        <v>455</v>
      </c>
      <c r="J177" s="231"/>
      <c r="K177" s="277"/>
    </row>
    <row r="178" spans="2:11" s="1" customFormat="1" ht="15" customHeight="1">
      <c r="B178" s="254"/>
      <c r="C178" s="231" t="s">
        <v>54</v>
      </c>
      <c r="D178" s="231"/>
      <c r="E178" s="231"/>
      <c r="F178" s="252" t="s">
        <v>386</v>
      </c>
      <c r="G178" s="231"/>
      <c r="H178" s="231" t="s">
        <v>456</v>
      </c>
      <c r="I178" s="231" t="s">
        <v>457</v>
      </c>
      <c r="J178" s="231">
        <v>1</v>
      </c>
      <c r="K178" s="277"/>
    </row>
    <row r="179" spans="2:11" s="1" customFormat="1" ht="15" customHeight="1">
      <c r="B179" s="254"/>
      <c r="C179" s="231" t="s">
        <v>50</v>
      </c>
      <c r="D179" s="231"/>
      <c r="E179" s="231"/>
      <c r="F179" s="252" t="s">
        <v>386</v>
      </c>
      <c r="G179" s="231"/>
      <c r="H179" s="231" t="s">
        <v>458</v>
      </c>
      <c r="I179" s="231" t="s">
        <v>388</v>
      </c>
      <c r="J179" s="231">
        <v>20</v>
      </c>
      <c r="K179" s="277"/>
    </row>
    <row r="180" spans="2:11" s="1" customFormat="1" ht="15" customHeight="1">
      <c r="B180" s="254"/>
      <c r="C180" s="231" t="s">
        <v>51</v>
      </c>
      <c r="D180" s="231"/>
      <c r="E180" s="231"/>
      <c r="F180" s="252" t="s">
        <v>386</v>
      </c>
      <c r="G180" s="231"/>
      <c r="H180" s="231" t="s">
        <v>459</v>
      </c>
      <c r="I180" s="231" t="s">
        <v>388</v>
      </c>
      <c r="J180" s="231">
        <v>255</v>
      </c>
      <c r="K180" s="277"/>
    </row>
    <row r="181" spans="2:11" s="1" customFormat="1" ht="15" customHeight="1">
      <c r="B181" s="254"/>
      <c r="C181" s="231" t="s">
        <v>146</v>
      </c>
      <c r="D181" s="231"/>
      <c r="E181" s="231"/>
      <c r="F181" s="252" t="s">
        <v>386</v>
      </c>
      <c r="G181" s="231"/>
      <c r="H181" s="231" t="s">
        <v>350</v>
      </c>
      <c r="I181" s="231" t="s">
        <v>388</v>
      </c>
      <c r="J181" s="231">
        <v>10</v>
      </c>
      <c r="K181" s="277"/>
    </row>
    <row r="182" spans="2:11" s="1" customFormat="1" ht="15" customHeight="1">
      <c r="B182" s="254"/>
      <c r="C182" s="231" t="s">
        <v>147</v>
      </c>
      <c r="D182" s="231"/>
      <c r="E182" s="231"/>
      <c r="F182" s="252" t="s">
        <v>386</v>
      </c>
      <c r="G182" s="231"/>
      <c r="H182" s="231" t="s">
        <v>460</v>
      </c>
      <c r="I182" s="231" t="s">
        <v>421</v>
      </c>
      <c r="J182" s="231"/>
      <c r="K182" s="277"/>
    </row>
    <row r="183" spans="2:11" s="1" customFormat="1" ht="15" customHeight="1">
      <c r="B183" s="254"/>
      <c r="C183" s="231" t="s">
        <v>461</v>
      </c>
      <c r="D183" s="231"/>
      <c r="E183" s="231"/>
      <c r="F183" s="252" t="s">
        <v>386</v>
      </c>
      <c r="G183" s="231"/>
      <c r="H183" s="231" t="s">
        <v>462</v>
      </c>
      <c r="I183" s="231" t="s">
        <v>421</v>
      </c>
      <c r="J183" s="231"/>
      <c r="K183" s="277"/>
    </row>
    <row r="184" spans="2:11" s="1" customFormat="1" ht="15" customHeight="1">
      <c r="B184" s="254"/>
      <c r="C184" s="231" t="s">
        <v>450</v>
      </c>
      <c r="D184" s="231"/>
      <c r="E184" s="231"/>
      <c r="F184" s="252" t="s">
        <v>386</v>
      </c>
      <c r="G184" s="231"/>
      <c r="H184" s="231" t="s">
        <v>463</v>
      </c>
      <c r="I184" s="231" t="s">
        <v>421</v>
      </c>
      <c r="J184" s="231"/>
      <c r="K184" s="277"/>
    </row>
    <row r="185" spans="2:11" s="1" customFormat="1" ht="15" customHeight="1">
      <c r="B185" s="254"/>
      <c r="C185" s="231" t="s">
        <v>149</v>
      </c>
      <c r="D185" s="231"/>
      <c r="E185" s="231"/>
      <c r="F185" s="252" t="s">
        <v>392</v>
      </c>
      <c r="G185" s="231"/>
      <c r="H185" s="231" t="s">
        <v>464</v>
      </c>
      <c r="I185" s="231" t="s">
        <v>388</v>
      </c>
      <c r="J185" s="231">
        <v>50</v>
      </c>
      <c r="K185" s="277"/>
    </row>
    <row r="186" spans="2:11" s="1" customFormat="1" ht="15" customHeight="1">
      <c r="B186" s="254"/>
      <c r="C186" s="231" t="s">
        <v>465</v>
      </c>
      <c r="D186" s="231"/>
      <c r="E186" s="231"/>
      <c r="F186" s="252" t="s">
        <v>392</v>
      </c>
      <c r="G186" s="231"/>
      <c r="H186" s="231" t="s">
        <v>466</v>
      </c>
      <c r="I186" s="231" t="s">
        <v>467</v>
      </c>
      <c r="J186" s="231"/>
      <c r="K186" s="277"/>
    </row>
    <row r="187" spans="2:11" s="1" customFormat="1" ht="15" customHeight="1">
      <c r="B187" s="254"/>
      <c r="C187" s="231" t="s">
        <v>468</v>
      </c>
      <c r="D187" s="231"/>
      <c r="E187" s="231"/>
      <c r="F187" s="252" t="s">
        <v>392</v>
      </c>
      <c r="G187" s="231"/>
      <c r="H187" s="231" t="s">
        <v>469</v>
      </c>
      <c r="I187" s="231" t="s">
        <v>467</v>
      </c>
      <c r="J187" s="231"/>
      <c r="K187" s="277"/>
    </row>
    <row r="188" spans="2:11" s="1" customFormat="1" ht="15" customHeight="1">
      <c r="B188" s="254"/>
      <c r="C188" s="231" t="s">
        <v>470</v>
      </c>
      <c r="D188" s="231"/>
      <c r="E188" s="231"/>
      <c r="F188" s="252" t="s">
        <v>392</v>
      </c>
      <c r="G188" s="231"/>
      <c r="H188" s="231" t="s">
        <v>471</v>
      </c>
      <c r="I188" s="231" t="s">
        <v>467</v>
      </c>
      <c r="J188" s="231"/>
      <c r="K188" s="277"/>
    </row>
    <row r="189" spans="2:11" s="1" customFormat="1" ht="15" customHeight="1">
      <c r="B189" s="254"/>
      <c r="C189" s="290" t="s">
        <v>472</v>
      </c>
      <c r="D189" s="231"/>
      <c r="E189" s="231"/>
      <c r="F189" s="252" t="s">
        <v>392</v>
      </c>
      <c r="G189" s="231"/>
      <c r="H189" s="231" t="s">
        <v>473</v>
      </c>
      <c r="I189" s="231" t="s">
        <v>474</v>
      </c>
      <c r="J189" s="291" t="s">
        <v>475</v>
      </c>
      <c r="K189" s="277"/>
    </row>
    <row r="190" spans="2:11" s="1" customFormat="1" ht="15" customHeight="1">
      <c r="B190" s="254"/>
      <c r="C190" s="290" t="s">
        <v>39</v>
      </c>
      <c r="D190" s="231"/>
      <c r="E190" s="231"/>
      <c r="F190" s="252" t="s">
        <v>386</v>
      </c>
      <c r="G190" s="231"/>
      <c r="H190" s="228" t="s">
        <v>476</v>
      </c>
      <c r="I190" s="231" t="s">
        <v>477</v>
      </c>
      <c r="J190" s="231"/>
      <c r="K190" s="277"/>
    </row>
    <row r="191" spans="2:11" s="1" customFormat="1" ht="15" customHeight="1">
      <c r="B191" s="254"/>
      <c r="C191" s="290" t="s">
        <v>478</v>
      </c>
      <c r="D191" s="231"/>
      <c r="E191" s="231"/>
      <c r="F191" s="252" t="s">
        <v>386</v>
      </c>
      <c r="G191" s="231"/>
      <c r="H191" s="231" t="s">
        <v>479</v>
      </c>
      <c r="I191" s="231" t="s">
        <v>421</v>
      </c>
      <c r="J191" s="231"/>
      <c r="K191" s="277"/>
    </row>
    <row r="192" spans="2:11" s="1" customFormat="1" ht="15" customHeight="1">
      <c r="B192" s="254"/>
      <c r="C192" s="290" t="s">
        <v>480</v>
      </c>
      <c r="D192" s="231"/>
      <c r="E192" s="231"/>
      <c r="F192" s="252" t="s">
        <v>386</v>
      </c>
      <c r="G192" s="231"/>
      <c r="H192" s="231" t="s">
        <v>481</v>
      </c>
      <c r="I192" s="231" t="s">
        <v>421</v>
      </c>
      <c r="J192" s="231"/>
      <c r="K192" s="277"/>
    </row>
    <row r="193" spans="2:11" s="1" customFormat="1" ht="15" customHeight="1">
      <c r="B193" s="254"/>
      <c r="C193" s="290" t="s">
        <v>482</v>
      </c>
      <c r="D193" s="231"/>
      <c r="E193" s="231"/>
      <c r="F193" s="252" t="s">
        <v>392</v>
      </c>
      <c r="G193" s="231"/>
      <c r="H193" s="231" t="s">
        <v>483</v>
      </c>
      <c r="I193" s="231" t="s">
        <v>421</v>
      </c>
      <c r="J193" s="231"/>
      <c r="K193" s="277"/>
    </row>
    <row r="194" spans="2:11" s="1" customFormat="1" ht="15" customHeight="1">
      <c r="B194" s="283"/>
      <c r="C194" s="292"/>
      <c r="D194" s="263"/>
      <c r="E194" s="263"/>
      <c r="F194" s="263"/>
      <c r="G194" s="263"/>
      <c r="H194" s="263"/>
      <c r="I194" s="263"/>
      <c r="J194" s="263"/>
      <c r="K194" s="284"/>
    </row>
    <row r="195" spans="2:11" s="1" customFormat="1" ht="18.75" customHeight="1">
      <c r="B195" s="265"/>
      <c r="C195" s="275"/>
      <c r="D195" s="275"/>
      <c r="E195" s="275"/>
      <c r="F195" s="285"/>
      <c r="G195" s="275"/>
      <c r="H195" s="275"/>
      <c r="I195" s="275"/>
      <c r="J195" s="275"/>
      <c r="K195" s="265"/>
    </row>
    <row r="196" spans="2:11" s="1" customFormat="1" ht="18.75" customHeight="1">
      <c r="B196" s="265"/>
      <c r="C196" s="275"/>
      <c r="D196" s="275"/>
      <c r="E196" s="275"/>
      <c r="F196" s="285"/>
      <c r="G196" s="275"/>
      <c r="H196" s="275"/>
      <c r="I196" s="275"/>
      <c r="J196" s="275"/>
      <c r="K196" s="265"/>
    </row>
    <row r="197" spans="2:11" s="1" customFormat="1" ht="18.75" customHeight="1">
      <c r="B197" s="238"/>
      <c r="C197" s="238"/>
      <c r="D197" s="238"/>
      <c r="E197" s="238"/>
      <c r="F197" s="238"/>
      <c r="G197" s="238"/>
      <c r="H197" s="238"/>
      <c r="I197" s="238"/>
      <c r="J197" s="238"/>
      <c r="K197" s="238"/>
    </row>
    <row r="198" spans="2:11" s="1" customFormat="1" ht="13.5">
      <c r="B198" s="220"/>
      <c r="C198" s="221"/>
      <c r="D198" s="221"/>
      <c r="E198" s="221"/>
      <c r="F198" s="221"/>
      <c r="G198" s="221"/>
      <c r="H198" s="221"/>
      <c r="I198" s="221"/>
      <c r="J198" s="221"/>
      <c r="K198" s="222"/>
    </row>
    <row r="199" spans="2:11" s="1" customFormat="1" ht="21">
      <c r="B199" s="223"/>
      <c r="C199" s="351" t="s">
        <v>484</v>
      </c>
      <c r="D199" s="351"/>
      <c r="E199" s="351"/>
      <c r="F199" s="351"/>
      <c r="G199" s="351"/>
      <c r="H199" s="351"/>
      <c r="I199" s="351"/>
      <c r="J199" s="351"/>
      <c r="K199" s="224"/>
    </row>
    <row r="200" spans="2:11" s="1" customFormat="1" ht="25.5" customHeight="1">
      <c r="B200" s="223"/>
      <c r="C200" s="293" t="s">
        <v>485</v>
      </c>
      <c r="D200" s="293"/>
      <c r="E200" s="293"/>
      <c r="F200" s="293" t="s">
        <v>486</v>
      </c>
      <c r="G200" s="294"/>
      <c r="H200" s="352" t="s">
        <v>487</v>
      </c>
      <c r="I200" s="352"/>
      <c r="J200" s="352"/>
      <c r="K200" s="224"/>
    </row>
    <row r="201" spans="2:11" s="1" customFormat="1" ht="5.25" customHeight="1">
      <c r="B201" s="254"/>
      <c r="C201" s="249"/>
      <c r="D201" s="249"/>
      <c r="E201" s="249"/>
      <c r="F201" s="249"/>
      <c r="G201" s="275"/>
      <c r="H201" s="249"/>
      <c r="I201" s="249"/>
      <c r="J201" s="249"/>
      <c r="K201" s="277"/>
    </row>
    <row r="202" spans="2:11" s="1" customFormat="1" ht="15" customHeight="1">
      <c r="B202" s="254"/>
      <c r="C202" s="231" t="s">
        <v>477</v>
      </c>
      <c r="D202" s="231"/>
      <c r="E202" s="231"/>
      <c r="F202" s="252" t="s">
        <v>40</v>
      </c>
      <c r="G202" s="231"/>
      <c r="H202" s="353" t="s">
        <v>488</v>
      </c>
      <c r="I202" s="353"/>
      <c r="J202" s="353"/>
      <c r="K202" s="277"/>
    </row>
    <row r="203" spans="2:11" s="1" customFormat="1" ht="15" customHeight="1">
      <c r="B203" s="254"/>
      <c r="C203" s="231"/>
      <c r="D203" s="231"/>
      <c r="E203" s="231"/>
      <c r="F203" s="252" t="s">
        <v>41</v>
      </c>
      <c r="G203" s="231"/>
      <c r="H203" s="353" t="s">
        <v>489</v>
      </c>
      <c r="I203" s="353"/>
      <c r="J203" s="353"/>
      <c r="K203" s="277"/>
    </row>
    <row r="204" spans="2:11" s="1" customFormat="1" ht="15" customHeight="1">
      <c r="B204" s="254"/>
      <c r="C204" s="231"/>
      <c r="D204" s="231"/>
      <c r="E204" s="231"/>
      <c r="F204" s="252" t="s">
        <v>44</v>
      </c>
      <c r="G204" s="231"/>
      <c r="H204" s="353" t="s">
        <v>490</v>
      </c>
      <c r="I204" s="353"/>
      <c r="J204" s="353"/>
      <c r="K204" s="277"/>
    </row>
    <row r="205" spans="2:11" s="1" customFormat="1" ht="15" customHeight="1">
      <c r="B205" s="254"/>
      <c r="C205" s="231"/>
      <c r="D205" s="231"/>
      <c r="E205" s="231"/>
      <c r="F205" s="252" t="s">
        <v>42</v>
      </c>
      <c r="G205" s="231"/>
      <c r="H205" s="353" t="s">
        <v>491</v>
      </c>
      <c r="I205" s="353"/>
      <c r="J205" s="353"/>
      <c r="K205" s="277"/>
    </row>
    <row r="206" spans="2:11" s="1" customFormat="1" ht="15" customHeight="1">
      <c r="B206" s="254"/>
      <c r="C206" s="231"/>
      <c r="D206" s="231"/>
      <c r="E206" s="231"/>
      <c r="F206" s="252" t="s">
        <v>43</v>
      </c>
      <c r="G206" s="231"/>
      <c r="H206" s="353" t="s">
        <v>492</v>
      </c>
      <c r="I206" s="353"/>
      <c r="J206" s="353"/>
      <c r="K206" s="277"/>
    </row>
    <row r="207" spans="2:11" s="1" customFormat="1" ht="15" customHeight="1">
      <c r="B207" s="254"/>
      <c r="C207" s="231"/>
      <c r="D207" s="231"/>
      <c r="E207" s="231"/>
      <c r="F207" s="252"/>
      <c r="G207" s="231"/>
      <c r="H207" s="231"/>
      <c r="I207" s="231"/>
      <c r="J207" s="231"/>
      <c r="K207" s="277"/>
    </row>
    <row r="208" spans="2:11" s="1" customFormat="1" ht="15" customHeight="1">
      <c r="B208" s="254"/>
      <c r="C208" s="231" t="s">
        <v>433</v>
      </c>
      <c r="D208" s="231"/>
      <c r="E208" s="231"/>
      <c r="F208" s="252" t="s">
        <v>76</v>
      </c>
      <c r="G208" s="231"/>
      <c r="H208" s="353" t="s">
        <v>493</v>
      </c>
      <c r="I208" s="353"/>
      <c r="J208" s="353"/>
      <c r="K208" s="277"/>
    </row>
    <row r="209" spans="2:11" s="1" customFormat="1" ht="15" customHeight="1">
      <c r="B209" s="254"/>
      <c r="C209" s="231"/>
      <c r="D209" s="231"/>
      <c r="E209" s="231"/>
      <c r="F209" s="252" t="s">
        <v>328</v>
      </c>
      <c r="G209" s="231"/>
      <c r="H209" s="353" t="s">
        <v>329</v>
      </c>
      <c r="I209" s="353"/>
      <c r="J209" s="353"/>
      <c r="K209" s="277"/>
    </row>
    <row r="210" spans="2:11" s="1" customFormat="1" ht="15" customHeight="1">
      <c r="B210" s="254"/>
      <c r="C210" s="231"/>
      <c r="D210" s="231"/>
      <c r="E210" s="231"/>
      <c r="F210" s="252" t="s">
        <v>326</v>
      </c>
      <c r="G210" s="231"/>
      <c r="H210" s="353" t="s">
        <v>494</v>
      </c>
      <c r="I210" s="353"/>
      <c r="J210" s="353"/>
      <c r="K210" s="277"/>
    </row>
    <row r="211" spans="2:11" s="1" customFormat="1" ht="15" customHeight="1">
      <c r="B211" s="295"/>
      <c r="C211" s="231"/>
      <c r="D211" s="231"/>
      <c r="E211" s="231"/>
      <c r="F211" s="252" t="s">
        <v>330</v>
      </c>
      <c r="G211" s="290"/>
      <c r="H211" s="354" t="s">
        <v>331</v>
      </c>
      <c r="I211" s="354"/>
      <c r="J211" s="354"/>
      <c r="K211" s="296"/>
    </row>
    <row r="212" spans="2:11" s="1" customFormat="1" ht="15" customHeight="1">
      <c r="B212" s="295"/>
      <c r="C212" s="231"/>
      <c r="D212" s="231"/>
      <c r="E212" s="231"/>
      <c r="F212" s="252" t="s">
        <v>332</v>
      </c>
      <c r="G212" s="290"/>
      <c r="H212" s="354" t="s">
        <v>495</v>
      </c>
      <c r="I212" s="354"/>
      <c r="J212" s="354"/>
      <c r="K212" s="296"/>
    </row>
    <row r="213" spans="2:11" s="1" customFormat="1" ht="15" customHeight="1">
      <c r="B213" s="295"/>
      <c r="C213" s="231"/>
      <c r="D213" s="231"/>
      <c r="E213" s="231"/>
      <c r="F213" s="252"/>
      <c r="G213" s="290"/>
      <c r="H213" s="281"/>
      <c r="I213" s="281"/>
      <c r="J213" s="281"/>
      <c r="K213" s="296"/>
    </row>
    <row r="214" spans="2:11" s="1" customFormat="1" ht="15" customHeight="1">
      <c r="B214" s="295"/>
      <c r="C214" s="231" t="s">
        <v>457</v>
      </c>
      <c r="D214" s="231"/>
      <c r="E214" s="231"/>
      <c r="F214" s="252">
        <v>1</v>
      </c>
      <c r="G214" s="290"/>
      <c r="H214" s="354" t="s">
        <v>496</v>
      </c>
      <c r="I214" s="354"/>
      <c r="J214" s="354"/>
      <c r="K214" s="296"/>
    </row>
    <row r="215" spans="2:11" s="1" customFormat="1" ht="15" customHeight="1">
      <c r="B215" s="295"/>
      <c r="C215" s="231"/>
      <c r="D215" s="231"/>
      <c r="E215" s="231"/>
      <c r="F215" s="252">
        <v>2</v>
      </c>
      <c r="G215" s="290"/>
      <c r="H215" s="354" t="s">
        <v>497</v>
      </c>
      <c r="I215" s="354"/>
      <c r="J215" s="354"/>
      <c r="K215" s="296"/>
    </row>
    <row r="216" spans="2:11" s="1" customFormat="1" ht="15" customHeight="1">
      <c r="B216" s="295"/>
      <c r="C216" s="231"/>
      <c r="D216" s="231"/>
      <c r="E216" s="231"/>
      <c r="F216" s="252">
        <v>3</v>
      </c>
      <c r="G216" s="290"/>
      <c r="H216" s="354" t="s">
        <v>498</v>
      </c>
      <c r="I216" s="354"/>
      <c r="J216" s="354"/>
      <c r="K216" s="296"/>
    </row>
    <row r="217" spans="2:11" s="1" customFormat="1" ht="15" customHeight="1">
      <c r="B217" s="295"/>
      <c r="C217" s="231"/>
      <c r="D217" s="231"/>
      <c r="E217" s="231"/>
      <c r="F217" s="252">
        <v>4</v>
      </c>
      <c r="G217" s="290"/>
      <c r="H217" s="354" t="s">
        <v>499</v>
      </c>
      <c r="I217" s="354"/>
      <c r="J217" s="354"/>
      <c r="K217" s="296"/>
    </row>
    <row r="218" spans="2:11" s="1" customFormat="1" ht="12.75" customHeight="1">
      <c r="B218" s="297"/>
      <c r="C218" s="298"/>
      <c r="D218" s="298"/>
      <c r="E218" s="298"/>
      <c r="F218" s="298"/>
      <c r="G218" s="298"/>
      <c r="H218" s="298"/>
      <c r="I218" s="298"/>
      <c r="J218" s="298"/>
      <c r="K218" s="29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82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179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137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ROUND((SUM(BE81:BE91)),2)</f>
        <v>0</v>
      </c>
      <c r="G33" s="34"/>
      <c r="H33" s="34"/>
      <c r="I33" s="118">
        <v>0.21</v>
      </c>
      <c r="J33" s="117">
        <f>ROUND(((SUM(BE81:BE91))*I33),2)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ROUND((SUM(BF81:BF91)),2)</f>
        <v>0</v>
      </c>
      <c r="G34" s="34"/>
      <c r="H34" s="34"/>
      <c r="I34" s="118">
        <v>0.15</v>
      </c>
      <c r="J34" s="117">
        <f>ROUND(((SUM(BF81:BF91))*I34),2)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ROUND((SUM(BG81:BG91)),2)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ROUND((SUM(BH81:BH91)),2)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ROUND((SUM(BI81:BI91)),2)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02 - 506_328 HMZ Velký Týnec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Velký Týnec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144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Olomoucko a Šumpersko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135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04" t="str">
        <f>E9</f>
        <v>SO 02 - 506_328 HMZ Velký Týnec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Velký Týnec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5" customHeight="1">
      <c r="A77" s="34"/>
      <c r="B77" s="35"/>
      <c r="C77" s="29" t="s">
        <v>24</v>
      </c>
      <c r="D77" s="36"/>
      <c r="E77" s="36"/>
      <c r="F77" s="27" t="str">
        <f>E15</f>
        <v>Státní pozemový úřad</v>
      </c>
      <c r="G77" s="36"/>
      <c r="H77" s="36"/>
      <c r="I77" s="29" t="s">
        <v>30</v>
      </c>
      <c r="J77" s="32" t="str">
        <f>E21</f>
        <v>Státní pozemový úřad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145</v>
      </c>
      <c r="D80" s="149" t="s">
        <v>54</v>
      </c>
      <c r="E80" s="149" t="s">
        <v>50</v>
      </c>
      <c r="F80" s="149" t="s">
        <v>51</v>
      </c>
      <c r="G80" s="149" t="s">
        <v>146</v>
      </c>
      <c r="H80" s="149" t="s">
        <v>147</v>
      </c>
      <c r="I80" s="149" t="s">
        <v>148</v>
      </c>
      <c r="J80" s="149" t="s">
        <v>140</v>
      </c>
      <c r="K80" s="150" t="s">
        <v>149</v>
      </c>
      <c r="L80" s="151"/>
      <c r="M80" s="68" t="s">
        <v>19</v>
      </c>
      <c r="N80" s="69" t="s">
        <v>39</v>
      </c>
      <c r="O80" s="69" t="s">
        <v>150</v>
      </c>
      <c r="P80" s="69" t="s">
        <v>151</v>
      </c>
      <c r="Q80" s="69" t="s">
        <v>152</v>
      </c>
      <c r="R80" s="69" t="s">
        <v>153</v>
      </c>
      <c r="S80" s="69" t="s">
        <v>154</v>
      </c>
      <c r="T80" s="70" t="s">
        <v>155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156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68</v>
      </c>
      <c r="AU81" s="17" t="s">
        <v>141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68</v>
      </c>
      <c r="E82" s="160" t="s">
        <v>157</v>
      </c>
      <c r="F82" s="160" t="s">
        <v>158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77</v>
      </c>
      <c r="AT82" s="169" t="s">
        <v>68</v>
      </c>
      <c r="AU82" s="169" t="s">
        <v>69</v>
      </c>
      <c r="AY82" s="168" t="s">
        <v>159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68</v>
      </c>
      <c r="E83" s="171" t="s">
        <v>77</v>
      </c>
      <c r="F83" s="171" t="s">
        <v>160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SUM(P84:P91)</f>
        <v>0</v>
      </c>
      <c r="Q83" s="165"/>
      <c r="R83" s="166">
        <f>SUM(R84:R91)</f>
        <v>0</v>
      </c>
      <c r="S83" s="165"/>
      <c r="T83" s="167">
        <f>SUM(T84:T91)</f>
        <v>0</v>
      </c>
      <c r="AR83" s="168" t="s">
        <v>77</v>
      </c>
      <c r="AT83" s="169" t="s">
        <v>68</v>
      </c>
      <c r="AU83" s="169" t="s">
        <v>77</v>
      </c>
      <c r="AY83" s="168" t="s">
        <v>159</v>
      </c>
      <c r="BK83" s="170">
        <f>SUM(BK84:BK91)</f>
        <v>0</v>
      </c>
    </row>
    <row r="84" spans="1:65" s="2" customFormat="1" ht="14.45" customHeight="1">
      <c r="A84" s="34"/>
      <c r="B84" s="35"/>
      <c r="C84" s="173" t="s">
        <v>77</v>
      </c>
      <c r="D84" s="173" t="s">
        <v>161</v>
      </c>
      <c r="E84" s="174" t="s">
        <v>162</v>
      </c>
      <c r="F84" s="175" t="s">
        <v>163</v>
      </c>
      <c r="G84" s="176" t="s">
        <v>164</v>
      </c>
      <c r="H84" s="177">
        <v>0.175</v>
      </c>
      <c r="I84" s="178"/>
      <c r="J84" s="179">
        <f>ROUND(I84*H84,2)</f>
        <v>0</v>
      </c>
      <c r="K84" s="175" t="s">
        <v>165</v>
      </c>
      <c r="L84" s="39"/>
      <c r="M84" s="180" t="s">
        <v>19</v>
      </c>
      <c r="N84" s="181" t="s">
        <v>40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166</v>
      </c>
      <c r="AT84" s="184" t="s">
        <v>161</v>
      </c>
      <c r="AU84" s="184" t="s">
        <v>79</v>
      </c>
      <c r="AY84" s="17" t="s">
        <v>159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77</v>
      </c>
      <c r="BK84" s="185">
        <f>ROUND(I84*H84,2)</f>
        <v>0</v>
      </c>
      <c r="BL84" s="17" t="s">
        <v>166</v>
      </c>
      <c r="BM84" s="184" t="s">
        <v>180</v>
      </c>
    </row>
    <row r="85" spans="1:47" s="2" customFormat="1" ht="11.25">
      <c r="A85" s="34"/>
      <c r="B85" s="35"/>
      <c r="C85" s="36"/>
      <c r="D85" s="186" t="s">
        <v>168</v>
      </c>
      <c r="E85" s="36"/>
      <c r="F85" s="187" t="s">
        <v>169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168</v>
      </c>
      <c r="AU85" s="17" t="s">
        <v>79</v>
      </c>
    </row>
    <row r="86" spans="1:47" s="2" customFormat="1" ht="11.25">
      <c r="A86" s="34"/>
      <c r="B86" s="35"/>
      <c r="C86" s="36"/>
      <c r="D86" s="191" t="s">
        <v>170</v>
      </c>
      <c r="E86" s="36"/>
      <c r="F86" s="192" t="s">
        <v>171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170</v>
      </c>
      <c r="AU86" s="17" t="s">
        <v>79</v>
      </c>
    </row>
    <row r="87" spans="2:51" s="13" customFormat="1" ht="11.25">
      <c r="B87" s="193"/>
      <c r="C87" s="194"/>
      <c r="D87" s="186" t="s">
        <v>172</v>
      </c>
      <c r="E87" s="195" t="s">
        <v>19</v>
      </c>
      <c r="F87" s="196" t="s">
        <v>181</v>
      </c>
      <c r="G87" s="194"/>
      <c r="H87" s="197">
        <v>0.175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172</v>
      </c>
      <c r="AU87" s="203" t="s">
        <v>79</v>
      </c>
      <c r="AV87" s="13" t="s">
        <v>79</v>
      </c>
      <c r="AW87" s="13" t="s">
        <v>31</v>
      </c>
      <c r="AX87" s="13" t="s">
        <v>77</v>
      </c>
      <c r="AY87" s="203" t="s">
        <v>159</v>
      </c>
    </row>
    <row r="88" spans="1:65" s="2" customFormat="1" ht="14.45" customHeight="1">
      <c r="A88" s="34"/>
      <c r="B88" s="35"/>
      <c r="C88" s="173" t="s">
        <v>79</v>
      </c>
      <c r="D88" s="173" t="s">
        <v>161</v>
      </c>
      <c r="E88" s="174" t="s">
        <v>174</v>
      </c>
      <c r="F88" s="175" t="s">
        <v>175</v>
      </c>
      <c r="G88" s="176" t="s">
        <v>164</v>
      </c>
      <c r="H88" s="177">
        <v>0.175</v>
      </c>
      <c r="I88" s="178"/>
      <c r="J88" s="179">
        <f>ROUND(I88*H88,2)</f>
        <v>0</v>
      </c>
      <c r="K88" s="175" t="s">
        <v>165</v>
      </c>
      <c r="L88" s="39"/>
      <c r="M88" s="180" t="s">
        <v>19</v>
      </c>
      <c r="N88" s="181" t="s">
        <v>40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166</v>
      </c>
      <c r="AT88" s="184" t="s">
        <v>161</v>
      </c>
      <c r="AU88" s="184" t="s">
        <v>79</v>
      </c>
      <c r="AY88" s="17" t="s">
        <v>159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77</v>
      </c>
      <c r="BK88" s="185">
        <f>ROUND(I88*H88,2)</f>
        <v>0</v>
      </c>
      <c r="BL88" s="17" t="s">
        <v>166</v>
      </c>
      <c r="BM88" s="184" t="s">
        <v>182</v>
      </c>
    </row>
    <row r="89" spans="1:47" s="2" customFormat="1" ht="11.25">
      <c r="A89" s="34"/>
      <c r="B89" s="35"/>
      <c r="C89" s="36"/>
      <c r="D89" s="186" t="s">
        <v>168</v>
      </c>
      <c r="E89" s="36"/>
      <c r="F89" s="187" t="s">
        <v>177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168</v>
      </c>
      <c r="AU89" s="17" t="s">
        <v>79</v>
      </c>
    </row>
    <row r="90" spans="1:47" s="2" customFormat="1" ht="11.25">
      <c r="A90" s="34"/>
      <c r="B90" s="35"/>
      <c r="C90" s="36"/>
      <c r="D90" s="191" t="s">
        <v>170</v>
      </c>
      <c r="E90" s="36"/>
      <c r="F90" s="192" t="s">
        <v>178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79</v>
      </c>
    </row>
    <row r="91" spans="2:51" s="13" customFormat="1" ht="11.25">
      <c r="B91" s="193"/>
      <c r="C91" s="194"/>
      <c r="D91" s="186" t="s">
        <v>172</v>
      </c>
      <c r="E91" s="195" t="s">
        <v>19</v>
      </c>
      <c r="F91" s="196" t="s">
        <v>181</v>
      </c>
      <c r="G91" s="194"/>
      <c r="H91" s="197">
        <v>0.175</v>
      </c>
      <c r="I91" s="198"/>
      <c r="J91" s="194"/>
      <c r="K91" s="194"/>
      <c r="L91" s="199"/>
      <c r="M91" s="204"/>
      <c r="N91" s="205"/>
      <c r="O91" s="205"/>
      <c r="P91" s="205"/>
      <c r="Q91" s="205"/>
      <c r="R91" s="205"/>
      <c r="S91" s="205"/>
      <c r="T91" s="206"/>
      <c r="AT91" s="203" t="s">
        <v>172</v>
      </c>
      <c r="AU91" s="203" t="s">
        <v>79</v>
      </c>
      <c r="AV91" s="13" t="s">
        <v>79</v>
      </c>
      <c r="AW91" s="13" t="s">
        <v>31</v>
      </c>
      <c r="AX91" s="13" t="s">
        <v>77</v>
      </c>
      <c r="AY91" s="203" t="s">
        <v>159</v>
      </c>
    </row>
    <row r="92" spans="1:31" s="2" customFormat="1" ht="6.95" customHeight="1">
      <c r="A92" s="34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39"/>
      <c r="M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</sheetData>
  <sheetProtection algorithmName="SHA-512" hashValue="S9xJj+cya5M/aGcg1qxD3i1oTcEQKbzmGunrJ9mX7ew8dU5rOHZmafev9/3IV8CM2HuD4eAEUa4Lc1/ZjKqsqw==" saltValue="k5GXawtqLCu/EwQF97aEQBSXT5nXvl7vbczsbvoQMvnR0cDnk5PAS3JHJvc3+eNg6d9zaIOBC3BSGmuf/sXQXA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85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183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137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ROUND((SUM(BE81:BE91)),2)</f>
        <v>0</v>
      </c>
      <c r="G33" s="34"/>
      <c r="H33" s="34"/>
      <c r="I33" s="118">
        <v>0.21</v>
      </c>
      <c r="J33" s="117">
        <f>ROUND(((SUM(BE81:BE91))*I33),2)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ROUND((SUM(BF81:BF91)),2)</f>
        <v>0</v>
      </c>
      <c r="G34" s="34"/>
      <c r="H34" s="34"/>
      <c r="I34" s="118">
        <v>0.15</v>
      </c>
      <c r="J34" s="117">
        <f>ROUND(((SUM(BF81:BF91))*I34),2)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ROUND((SUM(BG81:BG91)),2)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ROUND((SUM(BH81:BH91)),2)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ROUND((SUM(BI81:BI91)),2)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03 - 506_329 HMZ Velký Týnec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Velký Týnec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144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Olomoucko a Šumpersko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135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04" t="str">
        <f>E9</f>
        <v>SO 03 - 506_329 HMZ Velký Týnec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Velký Týnec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5" customHeight="1">
      <c r="A77" s="34"/>
      <c r="B77" s="35"/>
      <c r="C77" s="29" t="s">
        <v>24</v>
      </c>
      <c r="D77" s="36"/>
      <c r="E77" s="36"/>
      <c r="F77" s="27" t="str">
        <f>E15</f>
        <v>Státní pozemový úřad</v>
      </c>
      <c r="G77" s="36"/>
      <c r="H77" s="36"/>
      <c r="I77" s="29" t="s">
        <v>30</v>
      </c>
      <c r="J77" s="32" t="str">
        <f>E21</f>
        <v>Státní pozemový úřad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145</v>
      </c>
      <c r="D80" s="149" t="s">
        <v>54</v>
      </c>
      <c r="E80" s="149" t="s">
        <v>50</v>
      </c>
      <c r="F80" s="149" t="s">
        <v>51</v>
      </c>
      <c r="G80" s="149" t="s">
        <v>146</v>
      </c>
      <c r="H80" s="149" t="s">
        <v>147</v>
      </c>
      <c r="I80" s="149" t="s">
        <v>148</v>
      </c>
      <c r="J80" s="149" t="s">
        <v>140</v>
      </c>
      <c r="K80" s="150" t="s">
        <v>149</v>
      </c>
      <c r="L80" s="151"/>
      <c r="M80" s="68" t="s">
        <v>19</v>
      </c>
      <c r="N80" s="69" t="s">
        <v>39</v>
      </c>
      <c r="O80" s="69" t="s">
        <v>150</v>
      </c>
      <c r="P80" s="69" t="s">
        <v>151</v>
      </c>
      <c r="Q80" s="69" t="s">
        <v>152</v>
      </c>
      <c r="R80" s="69" t="s">
        <v>153</v>
      </c>
      <c r="S80" s="69" t="s">
        <v>154</v>
      </c>
      <c r="T80" s="70" t="s">
        <v>155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156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68</v>
      </c>
      <c r="AU81" s="17" t="s">
        <v>141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68</v>
      </c>
      <c r="E82" s="160" t="s">
        <v>157</v>
      </c>
      <c r="F82" s="160" t="s">
        <v>158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77</v>
      </c>
      <c r="AT82" s="169" t="s">
        <v>68</v>
      </c>
      <c r="AU82" s="169" t="s">
        <v>69</v>
      </c>
      <c r="AY82" s="168" t="s">
        <v>159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68</v>
      </c>
      <c r="E83" s="171" t="s">
        <v>77</v>
      </c>
      <c r="F83" s="171" t="s">
        <v>160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SUM(P84:P91)</f>
        <v>0</v>
      </c>
      <c r="Q83" s="165"/>
      <c r="R83" s="166">
        <f>SUM(R84:R91)</f>
        <v>0</v>
      </c>
      <c r="S83" s="165"/>
      <c r="T83" s="167">
        <f>SUM(T84:T91)</f>
        <v>0</v>
      </c>
      <c r="AR83" s="168" t="s">
        <v>77</v>
      </c>
      <c r="AT83" s="169" t="s">
        <v>68</v>
      </c>
      <c r="AU83" s="169" t="s">
        <v>77</v>
      </c>
      <c r="AY83" s="168" t="s">
        <v>159</v>
      </c>
      <c r="BK83" s="170">
        <f>SUM(BK84:BK91)</f>
        <v>0</v>
      </c>
    </row>
    <row r="84" spans="1:65" s="2" customFormat="1" ht="14.45" customHeight="1">
      <c r="A84" s="34"/>
      <c r="B84" s="35"/>
      <c r="C84" s="173" t="s">
        <v>77</v>
      </c>
      <c r="D84" s="173" t="s">
        <v>161</v>
      </c>
      <c r="E84" s="174" t="s">
        <v>162</v>
      </c>
      <c r="F84" s="175" t="s">
        <v>163</v>
      </c>
      <c r="G84" s="176" t="s">
        <v>164</v>
      </c>
      <c r="H84" s="177">
        <v>0.07</v>
      </c>
      <c r="I84" s="178"/>
      <c r="J84" s="179">
        <f>ROUND(I84*H84,2)</f>
        <v>0</v>
      </c>
      <c r="K84" s="175" t="s">
        <v>165</v>
      </c>
      <c r="L84" s="39"/>
      <c r="M84" s="180" t="s">
        <v>19</v>
      </c>
      <c r="N84" s="181" t="s">
        <v>40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166</v>
      </c>
      <c r="AT84" s="184" t="s">
        <v>161</v>
      </c>
      <c r="AU84" s="184" t="s">
        <v>79</v>
      </c>
      <c r="AY84" s="17" t="s">
        <v>159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77</v>
      </c>
      <c r="BK84" s="185">
        <f>ROUND(I84*H84,2)</f>
        <v>0</v>
      </c>
      <c r="BL84" s="17" t="s">
        <v>166</v>
      </c>
      <c r="BM84" s="184" t="s">
        <v>184</v>
      </c>
    </row>
    <row r="85" spans="1:47" s="2" customFormat="1" ht="11.25">
      <c r="A85" s="34"/>
      <c r="B85" s="35"/>
      <c r="C85" s="36"/>
      <c r="D85" s="186" t="s">
        <v>168</v>
      </c>
      <c r="E85" s="36"/>
      <c r="F85" s="187" t="s">
        <v>169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168</v>
      </c>
      <c r="AU85" s="17" t="s">
        <v>79</v>
      </c>
    </row>
    <row r="86" spans="1:47" s="2" customFormat="1" ht="11.25">
      <c r="A86" s="34"/>
      <c r="B86" s="35"/>
      <c r="C86" s="36"/>
      <c r="D86" s="191" t="s">
        <v>170</v>
      </c>
      <c r="E86" s="36"/>
      <c r="F86" s="192" t="s">
        <v>171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170</v>
      </c>
      <c r="AU86" s="17" t="s">
        <v>79</v>
      </c>
    </row>
    <row r="87" spans="2:51" s="13" customFormat="1" ht="11.25">
      <c r="B87" s="193"/>
      <c r="C87" s="194"/>
      <c r="D87" s="186" t="s">
        <v>172</v>
      </c>
      <c r="E87" s="195" t="s">
        <v>19</v>
      </c>
      <c r="F87" s="196" t="s">
        <v>185</v>
      </c>
      <c r="G87" s="194"/>
      <c r="H87" s="197">
        <v>0.07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172</v>
      </c>
      <c r="AU87" s="203" t="s">
        <v>79</v>
      </c>
      <c r="AV87" s="13" t="s">
        <v>79</v>
      </c>
      <c r="AW87" s="13" t="s">
        <v>31</v>
      </c>
      <c r="AX87" s="13" t="s">
        <v>77</v>
      </c>
      <c r="AY87" s="203" t="s">
        <v>159</v>
      </c>
    </row>
    <row r="88" spans="1:65" s="2" customFormat="1" ht="14.45" customHeight="1">
      <c r="A88" s="34"/>
      <c r="B88" s="35"/>
      <c r="C88" s="173" t="s">
        <v>79</v>
      </c>
      <c r="D88" s="173" t="s">
        <v>161</v>
      </c>
      <c r="E88" s="174" t="s">
        <v>174</v>
      </c>
      <c r="F88" s="175" t="s">
        <v>175</v>
      </c>
      <c r="G88" s="176" t="s">
        <v>164</v>
      </c>
      <c r="H88" s="177">
        <v>0.07</v>
      </c>
      <c r="I88" s="178"/>
      <c r="J88" s="179">
        <f>ROUND(I88*H88,2)</f>
        <v>0</v>
      </c>
      <c r="K88" s="175" t="s">
        <v>165</v>
      </c>
      <c r="L88" s="39"/>
      <c r="M88" s="180" t="s">
        <v>19</v>
      </c>
      <c r="N88" s="181" t="s">
        <v>40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166</v>
      </c>
      <c r="AT88" s="184" t="s">
        <v>161</v>
      </c>
      <c r="AU88" s="184" t="s">
        <v>79</v>
      </c>
      <c r="AY88" s="17" t="s">
        <v>159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77</v>
      </c>
      <c r="BK88" s="185">
        <f>ROUND(I88*H88,2)</f>
        <v>0</v>
      </c>
      <c r="BL88" s="17" t="s">
        <v>166</v>
      </c>
      <c r="BM88" s="184" t="s">
        <v>186</v>
      </c>
    </row>
    <row r="89" spans="1:47" s="2" customFormat="1" ht="11.25">
      <c r="A89" s="34"/>
      <c r="B89" s="35"/>
      <c r="C89" s="36"/>
      <c r="D89" s="186" t="s">
        <v>168</v>
      </c>
      <c r="E89" s="36"/>
      <c r="F89" s="187" t="s">
        <v>177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168</v>
      </c>
      <c r="AU89" s="17" t="s">
        <v>79</v>
      </c>
    </row>
    <row r="90" spans="1:47" s="2" customFormat="1" ht="11.25">
      <c r="A90" s="34"/>
      <c r="B90" s="35"/>
      <c r="C90" s="36"/>
      <c r="D90" s="191" t="s">
        <v>170</v>
      </c>
      <c r="E90" s="36"/>
      <c r="F90" s="192" t="s">
        <v>178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79</v>
      </c>
    </row>
    <row r="91" spans="2:51" s="13" customFormat="1" ht="11.25">
      <c r="B91" s="193"/>
      <c r="C91" s="194"/>
      <c r="D91" s="186" t="s">
        <v>172</v>
      </c>
      <c r="E91" s="195" t="s">
        <v>19</v>
      </c>
      <c r="F91" s="196" t="s">
        <v>185</v>
      </c>
      <c r="G91" s="194"/>
      <c r="H91" s="197">
        <v>0.07</v>
      </c>
      <c r="I91" s="198"/>
      <c r="J91" s="194"/>
      <c r="K91" s="194"/>
      <c r="L91" s="199"/>
      <c r="M91" s="204"/>
      <c r="N91" s="205"/>
      <c r="O91" s="205"/>
      <c r="P91" s="205"/>
      <c r="Q91" s="205"/>
      <c r="R91" s="205"/>
      <c r="S91" s="205"/>
      <c r="T91" s="206"/>
      <c r="AT91" s="203" t="s">
        <v>172</v>
      </c>
      <c r="AU91" s="203" t="s">
        <v>79</v>
      </c>
      <c r="AV91" s="13" t="s">
        <v>79</v>
      </c>
      <c r="AW91" s="13" t="s">
        <v>31</v>
      </c>
      <c r="AX91" s="13" t="s">
        <v>77</v>
      </c>
      <c r="AY91" s="203" t="s">
        <v>159</v>
      </c>
    </row>
    <row r="92" spans="1:31" s="2" customFormat="1" ht="6.95" customHeight="1">
      <c r="A92" s="34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39"/>
      <c r="M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</sheetData>
  <sheetProtection algorithmName="SHA-512" hashValue="/Ya/eqMdaU5p843VcZ5NP6UmajkEKpqJLS1+/Sxii9XZdXl3GTCCfcg1XMaGWxhWXNpaCZJFYi1L3RIoU1dnWQ==" saltValue="NV4THA+yFLWSrPEevU85vK2EjVGPhIN9XldMnUyg8J4bJ5icUNcdPlE5PhHRRehbtwIG/FtLlibGtM1hVGI+yA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88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187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188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ROUND((SUM(BE81:BE105)),2)</f>
        <v>0</v>
      </c>
      <c r="G33" s="34"/>
      <c r="H33" s="34"/>
      <c r="I33" s="118">
        <v>0.21</v>
      </c>
      <c r="J33" s="117">
        <f>ROUND(((SUM(BE81:BE105))*I33),2)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ROUND((SUM(BF81:BF105)),2)</f>
        <v>0</v>
      </c>
      <c r="G34" s="34"/>
      <c r="H34" s="34"/>
      <c r="I34" s="118">
        <v>0.15</v>
      </c>
      <c r="J34" s="117">
        <f>ROUND(((SUM(BF81:BF105))*I34),2)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ROUND((SUM(BG81:BG105)),2)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ROUND((SUM(BH81:BH105)),2)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ROUND((SUM(BI81:BI105)),2)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04 - 506_250 HMZ Přáslavice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Holice u Olomouce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144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Olomoucko a Šumpersko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135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04" t="str">
        <f>E9</f>
        <v>SO 04 - 506_250 HMZ Přáslavice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Holice u Olomouce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5" customHeight="1">
      <c r="A77" s="34"/>
      <c r="B77" s="35"/>
      <c r="C77" s="29" t="s">
        <v>24</v>
      </c>
      <c r="D77" s="36"/>
      <c r="E77" s="36"/>
      <c r="F77" s="27" t="str">
        <f>E15</f>
        <v>Státní pozemový úřad</v>
      </c>
      <c r="G77" s="36"/>
      <c r="H77" s="36"/>
      <c r="I77" s="29" t="s">
        <v>30</v>
      </c>
      <c r="J77" s="32" t="str">
        <f>E21</f>
        <v>Státní pozemový úřad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145</v>
      </c>
      <c r="D80" s="149" t="s">
        <v>54</v>
      </c>
      <c r="E80" s="149" t="s">
        <v>50</v>
      </c>
      <c r="F80" s="149" t="s">
        <v>51</v>
      </c>
      <c r="G80" s="149" t="s">
        <v>146</v>
      </c>
      <c r="H80" s="149" t="s">
        <v>147</v>
      </c>
      <c r="I80" s="149" t="s">
        <v>148</v>
      </c>
      <c r="J80" s="149" t="s">
        <v>140</v>
      </c>
      <c r="K80" s="150" t="s">
        <v>149</v>
      </c>
      <c r="L80" s="151"/>
      <c r="M80" s="68" t="s">
        <v>19</v>
      </c>
      <c r="N80" s="69" t="s">
        <v>39</v>
      </c>
      <c r="O80" s="69" t="s">
        <v>150</v>
      </c>
      <c r="P80" s="69" t="s">
        <v>151</v>
      </c>
      <c r="Q80" s="69" t="s">
        <v>152</v>
      </c>
      <c r="R80" s="69" t="s">
        <v>153</v>
      </c>
      <c r="S80" s="69" t="s">
        <v>154</v>
      </c>
      <c r="T80" s="70" t="s">
        <v>155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156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68</v>
      </c>
      <c r="AU81" s="17" t="s">
        <v>141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68</v>
      </c>
      <c r="E82" s="160" t="s">
        <v>157</v>
      </c>
      <c r="F82" s="160" t="s">
        <v>158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77</v>
      </c>
      <c r="AT82" s="169" t="s">
        <v>68</v>
      </c>
      <c r="AU82" s="169" t="s">
        <v>69</v>
      </c>
      <c r="AY82" s="168" t="s">
        <v>159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68</v>
      </c>
      <c r="E83" s="171" t="s">
        <v>77</v>
      </c>
      <c r="F83" s="171" t="s">
        <v>160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SUM(P84:P105)</f>
        <v>0</v>
      </c>
      <c r="Q83" s="165"/>
      <c r="R83" s="166">
        <f>SUM(R84:R105)</f>
        <v>0</v>
      </c>
      <c r="S83" s="165"/>
      <c r="T83" s="167">
        <f>SUM(T84:T105)</f>
        <v>0</v>
      </c>
      <c r="AR83" s="168" t="s">
        <v>77</v>
      </c>
      <c r="AT83" s="169" t="s">
        <v>68</v>
      </c>
      <c r="AU83" s="169" t="s">
        <v>77</v>
      </c>
      <c r="AY83" s="168" t="s">
        <v>159</v>
      </c>
      <c r="BK83" s="170">
        <f>SUM(BK84:BK105)</f>
        <v>0</v>
      </c>
    </row>
    <row r="84" spans="1:65" s="2" customFormat="1" ht="14.45" customHeight="1">
      <c r="A84" s="34"/>
      <c r="B84" s="35"/>
      <c r="C84" s="173" t="s">
        <v>77</v>
      </c>
      <c r="D84" s="173" t="s">
        <v>161</v>
      </c>
      <c r="E84" s="174" t="s">
        <v>162</v>
      </c>
      <c r="F84" s="175" t="s">
        <v>163</v>
      </c>
      <c r="G84" s="176" t="s">
        <v>164</v>
      </c>
      <c r="H84" s="177">
        <v>0.08</v>
      </c>
      <c r="I84" s="178"/>
      <c r="J84" s="179">
        <f>ROUND(I84*H84,2)</f>
        <v>0</v>
      </c>
      <c r="K84" s="175" t="s">
        <v>165</v>
      </c>
      <c r="L84" s="39"/>
      <c r="M84" s="180" t="s">
        <v>19</v>
      </c>
      <c r="N84" s="181" t="s">
        <v>40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166</v>
      </c>
      <c r="AT84" s="184" t="s">
        <v>161</v>
      </c>
      <c r="AU84" s="184" t="s">
        <v>79</v>
      </c>
      <c r="AY84" s="17" t="s">
        <v>159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77</v>
      </c>
      <c r="BK84" s="185">
        <f>ROUND(I84*H84,2)</f>
        <v>0</v>
      </c>
      <c r="BL84" s="17" t="s">
        <v>166</v>
      </c>
      <c r="BM84" s="184" t="s">
        <v>189</v>
      </c>
    </row>
    <row r="85" spans="1:47" s="2" customFormat="1" ht="11.25">
      <c r="A85" s="34"/>
      <c r="B85" s="35"/>
      <c r="C85" s="36"/>
      <c r="D85" s="186" t="s">
        <v>168</v>
      </c>
      <c r="E85" s="36"/>
      <c r="F85" s="187" t="s">
        <v>169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168</v>
      </c>
      <c r="AU85" s="17" t="s">
        <v>79</v>
      </c>
    </row>
    <row r="86" spans="1:47" s="2" customFormat="1" ht="11.25">
      <c r="A86" s="34"/>
      <c r="B86" s="35"/>
      <c r="C86" s="36"/>
      <c r="D86" s="191" t="s">
        <v>170</v>
      </c>
      <c r="E86" s="36"/>
      <c r="F86" s="192" t="s">
        <v>171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170</v>
      </c>
      <c r="AU86" s="17" t="s">
        <v>79</v>
      </c>
    </row>
    <row r="87" spans="2:51" s="13" customFormat="1" ht="11.25">
      <c r="B87" s="193"/>
      <c r="C87" s="194"/>
      <c r="D87" s="186" t="s">
        <v>172</v>
      </c>
      <c r="E87" s="195" t="s">
        <v>19</v>
      </c>
      <c r="F87" s="196" t="s">
        <v>190</v>
      </c>
      <c r="G87" s="194"/>
      <c r="H87" s="197">
        <v>0.08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172</v>
      </c>
      <c r="AU87" s="203" t="s">
        <v>79</v>
      </c>
      <c r="AV87" s="13" t="s">
        <v>79</v>
      </c>
      <c r="AW87" s="13" t="s">
        <v>31</v>
      </c>
      <c r="AX87" s="13" t="s">
        <v>77</v>
      </c>
      <c r="AY87" s="203" t="s">
        <v>159</v>
      </c>
    </row>
    <row r="88" spans="1:65" s="2" customFormat="1" ht="14.45" customHeight="1">
      <c r="A88" s="34"/>
      <c r="B88" s="35"/>
      <c r="C88" s="173" t="s">
        <v>79</v>
      </c>
      <c r="D88" s="173" t="s">
        <v>161</v>
      </c>
      <c r="E88" s="174" t="s">
        <v>174</v>
      </c>
      <c r="F88" s="175" t="s">
        <v>175</v>
      </c>
      <c r="G88" s="176" t="s">
        <v>164</v>
      </c>
      <c r="H88" s="177">
        <v>0.08</v>
      </c>
      <c r="I88" s="178"/>
      <c r="J88" s="179">
        <f>ROUND(I88*H88,2)</f>
        <v>0</v>
      </c>
      <c r="K88" s="175" t="s">
        <v>165</v>
      </c>
      <c r="L88" s="39"/>
      <c r="M88" s="180" t="s">
        <v>19</v>
      </c>
      <c r="N88" s="181" t="s">
        <v>40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166</v>
      </c>
      <c r="AT88" s="184" t="s">
        <v>161</v>
      </c>
      <c r="AU88" s="184" t="s">
        <v>79</v>
      </c>
      <c r="AY88" s="17" t="s">
        <v>159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77</v>
      </c>
      <c r="BK88" s="185">
        <f>ROUND(I88*H88,2)</f>
        <v>0</v>
      </c>
      <c r="BL88" s="17" t="s">
        <v>166</v>
      </c>
      <c r="BM88" s="184" t="s">
        <v>191</v>
      </c>
    </row>
    <row r="89" spans="1:47" s="2" customFormat="1" ht="11.25">
      <c r="A89" s="34"/>
      <c r="B89" s="35"/>
      <c r="C89" s="36"/>
      <c r="D89" s="186" t="s">
        <v>168</v>
      </c>
      <c r="E89" s="36"/>
      <c r="F89" s="187" t="s">
        <v>177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168</v>
      </c>
      <c r="AU89" s="17" t="s">
        <v>79</v>
      </c>
    </row>
    <row r="90" spans="1:47" s="2" customFormat="1" ht="11.25">
      <c r="A90" s="34"/>
      <c r="B90" s="35"/>
      <c r="C90" s="36"/>
      <c r="D90" s="191" t="s">
        <v>170</v>
      </c>
      <c r="E90" s="36"/>
      <c r="F90" s="192" t="s">
        <v>178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79</v>
      </c>
    </row>
    <row r="91" spans="2:51" s="13" customFormat="1" ht="11.25">
      <c r="B91" s="193"/>
      <c r="C91" s="194"/>
      <c r="D91" s="186" t="s">
        <v>172</v>
      </c>
      <c r="E91" s="195" t="s">
        <v>19</v>
      </c>
      <c r="F91" s="196" t="s">
        <v>190</v>
      </c>
      <c r="G91" s="194"/>
      <c r="H91" s="197">
        <v>0.08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172</v>
      </c>
      <c r="AU91" s="203" t="s">
        <v>79</v>
      </c>
      <c r="AV91" s="13" t="s">
        <v>79</v>
      </c>
      <c r="AW91" s="13" t="s">
        <v>31</v>
      </c>
      <c r="AX91" s="13" t="s">
        <v>77</v>
      </c>
      <c r="AY91" s="203" t="s">
        <v>159</v>
      </c>
    </row>
    <row r="92" spans="1:65" s="2" customFormat="1" ht="14.45" customHeight="1">
      <c r="A92" s="34"/>
      <c r="B92" s="35"/>
      <c r="C92" s="173" t="s">
        <v>192</v>
      </c>
      <c r="D92" s="173" t="s">
        <v>161</v>
      </c>
      <c r="E92" s="174" t="s">
        <v>193</v>
      </c>
      <c r="F92" s="175" t="s">
        <v>194</v>
      </c>
      <c r="G92" s="176" t="s">
        <v>164</v>
      </c>
      <c r="H92" s="177">
        <v>0.16</v>
      </c>
      <c r="I92" s="178"/>
      <c r="J92" s="179">
        <f>ROUND(I92*H92,2)</f>
        <v>0</v>
      </c>
      <c r="K92" s="175" t="s">
        <v>165</v>
      </c>
      <c r="L92" s="39"/>
      <c r="M92" s="180" t="s">
        <v>19</v>
      </c>
      <c r="N92" s="181" t="s">
        <v>40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166</v>
      </c>
      <c r="AT92" s="184" t="s">
        <v>161</v>
      </c>
      <c r="AU92" s="184" t="s">
        <v>79</v>
      </c>
      <c r="AY92" s="17" t="s">
        <v>159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77</v>
      </c>
      <c r="BK92" s="185">
        <f>ROUND(I92*H92,2)</f>
        <v>0</v>
      </c>
      <c r="BL92" s="17" t="s">
        <v>166</v>
      </c>
      <c r="BM92" s="184" t="s">
        <v>195</v>
      </c>
    </row>
    <row r="93" spans="1:47" s="2" customFormat="1" ht="11.25">
      <c r="A93" s="34"/>
      <c r="B93" s="35"/>
      <c r="C93" s="36"/>
      <c r="D93" s="186" t="s">
        <v>168</v>
      </c>
      <c r="E93" s="36"/>
      <c r="F93" s="187" t="s">
        <v>196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168</v>
      </c>
      <c r="AU93" s="17" t="s">
        <v>79</v>
      </c>
    </row>
    <row r="94" spans="1:47" s="2" customFormat="1" ht="11.25">
      <c r="A94" s="34"/>
      <c r="B94" s="35"/>
      <c r="C94" s="36"/>
      <c r="D94" s="191" t="s">
        <v>170</v>
      </c>
      <c r="E94" s="36"/>
      <c r="F94" s="192" t="s">
        <v>197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170</v>
      </c>
      <c r="AU94" s="17" t="s">
        <v>79</v>
      </c>
    </row>
    <row r="95" spans="2:51" s="13" customFormat="1" ht="11.25">
      <c r="B95" s="193"/>
      <c r="C95" s="194"/>
      <c r="D95" s="186" t="s">
        <v>172</v>
      </c>
      <c r="E95" s="195" t="s">
        <v>19</v>
      </c>
      <c r="F95" s="196" t="s">
        <v>198</v>
      </c>
      <c r="G95" s="194"/>
      <c r="H95" s="197">
        <v>0.16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172</v>
      </c>
      <c r="AU95" s="203" t="s">
        <v>79</v>
      </c>
      <c r="AV95" s="13" t="s">
        <v>79</v>
      </c>
      <c r="AW95" s="13" t="s">
        <v>31</v>
      </c>
      <c r="AX95" s="13" t="s">
        <v>77</v>
      </c>
      <c r="AY95" s="203" t="s">
        <v>159</v>
      </c>
    </row>
    <row r="96" spans="1:65" s="2" customFormat="1" ht="14.45" customHeight="1">
      <c r="A96" s="34"/>
      <c r="B96" s="35"/>
      <c r="C96" s="173" t="s">
        <v>199</v>
      </c>
      <c r="D96" s="173" t="s">
        <v>161</v>
      </c>
      <c r="E96" s="174" t="s">
        <v>200</v>
      </c>
      <c r="F96" s="175" t="s">
        <v>201</v>
      </c>
      <c r="G96" s="176" t="s">
        <v>164</v>
      </c>
      <c r="H96" s="177">
        <v>0.04</v>
      </c>
      <c r="I96" s="178"/>
      <c r="J96" s="179">
        <f>ROUND(I96*H96,2)</f>
        <v>0</v>
      </c>
      <c r="K96" s="175" t="s">
        <v>165</v>
      </c>
      <c r="L96" s="39"/>
      <c r="M96" s="180" t="s">
        <v>19</v>
      </c>
      <c r="N96" s="181" t="s">
        <v>40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166</v>
      </c>
      <c r="AT96" s="184" t="s">
        <v>161</v>
      </c>
      <c r="AU96" s="184" t="s">
        <v>79</v>
      </c>
      <c r="AY96" s="17" t="s">
        <v>159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77</v>
      </c>
      <c r="BK96" s="185">
        <f>ROUND(I96*H96,2)</f>
        <v>0</v>
      </c>
      <c r="BL96" s="17" t="s">
        <v>166</v>
      </c>
      <c r="BM96" s="184" t="s">
        <v>202</v>
      </c>
    </row>
    <row r="97" spans="1:47" s="2" customFormat="1" ht="11.25">
      <c r="A97" s="34"/>
      <c r="B97" s="35"/>
      <c r="C97" s="36"/>
      <c r="D97" s="186" t="s">
        <v>168</v>
      </c>
      <c r="E97" s="36"/>
      <c r="F97" s="187" t="s">
        <v>203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168</v>
      </c>
      <c r="AU97" s="17" t="s">
        <v>79</v>
      </c>
    </row>
    <row r="98" spans="1:47" s="2" customFormat="1" ht="11.25">
      <c r="A98" s="34"/>
      <c r="B98" s="35"/>
      <c r="C98" s="36"/>
      <c r="D98" s="191" t="s">
        <v>170</v>
      </c>
      <c r="E98" s="36"/>
      <c r="F98" s="192" t="s">
        <v>204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170</v>
      </c>
      <c r="AU98" s="17" t="s">
        <v>79</v>
      </c>
    </row>
    <row r="99" spans="2:51" s="13" customFormat="1" ht="11.25">
      <c r="B99" s="193"/>
      <c r="C99" s="194"/>
      <c r="D99" s="186" t="s">
        <v>172</v>
      </c>
      <c r="E99" s="195" t="s">
        <v>19</v>
      </c>
      <c r="F99" s="196" t="s">
        <v>205</v>
      </c>
      <c r="G99" s="194"/>
      <c r="H99" s="197">
        <v>0.04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172</v>
      </c>
      <c r="AU99" s="203" t="s">
        <v>79</v>
      </c>
      <c r="AV99" s="13" t="s">
        <v>79</v>
      </c>
      <c r="AW99" s="13" t="s">
        <v>31</v>
      </c>
      <c r="AX99" s="13" t="s">
        <v>77</v>
      </c>
      <c r="AY99" s="203" t="s">
        <v>159</v>
      </c>
    </row>
    <row r="100" spans="1:65" s="2" customFormat="1" ht="14.45" customHeight="1">
      <c r="A100" s="34"/>
      <c r="B100" s="35"/>
      <c r="C100" s="173" t="s">
        <v>166</v>
      </c>
      <c r="D100" s="173" t="s">
        <v>161</v>
      </c>
      <c r="E100" s="174" t="s">
        <v>206</v>
      </c>
      <c r="F100" s="175" t="s">
        <v>207</v>
      </c>
      <c r="G100" s="176" t="s">
        <v>164</v>
      </c>
      <c r="H100" s="177">
        <v>0.2</v>
      </c>
      <c r="I100" s="178"/>
      <c r="J100" s="179">
        <f>ROUND(I100*H100,2)</f>
        <v>0</v>
      </c>
      <c r="K100" s="175" t="s">
        <v>165</v>
      </c>
      <c r="L100" s="39"/>
      <c r="M100" s="180" t="s">
        <v>19</v>
      </c>
      <c r="N100" s="181" t="s">
        <v>40</v>
      </c>
      <c r="O100" s="64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166</v>
      </c>
      <c r="AT100" s="184" t="s">
        <v>161</v>
      </c>
      <c r="AU100" s="184" t="s">
        <v>79</v>
      </c>
      <c r="AY100" s="17" t="s">
        <v>159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77</v>
      </c>
      <c r="BK100" s="185">
        <f>ROUND(I100*H100,2)</f>
        <v>0</v>
      </c>
      <c r="BL100" s="17" t="s">
        <v>166</v>
      </c>
      <c r="BM100" s="184" t="s">
        <v>208</v>
      </c>
    </row>
    <row r="101" spans="1:47" s="2" customFormat="1" ht="11.25">
      <c r="A101" s="34"/>
      <c r="B101" s="35"/>
      <c r="C101" s="36"/>
      <c r="D101" s="186" t="s">
        <v>168</v>
      </c>
      <c r="E101" s="36"/>
      <c r="F101" s="187" t="s">
        <v>209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168</v>
      </c>
      <c r="AU101" s="17" t="s">
        <v>79</v>
      </c>
    </row>
    <row r="102" spans="1:47" s="2" customFormat="1" ht="11.25">
      <c r="A102" s="34"/>
      <c r="B102" s="35"/>
      <c r="C102" s="36"/>
      <c r="D102" s="191" t="s">
        <v>170</v>
      </c>
      <c r="E102" s="36"/>
      <c r="F102" s="192" t="s">
        <v>210</v>
      </c>
      <c r="G102" s="36"/>
      <c r="H102" s="36"/>
      <c r="I102" s="188"/>
      <c r="J102" s="36"/>
      <c r="K102" s="36"/>
      <c r="L102" s="39"/>
      <c r="M102" s="189"/>
      <c r="N102" s="190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170</v>
      </c>
      <c r="AU102" s="17" t="s">
        <v>79</v>
      </c>
    </row>
    <row r="103" spans="2:51" s="13" customFormat="1" ht="11.25">
      <c r="B103" s="193"/>
      <c r="C103" s="194"/>
      <c r="D103" s="186" t="s">
        <v>172</v>
      </c>
      <c r="E103" s="195" t="s">
        <v>19</v>
      </c>
      <c r="F103" s="196" t="s">
        <v>198</v>
      </c>
      <c r="G103" s="194"/>
      <c r="H103" s="197">
        <v>0.16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172</v>
      </c>
      <c r="AU103" s="203" t="s">
        <v>79</v>
      </c>
      <c r="AV103" s="13" t="s">
        <v>79</v>
      </c>
      <c r="AW103" s="13" t="s">
        <v>31</v>
      </c>
      <c r="AX103" s="13" t="s">
        <v>69</v>
      </c>
      <c r="AY103" s="203" t="s">
        <v>159</v>
      </c>
    </row>
    <row r="104" spans="2:51" s="13" customFormat="1" ht="11.25">
      <c r="B104" s="193"/>
      <c r="C104" s="194"/>
      <c r="D104" s="186" t="s">
        <v>172</v>
      </c>
      <c r="E104" s="195" t="s">
        <v>19</v>
      </c>
      <c r="F104" s="196" t="s">
        <v>205</v>
      </c>
      <c r="G104" s="194"/>
      <c r="H104" s="197">
        <v>0.04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172</v>
      </c>
      <c r="AU104" s="203" t="s">
        <v>79</v>
      </c>
      <c r="AV104" s="13" t="s">
        <v>79</v>
      </c>
      <c r="AW104" s="13" t="s">
        <v>31</v>
      </c>
      <c r="AX104" s="13" t="s">
        <v>69</v>
      </c>
      <c r="AY104" s="203" t="s">
        <v>159</v>
      </c>
    </row>
    <row r="105" spans="2:51" s="14" customFormat="1" ht="11.25">
      <c r="B105" s="207"/>
      <c r="C105" s="208"/>
      <c r="D105" s="186" t="s">
        <v>172</v>
      </c>
      <c r="E105" s="209" t="s">
        <v>19</v>
      </c>
      <c r="F105" s="210" t="s">
        <v>211</v>
      </c>
      <c r="G105" s="208"/>
      <c r="H105" s="211">
        <v>0.2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172</v>
      </c>
      <c r="AU105" s="217" t="s">
        <v>79</v>
      </c>
      <c r="AV105" s="14" t="s">
        <v>166</v>
      </c>
      <c r="AW105" s="14" t="s">
        <v>31</v>
      </c>
      <c r="AX105" s="14" t="s">
        <v>77</v>
      </c>
      <c r="AY105" s="217" t="s">
        <v>159</v>
      </c>
    </row>
    <row r="106" spans="1:31" s="2" customFormat="1" ht="6.95" customHeight="1">
      <c r="A106" s="34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9"/>
      <c r="M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</sheetData>
  <sheetProtection algorithmName="SHA-512" hashValue="1br2EiTt1LYPy7+9IThA44Tugu32X+XfR6cdLy8h/S3S/UoFcsydItcGicjL4RXjms63EwxPtUk0jK731dYQqw==" saltValue="NYbqvlb1UWb1AtJLKm3q7jItaWe3nRJTtG1pgfxEugshU9mDh9PZ3zBGrXtqdrV6rEEkGJEyl1W5pwGQLPHITA==" spinCount="100000" sheet="1" objects="1" scenarios="1" formatColumns="0" formatRows="0" autoFilter="0"/>
  <autoFilter ref="C80:K10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  <hyperlink ref="F94" r:id="rId3" display="https://podminky.urs.cz/item/CS_URS_2023_01/111103223"/>
    <hyperlink ref="F98" r:id="rId4" display="https://podminky.urs.cz/item/CS_URS_2023_01/111103235"/>
    <hyperlink ref="F102" r:id="rId5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91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212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213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ROUND((SUM(BE83:BE99)),2)</f>
        <v>0</v>
      </c>
      <c r="G33" s="34"/>
      <c r="H33" s="34"/>
      <c r="I33" s="118">
        <v>0.21</v>
      </c>
      <c r="J33" s="117">
        <f>ROUND(((SUM(BE83:BE99))*I33),2)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ROUND((SUM(BF83:BF99)),2)</f>
        <v>0</v>
      </c>
      <c r="G34" s="34"/>
      <c r="H34" s="34"/>
      <c r="I34" s="118">
        <v>0.15</v>
      </c>
      <c r="J34" s="117">
        <f>ROUND(((SUM(BF83:BF99))*I34),2)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ROUND((SUM(BG83:BG99)),2)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ROUND((SUM(BH83:BH99)),2)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ROUND((SUM(BI83:BI99)),2)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05 - 506_113 HMZ Horka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Řepčín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J85</f>
        <v>0</v>
      </c>
      <c r="K61" s="141"/>
      <c r="L61" s="145"/>
    </row>
    <row r="62" spans="2:12" s="9" customFormat="1" ht="24.95" customHeight="1">
      <c r="B62" s="134"/>
      <c r="C62" s="135"/>
      <c r="D62" s="136" t="s">
        <v>214</v>
      </c>
      <c r="E62" s="137"/>
      <c r="F62" s="137"/>
      <c r="G62" s="137"/>
      <c r="H62" s="137"/>
      <c r="I62" s="137"/>
      <c r="J62" s="138">
        <f>J94</f>
        <v>0</v>
      </c>
      <c r="K62" s="135"/>
      <c r="L62" s="139"/>
    </row>
    <row r="63" spans="2:12" s="10" customFormat="1" ht="19.9" customHeight="1">
      <c r="B63" s="140"/>
      <c r="C63" s="141"/>
      <c r="D63" s="142" t="s">
        <v>215</v>
      </c>
      <c r="E63" s="143"/>
      <c r="F63" s="143"/>
      <c r="G63" s="143"/>
      <c r="H63" s="143"/>
      <c r="I63" s="143"/>
      <c r="J63" s="144">
        <f>J95</f>
        <v>0</v>
      </c>
      <c r="K63" s="141"/>
      <c r="L63" s="145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3" t="s">
        <v>144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4.45" customHeight="1">
      <c r="A73" s="34"/>
      <c r="B73" s="35"/>
      <c r="C73" s="36"/>
      <c r="D73" s="36"/>
      <c r="E73" s="347" t="str">
        <f>E7</f>
        <v>Údržba HOZ Olomoucko a Šumpersko</v>
      </c>
      <c r="F73" s="348"/>
      <c r="G73" s="348"/>
      <c r="H73" s="348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135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5.6" customHeight="1">
      <c r="A75" s="34"/>
      <c r="B75" s="35"/>
      <c r="C75" s="36"/>
      <c r="D75" s="36"/>
      <c r="E75" s="304" t="str">
        <f>E9</f>
        <v>SO 05 - 506_113 HMZ Horka</v>
      </c>
      <c r="F75" s="349"/>
      <c r="G75" s="349"/>
      <c r="H75" s="349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Řepčín</v>
      </c>
      <c r="G77" s="36"/>
      <c r="H77" s="36"/>
      <c r="I77" s="29" t="s">
        <v>23</v>
      </c>
      <c r="J77" s="59" t="str">
        <f>IF(J12="","",J12)</f>
        <v>Vyplň údaj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6.45" customHeight="1">
      <c r="A79" s="34"/>
      <c r="B79" s="35"/>
      <c r="C79" s="29" t="s">
        <v>24</v>
      </c>
      <c r="D79" s="36"/>
      <c r="E79" s="36"/>
      <c r="F79" s="27" t="str">
        <f>E15</f>
        <v>Státní pozemový úřad</v>
      </c>
      <c r="G79" s="36"/>
      <c r="H79" s="36"/>
      <c r="I79" s="29" t="s">
        <v>30</v>
      </c>
      <c r="J79" s="32" t="str">
        <f>E21</f>
        <v>Státní pozemový úřad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6.45" customHeight="1">
      <c r="A80" s="34"/>
      <c r="B80" s="35"/>
      <c r="C80" s="29" t="s">
        <v>28</v>
      </c>
      <c r="D80" s="36"/>
      <c r="E80" s="36"/>
      <c r="F80" s="27" t="str">
        <f>IF(E18="","",E18)</f>
        <v>Vyplň údaj</v>
      </c>
      <c r="G80" s="36"/>
      <c r="H80" s="36"/>
      <c r="I80" s="29" t="s">
        <v>32</v>
      </c>
      <c r="J80" s="32" t="str">
        <f>E24</f>
        <v>Státní pozemový úřad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6"/>
      <c r="B82" s="147"/>
      <c r="C82" s="148" t="s">
        <v>145</v>
      </c>
      <c r="D82" s="149" t="s">
        <v>54</v>
      </c>
      <c r="E82" s="149" t="s">
        <v>50</v>
      </c>
      <c r="F82" s="149" t="s">
        <v>51</v>
      </c>
      <c r="G82" s="149" t="s">
        <v>146</v>
      </c>
      <c r="H82" s="149" t="s">
        <v>147</v>
      </c>
      <c r="I82" s="149" t="s">
        <v>148</v>
      </c>
      <c r="J82" s="149" t="s">
        <v>140</v>
      </c>
      <c r="K82" s="150" t="s">
        <v>149</v>
      </c>
      <c r="L82" s="151"/>
      <c r="M82" s="68" t="s">
        <v>19</v>
      </c>
      <c r="N82" s="69" t="s">
        <v>39</v>
      </c>
      <c r="O82" s="69" t="s">
        <v>150</v>
      </c>
      <c r="P82" s="69" t="s">
        <v>151</v>
      </c>
      <c r="Q82" s="69" t="s">
        <v>152</v>
      </c>
      <c r="R82" s="69" t="s">
        <v>153</v>
      </c>
      <c r="S82" s="69" t="s">
        <v>154</v>
      </c>
      <c r="T82" s="70" t="s">
        <v>155</v>
      </c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</row>
    <row r="83" spans="1:63" s="2" customFormat="1" ht="22.9" customHeight="1">
      <c r="A83" s="34"/>
      <c r="B83" s="35"/>
      <c r="C83" s="75" t="s">
        <v>156</v>
      </c>
      <c r="D83" s="36"/>
      <c r="E83" s="36"/>
      <c r="F83" s="36"/>
      <c r="G83" s="36"/>
      <c r="H83" s="36"/>
      <c r="I83" s="36"/>
      <c r="J83" s="152">
        <f>BK83</f>
        <v>0</v>
      </c>
      <c r="K83" s="36"/>
      <c r="L83" s="39"/>
      <c r="M83" s="71"/>
      <c r="N83" s="153"/>
      <c r="O83" s="72"/>
      <c r="P83" s="154">
        <f>P84+P94</f>
        <v>0</v>
      </c>
      <c r="Q83" s="72"/>
      <c r="R83" s="154">
        <f>R84+R94</f>
        <v>0</v>
      </c>
      <c r="S83" s="72"/>
      <c r="T83" s="155">
        <f>T84+T94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68</v>
      </c>
      <c r="AU83" s="17" t="s">
        <v>141</v>
      </c>
      <c r="BK83" s="156">
        <f>BK84+BK94</f>
        <v>0</v>
      </c>
    </row>
    <row r="84" spans="2:63" s="12" customFormat="1" ht="25.9" customHeight="1">
      <c r="B84" s="157"/>
      <c r="C84" s="158"/>
      <c r="D84" s="159" t="s">
        <v>68</v>
      </c>
      <c r="E84" s="160" t="s">
        <v>157</v>
      </c>
      <c r="F84" s="160" t="s">
        <v>158</v>
      </c>
      <c r="G84" s="158"/>
      <c r="H84" s="158"/>
      <c r="I84" s="161"/>
      <c r="J84" s="162">
        <f>BK84</f>
        <v>0</v>
      </c>
      <c r="K84" s="158"/>
      <c r="L84" s="163"/>
      <c r="M84" s="164"/>
      <c r="N84" s="165"/>
      <c r="O84" s="165"/>
      <c r="P84" s="166">
        <f>P85</f>
        <v>0</v>
      </c>
      <c r="Q84" s="165"/>
      <c r="R84" s="166">
        <f>R85</f>
        <v>0</v>
      </c>
      <c r="S84" s="165"/>
      <c r="T84" s="167">
        <f>T85</f>
        <v>0</v>
      </c>
      <c r="AR84" s="168" t="s">
        <v>77</v>
      </c>
      <c r="AT84" s="169" t="s">
        <v>68</v>
      </c>
      <c r="AU84" s="169" t="s">
        <v>69</v>
      </c>
      <c r="AY84" s="168" t="s">
        <v>159</v>
      </c>
      <c r="BK84" s="170">
        <f>BK85</f>
        <v>0</v>
      </c>
    </row>
    <row r="85" spans="2:63" s="12" customFormat="1" ht="22.9" customHeight="1">
      <c r="B85" s="157"/>
      <c r="C85" s="158"/>
      <c r="D85" s="159" t="s">
        <v>68</v>
      </c>
      <c r="E85" s="171" t="s">
        <v>77</v>
      </c>
      <c r="F85" s="171" t="s">
        <v>160</v>
      </c>
      <c r="G85" s="158"/>
      <c r="H85" s="158"/>
      <c r="I85" s="161"/>
      <c r="J85" s="172">
        <f>BK85</f>
        <v>0</v>
      </c>
      <c r="K85" s="158"/>
      <c r="L85" s="163"/>
      <c r="M85" s="164"/>
      <c r="N85" s="165"/>
      <c r="O85" s="165"/>
      <c r="P85" s="166">
        <f>SUM(P86:P93)</f>
        <v>0</v>
      </c>
      <c r="Q85" s="165"/>
      <c r="R85" s="166">
        <f>SUM(R86:R93)</f>
        <v>0</v>
      </c>
      <c r="S85" s="165"/>
      <c r="T85" s="167">
        <f>SUM(T86:T93)</f>
        <v>0</v>
      </c>
      <c r="AR85" s="168" t="s">
        <v>77</v>
      </c>
      <c r="AT85" s="169" t="s">
        <v>68</v>
      </c>
      <c r="AU85" s="169" t="s">
        <v>77</v>
      </c>
      <c r="AY85" s="168" t="s">
        <v>159</v>
      </c>
      <c r="BK85" s="170">
        <f>SUM(BK86:BK93)</f>
        <v>0</v>
      </c>
    </row>
    <row r="86" spans="1:65" s="2" customFormat="1" ht="14.45" customHeight="1">
      <c r="A86" s="34"/>
      <c r="B86" s="35"/>
      <c r="C86" s="173" t="s">
        <v>77</v>
      </c>
      <c r="D86" s="173" t="s">
        <v>161</v>
      </c>
      <c r="E86" s="174" t="s">
        <v>162</v>
      </c>
      <c r="F86" s="175" t="s">
        <v>163</v>
      </c>
      <c r="G86" s="176" t="s">
        <v>164</v>
      </c>
      <c r="H86" s="177">
        <v>0.14</v>
      </c>
      <c r="I86" s="178"/>
      <c r="J86" s="179">
        <f>ROUND(I86*H86,2)</f>
        <v>0</v>
      </c>
      <c r="K86" s="175" t="s">
        <v>165</v>
      </c>
      <c r="L86" s="39"/>
      <c r="M86" s="180" t="s">
        <v>19</v>
      </c>
      <c r="N86" s="181" t="s">
        <v>40</v>
      </c>
      <c r="O86" s="64"/>
      <c r="P86" s="182">
        <f>O86*H86</f>
        <v>0</v>
      </c>
      <c r="Q86" s="182">
        <v>0</v>
      </c>
      <c r="R86" s="182">
        <f>Q86*H86</f>
        <v>0</v>
      </c>
      <c r="S86" s="182">
        <v>0</v>
      </c>
      <c r="T86" s="183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4" t="s">
        <v>166</v>
      </c>
      <c r="AT86" s="184" t="s">
        <v>161</v>
      </c>
      <c r="AU86" s="184" t="s">
        <v>79</v>
      </c>
      <c r="AY86" s="17" t="s">
        <v>159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17" t="s">
        <v>77</v>
      </c>
      <c r="BK86" s="185">
        <f>ROUND(I86*H86,2)</f>
        <v>0</v>
      </c>
      <c r="BL86" s="17" t="s">
        <v>166</v>
      </c>
      <c r="BM86" s="184" t="s">
        <v>216</v>
      </c>
    </row>
    <row r="87" spans="1:47" s="2" customFormat="1" ht="11.25">
      <c r="A87" s="34"/>
      <c r="B87" s="35"/>
      <c r="C87" s="36"/>
      <c r="D87" s="186" t="s">
        <v>168</v>
      </c>
      <c r="E87" s="36"/>
      <c r="F87" s="187" t="s">
        <v>169</v>
      </c>
      <c r="G87" s="36"/>
      <c r="H87" s="36"/>
      <c r="I87" s="188"/>
      <c r="J87" s="36"/>
      <c r="K87" s="36"/>
      <c r="L87" s="39"/>
      <c r="M87" s="189"/>
      <c r="N87" s="190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168</v>
      </c>
      <c r="AU87" s="17" t="s">
        <v>79</v>
      </c>
    </row>
    <row r="88" spans="1:47" s="2" customFormat="1" ht="11.25">
      <c r="A88" s="34"/>
      <c r="B88" s="35"/>
      <c r="C88" s="36"/>
      <c r="D88" s="191" t="s">
        <v>170</v>
      </c>
      <c r="E88" s="36"/>
      <c r="F88" s="192" t="s">
        <v>171</v>
      </c>
      <c r="G88" s="36"/>
      <c r="H88" s="36"/>
      <c r="I88" s="188"/>
      <c r="J88" s="36"/>
      <c r="K88" s="36"/>
      <c r="L88" s="39"/>
      <c r="M88" s="189"/>
      <c r="N88" s="190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170</v>
      </c>
      <c r="AU88" s="17" t="s">
        <v>79</v>
      </c>
    </row>
    <row r="89" spans="2:51" s="13" customFormat="1" ht="11.25">
      <c r="B89" s="193"/>
      <c r="C89" s="194"/>
      <c r="D89" s="186" t="s">
        <v>172</v>
      </c>
      <c r="E89" s="195" t="s">
        <v>19</v>
      </c>
      <c r="F89" s="196" t="s">
        <v>217</v>
      </c>
      <c r="G89" s="194"/>
      <c r="H89" s="197">
        <v>0.14</v>
      </c>
      <c r="I89" s="198"/>
      <c r="J89" s="194"/>
      <c r="K89" s="194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172</v>
      </c>
      <c r="AU89" s="203" t="s">
        <v>79</v>
      </c>
      <c r="AV89" s="13" t="s">
        <v>79</v>
      </c>
      <c r="AW89" s="13" t="s">
        <v>31</v>
      </c>
      <c r="AX89" s="13" t="s">
        <v>77</v>
      </c>
      <c r="AY89" s="203" t="s">
        <v>159</v>
      </c>
    </row>
    <row r="90" spans="1:65" s="2" customFormat="1" ht="14.45" customHeight="1">
      <c r="A90" s="34"/>
      <c r="B90" s="35"/>
      <c r="C90" s="173" t="s">
        <v>79</v>
      </c>
      <c r="D90" s="173" t="s">
        <v>161</v>
      </c>
      <c r="E90" s="174" t="s">
        <v>174</v>
      </c>
      <c r="F90" s="175" t="s">
        <v>175</v>
      </c>
      <c r="G90" s="176" t="s">
        <v>164</v>
      </c>
      <c r="H90" s="177">
        <v>0.14</v>
      </c>
      <c r="I90" s="178"/>
      <c r="J90" s="179">
        <f>ROUND(I90*H90,2)</f>
        <v>0</v>
      </c>
      <c r="K90" s="175" t="s">
        <v>165</v>
      </c>
      <c r="L90" s="39"/>
      <c r="M90" s="180" t="s">
        <v>19</v>
      </c>
      <c r="N90" s="181" t="s">
        <v>40</v>
      </c>
      <c r="O90" s="64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166</v>
      </c>
      <c r="AT90" s="184" t="s">
        <v>161</v>
      </c>
      <c r="AU90" s="184" t="s">
        <v>79</v>
      </c>
      <c r="AY90" s="17" t="s">
        <v>159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7" t="s">
        <v>77</v>
      </c>
      <c r="BK90" s="185">
        <f>ROUND(I90*H90,2)</f>
        <v>0</v>
      </c>
      <c r="BL90" s="17" t="s">
        <v>166</v>
      </c>
      <c r="BM90" s="184" t="s">
        <v>218</v>
      </c>
    </row>
    <row r="91" spans="1:47" s="2" customFormat="1" ht="11.25">
      <c r="A91" s="34"/>
      <c r="B91" s="35"/>
      <c r="C91" s="36"/>
      <c r="D91" s="186" t="s">
        <v>168</v>
      </c>
      <c r="E91" s="36"/>
      <c r="F91" s="187" t="s">
        <v>177</v>
      </c>
      <c r="G91" s="36"/>
      <c r="H91" s="36"/>
      <c r="I91" s="188"/>
      <c r="J91" s="36"/>
      <c r="K91" s="36"/>
      <c r="L91" s="39"/>
      <c r="M91" s="189"/>
      <c r="N91" s="190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168</v>
      </c>
      <c r="AU91" s="17" t="s">
        <v>79</v>
      </c>
    </row>
    <row r="92" spans="1:47" s="2" customFormat="1" ht="11.25">
      <c r="A92" s="34"/>
      <c r="B92" s="35"/>
      <c r="C92" s="36"/>
      <c r="D92" s="191" t="s">
        <v>170</v>
      </c>
      <c r="E92" s="36"/>
      <c r="F92" s="192" t="s">
        <v>178</v>
      </c>
      <c r="G92" s="36"/>
      <c r="H92" s="36"/>
      <c r="I92" s="188"/>
      <c r="J92" s="36"/>
      <c r="K92" s="36"/>
      <c r="L92" s="39"/>
      <c r="M92" s="189"/>
      <c r="N92" s="190"/>
      <c r="O92" s="64"/>
      <c r="P92" s="64"/>
      <c r="Q92" s="64"/>
      <c r="R92" s="64"/>
      <c r="S92" s="64"/>
      <c r="T92" s="65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7" t="s">
        <v>170</v>
      </c>
      <c r="AU92" s="17" t="s">
        <v>79</v>
      </c>
    </row>
    <row r="93" spans="2:51" s="13" customFormat="1" ht="11.25">
      <c r="B93" s="193"/>
      <c r="C93" s="194"/>
      <c r="D93" s="186" t="s">
        <v>172</v>
      </c>
      <c r="E93" s="195" t="s">
        <v>19</v>
      </c>
      <c r="F93" s="196" t="s">
        <v>217</v>
      </c>
      <c r="G93" s="194"/>
      <c r="H93" s="197">
        <v>0.14</v>
      </c>
      <c r="I93" s="198"/>
      <c r="J93" s="194"/>
      <c r="K93" s="194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172</v>
      </c>
      <c r="AU93" s="203" t="s">
        <v>79</v>
      </c>
      <c r="AV93" s="13" t="s">
        <v>79</v>
      </c>
      <c r="AW93" s="13" t="s">
        <v>31</v>
      </c>
      <c r="AX93" s="13" t="s">
        <v>77</v>
      </c>
      <c r="AY93" s="203" t="s">
        <v>159</v>
      </c>
    </row>
    <row r="94" spans="2:63" s="12" customFormat="1" ht="25.9" customHeight="1">
      <c r="B94" s="157"/>
      <c r="C94" s="158"/>
      <c r="D94" s="159" t="s">
        <v>68</v>
      </c>
      <c r="E94" s="160" t="s">
        <v>219</v>
      </c>
      <c r="F94" s="160" t="s">
        <v>220</v>
      </c>
      <c r="G94" s="158"/>
      <c r="H94" s="158"/>
      <c r="I94" s="161"/>
      <c r="J94" s="162">
        <f>BK94</f>
        <v>0</v>
      </c>
      <c r="K94" s="158"/>
      <c r="L94" s="163"/>
      <c r="M94" s="164"/>
      <c r="N94" s="165"/>
      <c r="O94" s="165"/>
      <c r="P94" s="166">
        <f>P95</f>
        <v>0</v>
      </c>
      <c r="Q94" s="165"/>
      <c r="R94" s="166">
        <f>R95</f>
        <v>0</v>
      </c>
      <c r="S94" s="165"/>
      <c r="T94" s="167">
        <f>T95</f>
        <v>0</v>
      </c>
      <c r="AR94" s="168" t="s">
        <v>166</v>
      </c>
      <c r="AT94" s="169" t="s">
        <v>68</v>
      </c>
      <c r="AU94" s="169" t="s">
        <v>69</v>
      </c>
      <c r="AY94" s="168" t="s">
        <v>159</v>
      </c>
      <c r="BK94" s="170">
        <f>BK95</f>
        <v>0</v>
      </c>
    </row>
    <row r="95" spans="2:63" s="12" customFormat="1" ht="22.9" customHeight="1">
      <c r="B95" s="157"/>
      <c r="C95" s="158"/>
      <c r="D95" s="159" t="s">
        <v>68</v>
      </c>
      <c r="E95" s="171" t="s">
        <v>221</v>
      </c>
      <c r="F95" s="171" t="s">
        <v>222</v>
      </c>
      <c r="G95" s="158"/>
      <c r="H95" s="158"/>
      <c r="I95" s="161"/>
      <c r="J95" s="172">
        <f>BK95</f>
        <v>0</v>
      </c>
      <c r="K95" s="158"/>
      <c r="L95" s="163"/>
      <c r="M95" s="164"/>
      <c r="N95" s="165"/>
      <c r="O95" s="165"/>
      <c r="P95" s="166">
        <f>SUM(P96:P99)</f>
        <v>0</v>
      </c>
      <c r="Q95" s="165"/>
      <c r="R95" s="166">
        <f>SUM(R96:R99)</f>
        <v>0</v>
      </c>
      <c r="S95" s="165"/>
      <c r="T95" s="167">
        <f>SUM(T96:T99)</f>
        <v>0</v>
      </c>
      <c r="AR95" s="168" t="s">
        <v>166</v>
      </c>
      <c r="AT95" s="169" t="s">
        <v>68</v>
      </c>
      <c r="AU95" s="169" t="s">
        <v>77</v>
      </c>
      <c r="AY95" s="168" t="s">
        <v>159</v>
      </c>
      <c r="BK95" s="170">
        <f>SUM(BK96:BK99)</f>
        <v>0</v>
      </c>
    </row>
    <row r="96" spans="1:65" s="2" customFormat="1" ht="19.9" customHeight="1">
      <c r="A96" s="34"/>
      <c r="B96" s="35"/>
      <c r="C96" s="173" t="s">
        <v>192</v>
      </c>
      <c r="D96" s="173" t="s">
        <v>161</v>
      </c>
      <c r="E96" s="174" t="s">
        <v>223</v>
      </c>
      <c r="F96" s="175" t="s">
        <v>224</v>
      </c>
      <c r="G96" s="176" t="s">
        <v>164</v>
      </c>
      <c r="H96" s="177">
        <v>0.14</v>
      </c>
      <c r="I96" s="178"/>
      <c r="J96" s="179">
        <f>ROUND(I96*H96,2)</f>
        <v>0</v>
      </c>
      <c r="K96" s="175" t="s">
        <v>225</v>
      </c>
      <c r="L96" s="39"/>
      <c r="M96" s="180" t="s">
        <v>19</v>
      </c>
      <c r="N96" s="181" t="s">
        <v>40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226</v>
      </c>
      <c r="AT96" s="184" t="s">
        <v>161</v>
      </c>
      <c r="AU96" s="184" t="s">
        <v>79</v>
      </c>
      <c r="AY96" s="17" t="s">
        <v>159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77</v>
      </c>
      <c r="BK96" s="185">
        <f>ROUND(I96*H96,2)</f>
        <v>0</v>
      </c>
      <c r="BL96" s="17" t="s">
        <v>226</v>
      </c>
      <c r="BM96" s="184" t="s">
        <v>227</v>
      </c>
    </row>
    <row r="97" spans="1:47" s="2" customFormat="1" ht="11.25">
      <c r="A97" s="34"/>
      <c r="B97" s="35"/>
      <c r="C97" s="36"/>
      <c r="D97" s="186" t="s">
        <v>168</v>
      </c>
      <c r="E97" s="36"/>
      <c r="F97" s="187" t="s">
        <v>228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168</v>
      </c>
      <c r="AU97" s="17" t="s">
        <v>79</v>
      </c>
    </row>
    <row r="98" spans="1:47" s="2" customFormat="1" ht="48.75">
      <c r="A98" s="34"/>
      <c r="B98" s="35"/>
      <c r="C98" s="36"/>
      <c r="D98" s="186" t="s">
        <v>229</v>
      </c>
      <c r="E98" s="36"/>
      <c r="F98" s="218" t="s">
        <v>230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229</v>
      </c>
      <c r="AU98" s="17" t="s">
        <v>79</v>
      </c>
    </row>
    <row r="99" spans="2:51" s="13" customFormat="1" ht="11.25">
      <c r="B99" s="193"/>
      <c r="C99" s="194"/>
      <c r="D99" s="186" t="s">
        <v>172</v>
      </c>
      <c r="E99" s="195" t="s">
        <v>19</v>
      </c>
      <c r="F99" s="196" t="s">
        <v>217</v>
      </c>
      <c r="G99" s="194"/>
      <c r="H99" s="197">
        <v>0.14</v>
      </c>
      <c r="I99" s="198"/>
      <c r="J99" s="194"/>
      <c r="K99" s="194"/>
      <c r="L99" s="199"/>
      <c r="M99" s="204"/>
      <c r="N99" s="205"/>
      <c r="O99" s="205"/>
      <c r="P99" s="205"/>
      <c r="Q99" s="205"/>
      <c r="R99" s="205"/>
      <c r="S99" s="205"/>
      <c r="T99" s="206"/>
      <c r="AT99" s="203" t="s">
        <v>172</v>
      </c>
      <c r="AU99" s="203" t="s">
        <v>79</v>
      </c>
      <c r="AV99" s="13" t="s">
        <v>79</v>
      </c>
      <c r="AW99" s="13" t="s">
        <v>31</v>
      </c>
      <c r="AX99" s="13" t="s">
        <v>77</v>
      </c>
      <c r="AY99" s="203" t="s">
        <v>159</v>
      </c>
    </row>
    <row r="100" spans="1:31" s="2" customFormat="1" ht="6.95" customHeight="1">
      <c r="A100" s="34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39"/>
      <c r="M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</sheetData>
  <sheetProtection algorithmName="SHA-512" hashValue="lkt+PApHyd3x1woZINuYWAXURZbXXUXXoYDbDKLfHGBuxwkqrADo88PvoeYbcOCpRB6MnmrmcS7A5jajgpN8Xg==" saltValue="LfIVucOF71cybF0kPAVEgJn4eKxArmP0NkeXraDo6KStmlELpEOiYlRCKWO62CeKIbvprsvBcXFWfk0JKT+dqg==" spinCount="100000" sheet="1" objects="1" scenarios="1" formatColumns="0" formatRows="0" autoFilter="0"/>
  <autoFilter ref="C82:K9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1/111103213"/>
    <hyperlink ref="F92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94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231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232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ROUND((SUM(BE81:BE99)),2)</f>
        <v>0</v>
      </c>
      <c r="G33" s="34"/>
      <c r="H33" s="34"/>
      <c r="I33" s="118">
        <v>0.21</v>
      </c>
      <c r="J33" s="117">
        <f>ROUND(((SUM(BE81:BE99))*I33),2)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ROUND((SUM(BF81:BF99)),2)</f>
        <v>0</v>
      </c>
      <c r="G34" s="34"/>
      <c r="H34" s="34"/>
      <c r="I34" s="118">
        <v>0.15</v>
      </c>
      <c r="J34" s="117">
        <f>ROUND(((SUM(BF81:BF99))*I34),2)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ROUND((SUM(BG81:BG99)),2)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ROUND((SUM(BH81:BH99)),2)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ROUND((SUM(BI81:BI99)),2)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06 - 506_263 HMZ Slavonín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Nemilany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144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Olomoucko a Šumpersko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135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04" t="str">
        <f>E9</f>
        <v>SO 06 - 506_263 HMZ Slavonín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Nemilany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5" customHeight="1">
      <c r="A77" s="34"/>
      <c r="B77" s="35"/>
      <c r="C77" s="29" t="s">
        <v>24</v>
      </c>
      <c r="D77" s="36"/>
      <c r="E77" s="36"/>
      <c r="F77" s="27" t="str">
        <f>E15</f>
        <v>Státní pozemový úřad</v>
      </c>
      <c r="G77" s="36"/>
      <c r="H77" s="36"/>
      <c r="I77" s="29" t="s">
        <v>30</v>
      </c>
      <c r="J77" s="32" t="str">
        <f>E21</f>
        <v>Státní pozemový úřad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145</v>
      </c>
      <c r="D80" s="149" t="s">
        <v>54</v>
      </c>
      <c r="E80" s="149" t="s">
        <v>50</v>
      </c>
      <c r="F80" s="149" t="s">
        <v>51</v>
      </c>
      <c r="G80" s="149" t="s">
        <v>146</v>
      </c>
      <c r="H80" s="149" t="s">
        <v>147</v>
      </c>
      <c r="I80" s="149" t="s">
        <v>148</v>
      </c>
      <c r="J80" s="149" t="s">
        <v>140</v>
      </c>
      <c r="K80" s="150" t="s">
        <v>149</v>
      </c>
      <c r="L80" s="151"/>
      <c r="M80" s="68" t="s">
        <v>19</v>
      </c>
      <c r="N80" s="69" t="s">
        <v>39</v>
      </c>
      <c r="O80" s="69" t="s">
        <v>150</v>
      </c>
      <c r="P80" s="69" t="s">
        <v>151</v>
      </c>
      <c r="Q80" s="69" t="s">
        <v>152</v>
      </c>
      <c r="R80" s="69" t="s">
        <v>153</v>
      </c>
      <c r="S80" s="69" t="s">
        <v>154</v>
      </c>
      <c r="T80" s="70" t="s">
        <v>155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156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68</v>
      </c>
      <c r="AU81" s="17" t="s">
        <v>141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68</v>
      </c>
      <c r="E82" s="160" t="s">
        <v>157</v>
      </c>
      <c r="F82" s="160" t="s">
        <v>158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77</v>
      </c>
      <c r="AT82" s="169" t="s">
        <v>68</v>
      </c>
      <c r="AU82" s="169" t="s">
        <v>69</v>
      </c>
      <c r="AY82" s="168" t="s">
        <v>159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68</v>
      </c>
      <c r="E83" s="171" t="s">
        <v>77</v>
      </c>
      <c r="F83" s="171" t="s">
        <v>160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SUM(P84:P99)</f>
        <v>0</v>
      </c>
      <c r="Q83" s="165"/>
      <c r="R83" s="166">
        <f>SUM(R84:R99)</f>
        <v>0</v>
      </c>
      <c r="S83" s="165"/>
      <c r="T83" s="167">
        <f>SUM(T84:T99)</f>
        <v>0</v>
      </c>
      <c r="AR83" s="168" t="s">
        <v>77</v>
      </c>
      <c r="AT83" s="169" t="s">
        <v>68</v>
      </c>
      <c r="AU83" s="169" t="s">
        <v>77</v>
      </c>
      <c r="AY83" s="168" t="s">
        <v>159</v>
      </c>
      <c r="BK83" s="170">
        <f>SUM(BK84:BK99)</f>
        <v>0</v>
      </c>
    </row>
    <row r="84" spans="1:65" s="2" customFormat="1" ht="14.45" customHeight="1">
      <c r="A84" s="34"/>
      <c r="B84" s="35"/>
      <c r="C84" s="173" t="s">
        <v>77</v>
      </c>
      <c r="D84" s="173" t="s">
        <v>161</v>
      </c>
      <c r="E84" s="174" t="s">
        <v>162</v>
      </c>
      <c r="F84" s="175" t="s">
        <v>163</v>
      </c>
      <c r="G84" s="176" t="s">
        <v>164</v>
      </c>
      <c r="H84" s="177">
        <v>0.105</v>
      </c>
      <c r="I84" s="178"/>
      <c r="J84" s="179">
        <f>ROUND(I84*H84,2)</f>
        <v>0</v>
      </c>
      <c r="K84" s="175" t="s">
        <v>165</v>
      </c>
      <c r="L84" s="39"/>
      <c r="M84" s="180" t="s">
        <v>19</v>
      </c>
      <c r="N84" s="181" t="s">
        <v>40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166</v>
      </c>
      <c r="AT84" s="184" t="s">
        <v>161</v>
      </c>
      <c r="AU84" s="184" t="s">
        <v>79</v>
      </c>
      <c r="AY84" s="17" t="s">
        <v>159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77</v>
      </c>
      <c r="BK84" s="185">
        <f>ROUND(I84*H84,2)</f>
        <v>0</v>
      </c>
      <c r="BL84" s="17" t="s">
        <v>166</v>
      </c>
      <c r="BM84" s="184" t="s">
        <v>233</v>
      </c>
    </row>
    <row r="85" spans="1:47" s="2" customFormat="1" ht="11.25">
      <c r="A85" s="34"/>
      <c r="B85" s="35"/>
      <c r="C85" s="36"/>
      <c r="D85" s="186" t="s">
        <v>168</v>
      </c>
      <c r="E85" s="36"/>
      <c r="F85" s="187" t="s">
        <v>169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168</v>
      </c>
      <c r="AU85" s="17" t="s">
        <v>79</v>
      </c>
    </row>
    <row r="86" spans="1:47" s="2" customFormat="1" ht="11.25">
      <c r="A86" s="34"/>
      <c r="B86" s="35"/>
      <c r="C86" s="36"/>
      <c r="D86" s="191" t="s">
        <v>170</v>
      </c>
      <c r="E86" s="36"/>
      <c r="F86" s="192" t="s">
        <v>171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170</v>
      </c>
      <c r="AU86" s="17" t="s">
        <v>79</v>
      </c>
    </row>
    <row r="87" spans="2:51" s="13" customFormat="1" ht="11.25">
      <c r="B87" s="193"/>
      <c r="C87" s="194"/>
      <c r="D87" s="186" t="s">
        <v>172</v>
      </c>
      <c r="E87" s="195" t="s">
        <v>19</v>
      </c>
      <c r="F87" s="196" t="s">
        <v>234</v>
      </c>
      <c r="G87" s="194"/>
      <c r="H87" s="197">
        <v>0.105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172</v>
      </c>
      <c r="AU87" s="203" t="s">
        <v>79</v>
      </c>
      <c r="AV87" s="13" t="s">
        <v>79</v>
      </c>
      <c r="AW87" s="13" t="s">
        <v>31</v>
      </c>
      <c r="AX87" s="13" t="s">
        <v>77</v>
      </c>
      <c r="AY87" s="203" t="s">
        <v>159</v>
      </c>
    </row>
    <row r="88" spans="1:65" s="2" customFormat="1" ht="14.45" customHeight="1">
      <c r="A88" s="34"/>
      <c r="B88" s="35"/>
      <c r="C88" s="173" t="s">
        <v>79</v>
      </c>
      <c r="D88" s="173" t="s">
        <v>161</v>
      </c>
      <c r="E88" s="174" t="s">
        <v>174</v>
      </c>
      <c r="F88" s="175" t="s">
        <v>175</v>
      </c>
      <c r="G88" s="176" t="s">
        <v>164</v>
      </c>
      <c r="H88" s="177">
        <v>0.105</v>
      </c>
      <c r="I88" s="178"/>
      <c r="J88" s="179">
        <f>ROUND(I88*H88,2)</f>
        <v>0</v>
      </c>
      <c r="K88" s="175" t="s">
        <v>165</v>
      </c>
      <c r="L88" s="39"/>
      <c r="M88" s="180" t="s">
        <v>19</v>
      </c>
      <c r="N88" s="181" t="s">
        <v>40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166</v>
      </c>
      <c r="AT88" s="184" t="s">
        <v>161</v>
      </c>
      <c r="AU88" s="184" t="s">
        <v>79</v>
      </c>
      <c r="AY88" s="17" t="s">
        <v>159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77</v>
      </c>
      <c r="BK88" s="185">
        <f>ROUND(I88*H88,2)</f>
        <v>0</v>
      </c>
      <c r="BL88" s="17" t="s">
        <v>166</v>
      </c>
      <c r="BM88" s="184" t="s">
        <v>235</v>
      </c>
    </row>
    <row r="89" spans="1:47" s="2" customFormat="1" ht="11.25">
      <c r="A89" s="34"/>
      <c r="B89" s="35"/>
      <c r="C89" s="36"/>
      <c r="D89" s="186" t="s">
        <v>168</v>
      </c>
      <c r="E89" s="36"/>
      <c r="F89" s="187" t="s">
        <v>177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168</v>
      </c>
      <c r="AU89" s="17" t="s">
        <v>79</v>
      </c>
    </row>
    <row r="90" spans="1:47" s="2" customFormat="1" ht="11.25">
      <c r="A90" s="34"/>
      <c r="B90" s="35"/>
      <c r="C90" s="36"/>
      <c r="D90" s="191" t="s">
        <v>170</v>
      </c>
      <c r="E90" s="36"/>
      <c r="F90" s="192" t="s">
        <v>178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79</v>
      </c>
    </row>
    <row r="91" spans="2:51" s="13" customFormat="1" ht="11.25">
      <c r="B91" s="193"/>
      <c r="C91" s="194"/>
      <c r="D91" s="186" t="s">
        <v>172</v>
      </c>
      <c r="E91" s="195" t="s">
        <v>19</v>
      </c>
      <c r="F91" s="196" t="s">
        <v>234</v>
      </c>
      <c r="G91" s="194"/>
      <c r="H91" s="197">
        <v>0.105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172</v>
      </c>
      <c r="AU91" s="203" t="s">
        <v>79</v>
      </c>
      <c r="AV91" s="13" t="s">
        <v>79</v>
      </c>
      <c r="AW91" s="13" t="s">
        <v>31</v>
      </c>
      <c r="AX91" s="13" t="s">
        <v>77</v>
      </c>
      <c r="AY91" s="203" t="s">
        <v>159</v>
      </c>
    </row>
    <row r="92" spans="1:65" s="2" customFormat="1" ht="14.45" customHeight="1">
      <c r="A92" s="34"/>
      <c r="B92" s="35"/>
      <c r="C92" s="173" t="s">
        <v>192</v>
      </c>
      <c r="D92" s="173" t="s">
        <v>161</v>
      </c>
      <c r="E92" s="174" t="s">
        <v>193</v>
      </c>
      <c r="F92" s="175" t="s">
        <v>194</v>
      </c>
      <c r="G92" s="176" t="s">
        <v>164</v>
      </c>
      <c r="H92" s="177">
        <v>0.5</v>
      </c>
      <c r="I92" s="178"/>
      <c r="J92" s="179">
        <f>ROUND(I92*H92,2)</f>
        <v>0</v>
      </c>
      <c r="K92" s="175" t="s">
        <v>165</v>
      </c>
      <c r="L92" s="39"/>
      <c r="M92" s="180" t="s">
        <v>19</v>
      </c>
      <c r="N92" s="181" t="s">
        <v>40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166</v>
      </c>
      <c r="AT92" s="184" t="s">
        <v>161</v>
      </c>
      <c r="AU92" s="184" t="s">
        <v>79</v>
      </c>
      <c r="AY92" s="17" t="s">
        <v>159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77</v>
      </c>
      <c r="BK92" s="185">
        <f>ROUND(I92*H92,2)</f>
        <v>0</v>
      </c>
      <c r="BL92" s="17" t="s">
        <v>166</v>
      </c>
      <c r="BM92" s="184" t="s">
        <v>236</v>
      </c>
    </row>
    <row r="93" spans="1:47" s="2" customFormat="1" ht="11.25">
      <c r="A93" s="34"/>
      <c r="B93" s="35"/>
      <c r="C93" s="36"/>
      <c r="D93" s="186" t="s">
        <v>168</v>
      </c>
      <c r="E93" s="36"/>
      <c r="F93" s="187" t="s">
        <v>196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168</v>
      </c>
      <c r="AU93" s="17" t="s">
        <v>79</v>
      </c>
    </row>
    <row r="94" spans="1:47" s="2" customFormat="1" ht="11.25">
      <c r="A94" s="34"/>
      <c r="B94" s="35"/>
      <c r="C94" s="36"/>
      <c r="D94" s="191" t="s">
        <v>170</v>
      </c>
      <c r="E94" s="36"/>
      <c r="F94" s="192" t="s">
        <v>197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170</v>
      </c>
      <c r="AU94" s="17" t="s">
        <v>79</v>
      </c>
    </row>
    <row r="95" spans="2:51" s="13" customFormat="1" ht="11.25">
      <c r="B95" s="193"/>
      <c r="C95" s="194"/>
      <c r="D95" s="186" t="s">
        <v>172</v>
      </c>
      <c r="E95" s="195" t="s">
        <v>19</v>
      </c>
      <c r="F95" s="196" t="s">
        <v>237</v>
      </c>
      <c r="G95" s="194"/>
      <c r="H95" s="197">
        <v>0.5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172</v>
      </c>
      <c r="AU95" s="203" t="s">
        <v>79</v>
      </c>
      <c r="AV95" s="13" t="s">
        <v>79</v>
      </c>
      <c r="AW95" s="13" t="s">
        <v>31</v>
      </c>
      <c r="AX95" s="13" t="s">
        <v>77</v>
      </c>
      <c r="AY95" s="203" t="s">
        <v>159</v>
      </c>
    </row>
    <row r="96" spans="1:65" s="2" customFormat="1" ht="14.45" customHeight="1">
      <c r="A96" s="34"/>
      <c r="B96" s="35"/>
      <c r="C96" s="173" t="s">
        <v>166</v>
      </c>
      <c r="D96" s="173" t="s">
        <v>161</v>
      </c>
      <c r="E96" s="174" t="s">
        <v>206</v>
      </c>
      <c r="F96" s="175" t="s">
        <v>207</v>
      </c>
      <c r="G96" s="176" t="s">
        <v>164</v>
      </c>
      <c r="H96" s="177">
        <v>0.5</v>
      </c>
      <c r="I96" s="178"/>
      <c r="J96" s="179">
        <f>ROUND(I96*H96,2)</f>
        <v>0</v>
      </c>
      <c r="K96" s="175" t="s">
        <v>165</v>
      </c>
      <c r="L96" s="39"/>
      <c r="M96" s="180" t="s">
        <v>19</v>
      </c>
      <c r="N96" s="181" t="s">
        <v>40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166</v>
      </c>
      <c r="AT96" s="184" t="s">
        <v>161</v>
      </c>
      <c r="AU96" s="184" t="s">
        <v>79</v>
      </c>
      <c r="AY96" s="17" t="s">
        <v>159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77</v>
      </c>
      <c r="BK96" s="185">
        <f>ROUND(I96*H96,2)</f>
        <v>0</v>
      </c>
      <c r="BL96" s="17" t="s">
        <v>166</v>
      </c>
      <c r="BM96" s="184" t="s">
        <v>238</v>
      </c>
    </row>
    <row r="97" spans="1:47" s="2" customFormat="1" ht="11.25">
      <c r="A97" s="34"/>
      <c r="B97" s="35"/>
      <c r="C97" s="36"/>
      <c r="D97" s="186" t="s">
        <v>168</v>
      </c>
      <c r="E97" s="36"/>
      <c r="F97" s="187" t="s">
        <v>209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168</v>
      </c>
      <c r="AU97" s="17" t="s">
        <v>79</v>
      </c>
    </row>
    <row r="98" spans="1:47" s="2" customFormat="1" ht="11.25">
      <c r="A98" s="34"/>
      <c r="B98" s="35"/>
      <c r="C98" s="36"/>
      <c r="D98" s="191" t="s">
        <v>170</v>
      </c>
      <c r="E98" s="36"/>
      <c r="F98" s="192" t="s">
        <v>210</v>
      </c>
      <c r="G98" s="36"/>
      <c r="H98" s="36"/>
      <c r="I98" s="188"/>
      <c r="J98" s="36"/>
      <c r="K98" s="36"/>
      <c r="L98" s="39"/>
      <c r="M98" s="189"/>
      <c r="N98" s="190"/>
      <c r="O98" s="64"/>
      <c r="P98" s="64"/>
      <c r="Q98" s="64"/>
      <c r="R98" s="64"/>
      <c r="S98" s="64"/>
      <c r="T98" s="65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170</v>
      </c>
      <c r="AU98" s="17" t="s">
        <v>79</v>
      </c>
    </row>
    <row r="99" spans="2:51" s="13" customFormat="1" ht="11.25">
      <c r="B99" s="193"/>
      <c r="C99" s="194"/>
      <c r="D99" s="186" t="s">
        <v>172</v>
      </c>
      <c r="E99" s="195" t="s">
        <v>19</v>
      </c>
      <c r="F99" s="196" t="s">
        <v>237</v>
      </c>
      <c r="G99" s="194"/>
      <c r="H99" s="197">
        <v>0.5</v>
      </c>
      <c r="I99" s="198"/>
      <c r="J99" s="194"/>
      <c r="K99" s="194"/>
      <c r="L99" s="199"/>
      <c r="M99" s="204"/>
      <c r="N99" s="205"/>
      <c r="O99" s="205"/>
      <c r="P99" s="205"/>
      <c r="Q99" s="205"/>
      <c r="R99" s="205"/>
      <c r="S99" s="205"/>
      <c r="T99" s="206"/>
      <c r="AT99" s="203" t="s">
        <v>172</v>
      </c>
      <c r="AU99" s="203" t="s">
        <v>79</v>
      </c>
      <c r="AV99" s="13" t="s">
        <v>79</v>
      </c>
      <c r="AW99" s="13" t="s">
        <v>31</v>
      </c>
      <c r="AX99" s="13" t="s">
        <v>77</v>
      </c>
      <c r="AY99" s="203" t="s">
        <v>159</v>
      </c>
    </row>
    <row r="100" spans="1:31" s="2" customFormat="1" ht="6.95" customHeight="1">
      <c r="A100" s="34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39"/>
      <c r="M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</sheetData>
  <sheetProtection algorithmName="SHA-512" hashValue="0VLg2aaTbohDgHUtFicOCeSWok8iopiXd1xEqFiWAGwaJj9f47ZrEVxBQ2JURfcHiqIvPKbWZfr+O99r9QDoJg==" saltValue="86Em8uWTavkeQ3k0+bZBWnF7RVMiZFYyLe99Xv2rWMy3mrRecKxN4tE1clV25DteJj02iE0NOYUt4y2mBnv35A==" spinCount="100000" sheet="1" objects="1" scenarios="1" formatColumns="0" formatRows="0" autoFilter="0"/>
  <autoFilter ref="C80:K9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  <hyperlink ref="F94" r:id="rId3" display="https://podminky.urs.cz/item/CS_URS_2023_01/111103223"/>
    <hyperlink ref="F98" r:id="rId4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97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239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240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ROUND((SUM(BE81:BE91)),2)</f>
        <v>0</v>
      </c>
      <c r="G33" s="34"/>
      <c r="H33" s="34"/>
      <c r="I33" s="118">
        <v>0.21</v>
      </c>
      <c r="J33" s="117">
        <f>ROUND(((SUM(BE81:BE91))*I33),2)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ROUND((SUM(BF81:BF91)),2)</f>
        <v>0</v>
      </c>
      <c r="G34" s="34"/>
      <c r="H34" s="34"/>
      <c r="I34" s="118">
        <v>0.15</v>
      </c>
      <c r="J34" s="117">
        <f>ROUND(((SUM(BF81:BF91))*I34),2)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ROUND((SUM(BG81:BG91)),2)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ROUND((SUM(BH81:BH91)),2)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ROUND((SUM(BI81:BI91)),2)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07 - 506_264 HMZ Slavonín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Slavonín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144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Olomoucko a Šumpersko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135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04" t="str">
        <f>E9</f>
        <v>SO 07 - 506_264 HMZ Slavonín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Slavonín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5" customHeight="1">
      <c r="A77" s="34"/>
      <c r="B77" s="35"/>
      <c r="C77" s="29" t="s">
        <v>24</v>
      </c>
      <c r="D77" s="36"/>
      <c r="E77" s="36"/>
      <c r="F77" s="27" t="str">
        <f>E15</f>
        <v>Státní pozemový úřad</v>
      </c>
      <c r="G77" s="36"/>
      <c r="H77" s="36"/>
      <c r="I77" s="29" t="s">
        <v>30</v>
      </c>
      <c r="J77" s="32" t="str">
        <f>E21</f>
        <v>Státní pozemový úřad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145</v>
      </c>
      <c r="D80" s="149" t="s">
        <v>54</v>
      </c>
      <c r="E80" s="149" t="s">
        <v>50</v>
      </c>
      <c r="F80" s="149" t="s">
        <v>51</v>
      </c>
      <c r="G80" s="149" t="s">
        <v>146</v>
      </c>
      <c r="H80" s="149" t="s">
        <v>147</v>
      </c>
      <c r="I80" s="149" t="s">
        <v>148</v>
      </c>
      <c r="J80" s="149" t="s">
        <v>140</v>
      </c>
      <c r="K80" s="150" t="s">
        <v>149</v>
      </c>
      <c r="L80" s="151"/>
      <c r="M80" s="68" t="s">
        <v>19</v>
      </c>
      <c r="N80" s="69" t="s">
        <v>39</v>
      </c>
      <c r="O80" s="69" t="s">
        <v>150</v>
      </c>
      <c r="P80" s="69" t="s">
        <v>151</v>
      </c>
      <c r="Q80" s="69" t="s">
        <v>152</v>
      </c>
      <c r="R80" s="69" t="s">
        <v>153</v>
      </c>
      <c r="S80" s="69" t="s">
        <v>154</v>
      </c>
      <c r="T80" s="70" t="s">
        <v>155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156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68</v>
      </c>
      <c r="AU81" s="17" t="s">
        <v>141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68</v>
      </c>
      <c r="E82" s="160" t="s">
        <v>157</v>
      </c>
      <c r="F82" s="160" t="s">
        <v>158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77</v>
      </c>
      <c r="AT82" s="169" t="s">
        <v>68</v>
      </c>
      <c r="AU82" s="169" t="s">
        <v>69</v>
      </c>
      <c r="AY82" s="168" t="s">
        <v>159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68</v>
      </c>
      <c r="E83" s="171" t="s">
        <v>77</v>
      </c>
      <c r="F83" s="171" t="s">
        <v>160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SUM(P84:P91)</f>
        <v>0</v>
      </c>
      <c r="Q83" s="165"/>
      <c r="R83" s="166">
        <f>SUM(R84:R91)</f>
        <v>0</v>
      </c>
      <c r="S83" s="165"/>
      <c r="T83" s="167">
        <f>SUM(T84:T91)</f>
        <v>0</v>
      </c>
      <c r="AR83" s="168" t="s">
        <v>77</v>
      </c>
      <c r="AT83" s="169" t="s">
        <v>68</v>
      </c>
      <c r="AU83" s="169" t="s">
        <v>77</v>
      </c>
      <c r="AY83" s="168" t="s">
        <v>159</v>
      </c>
      <c r="BK83" s="170">
        <f>SUM(BK84:BK91)</f>
        <v>0</v>
      </c>
    </row>
    <row r="84" spans="1:65" s="2" customFormat="1" ht="14.45" customHeight="1">
      <c r="A84" s="34"/>
      <c r="B84" s="35"/>
      <c r="C84" s="173" t="s">
        <v>77</v>
      </c>
      <c r="D84" s="173" t="s">
        <v>161</v>
      </c>
      <c r="E84" s="174" t="s">
        <v>162</v>
      </c>
      <c r="F84" s="175" t="s">
        <v>163</v>
      </c>
      <c r="G84" s="176" t="s">
        <v>164</v>
      </c>
      <c r="H84" s="177">
        <v>0.319</v>
      </c>
      <c r="I84" s="178"/>
      <c r="J84" s="179">
        <f>ROUND(I84*H84,2)</f>
        <v>0</v>
      </c>
      <c r="K84" s="175" t="s">
        <v>165</v>
      </c>
      <c r="L84" s="39"/>
      <c r="M84" s="180" t="s">
        <v>19</v>
      </c>
      <c r="N84" s="181" t="s">
        <v>40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166</v>
      </c>
      <c r="AT84" s="184" t="s">
        <v>161</v>
      </c>
      <c r="AU84" s="184" t="s">
        <v>79</v>
      </c>
      <c r="AY84" s="17" t="s">
        <v>159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77</v>
      </c>
      <c r="BK84" s="185">
        <f>ROUND(I84*H84,2)</f>
        <v>0</v>
      </c>
      <c r="BL84" s="17" t="s">
        <v>166</v>
      </c>
      <c r="BM84" s="184" t="s">
        <v>241</v>
      </c>
    </row>
    <row r="85" spans="1:47" s="2" customFormat="1" ht="11.25">
      <c r="A85" s="34"/>
      <c r="B85" s="35"/>
      <c r="C85" s="36"/>
      <c r="D85" s="186" t="s">
        <v>168</v>
      </c>
      <c r="E85" s="36"/>
      <c r="F85" s="187" t="s">
        <v>169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168</v>
      </c>
      <c r="AU85" s="17" t="s">
        <v>79</v>
      </c>
    </row>
    <row r="86" spans="1:47" s="2" customFormat="1" ht="11.25">
      <c r="A86" s="34"/>
      <c r="B86" s="35"/>
      <c r="C86" s="36"/>
      <c r="D86" s="191" t="s">
        <v>170</v>
      </c>
      <c r="E86" s="36"/>
      <c r="F86" s="192" t="s">
        <v>171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170</v>
      </c>
      <c r="AU86" s="17" t="s">
        <v>79</v>
      </c>
    </row>
    <row r="87" spans="2:51" s="13" customFormat="1" ht="11.25">
      <c r="B87" s="193"/>
      <c r="C87" s="194"/>
      <c r="D87" s="186" t="s">
        <v>172</v>
      </c>
      <c r="E87" s="195" t="s">
        <v>19</v>
      </c>
      <c r="F87" s="196" t="s">
        <v>242</v>
      </c>
      <c r="G87" s="194"/>
      <c r="H87" s="197">
        <v>0.319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172</v>
      </c>
      <c r="AU87" s="203" t="s">
        <v>79</v>
      </c>
      <c r="AV87" s="13" t="s">
        <v>79</v>
      </c>
      <c r="AW87" s="13" t="s">
        <v>31</v>
      </c>
      <c r="AX87" s="13" t="s">
        <v>77</v>
      </c>
      <c r="AY87" s="203" t="s">
        <v>159</v>
      </c>
    </row>
    <row r="88" spans="1:65" s="2" customFormat="1" ht="14.45" customHeight="1">
      <c r="A88" s="34"/>
      <c r="B88" s="35"/>
      <c r="C88" s="173" t="s">
        <v>79</v>
      </c>
      <c r="D88" s="173" t="s">
        <v>161</v>
      </c>
      <c r="E88" s="174" t="s">
        <v>174</v>
      </c>
      <c r="F88" s="175" t="s">
        <v>175</v>
      </c>
      <c r="G88" s="176" t="s">
        <v>164</v>
      </c>
      <c r="H88" s="177">
        <v>0.319</v>
      </c>
      <c r="I88" s="178"/>
      <c r="J88" s="179">
        <f>ROUND(I88*H88,2)</f>
        <v>0</v>
      </c>
      <c r="K88" s="175" t="s">
        <v>165</v>
      </c>
      <c r="L88" s="39"/>
      <c r="M88" s="180" t="s">
        <v>19</v>
      </c>
      <c r="N88" s="181" t="s">
        <v>40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166</v>
      </c>
      <c r="AT88" s="184" t="s">
        <v>161</v>
      </c>
      <c r="AU88" s="184" t="s">
        <v>79</v>
      </c>
      <c r="AY88" s="17" t="s">
        <v>159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77</v>
      </c>
      <c r="BK88" s="185">
        <f>ROUND(I88*H88,2)</f>
        <v>0</v>
      </c>
      <c r="BL88" s="17" t="s">
        <v>166</v>
      </c>
      <c r="BM88" s="184" t="s">
        <v>243</v>
      </c>
    </row>
    <row r="89" spans="1:47" s="2" customFormat="1" ht="11.25">
      <c r="A89" s="34"/>
      <c r="B89" s="35"/>
      <c r="C89" s="36"/>
      <c r="D89" s="186" t="s">
        <v>168</v>
      </c>
      <c r="E89" s="36"/>
      <c r="F89" s="187" t="s">
        <v>177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168</v>
      </c>
      <c r="AU89" s="17" t="s">
        <v>79</v>
      </c>
    </row>
    <row r="90" spans="1:47" s="2" customFormat="1" ht="11.25">
      <c r="A90" s="34"/>
      <c r="B90" s="35"/>
      <c r="C90" s="36"/>
      <c r="D90" s="191" t="s">
        <v>170</v>
      </c>
      <c r="E90" s="36"/>
      <c r="F90" s="192" t="s">
        <v>178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79</v>
      </c>
    </row>
    <row r="91" spans="2:51" s="13" customFormat="1" ht="11.25">
      <c r="B91" s="193"/>
      <c r="C91" s="194"/>
      <c r="D91" s="186" t="s">
        <v>172</v>
      </c>
      <c r="E91" s="195" t="s">
        <v>19</v>
      </c>
      <c r="F91" s="196" t="s">
        <v>242</v>
      </c>
      <c r="G91" s="194"/>
      <c r="H91" s="197">
        <v>0.319</v>
      </c>
      <c r="I91" s="198"/>
      <c r="J91" s="194"/>
      <c r="K91" s="194"/>
      <c r="L91" s="199"/>
      <c r="M91" s="204"/>
      <c r="N91" s="205"/>
      <c r="O91" s="205"/>
      <c r="P91" s="205"/>
      <c r="Q91" s="205"/>
      <c r="R91" s="205"/>
      <c r="S91" s="205"/>
      <c r="T91" s="206"/>
      <c r="AT91" s="203" t="s">
        <v>172</v>
      </c>
      <c r="AU91" s="203" t="s">
        <v>79</v>
      </c>
      <c r="AV91" s="13" t="s">
        <v>79</v>
      </c>
      <c r="AW91" s="13" t="s">
        <v>31</v>
      </c>
      <c r="AX91" s="13" t="s">
        <v>77</v>
      </c>
      <c r="AY91" s="203" t="s">
        <v>159</v>
      </c>
    </row>
    <row r="92" spans="1:31" s="2" customFormat="1" ht="6.95" customHeight="1">
      <c r="A92" s="34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39"/>
      <c r="M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</sheetData>
  <sheetProtection algorithmName="SHA-512" hashValue="qJMUgd2F015JyJj0DKIg4wLcXh3tAGhR6lkssSeMkiVkoxGP5buHy62YJD4+sJ+jIgToWOc0HuV8zQTGI/BFDw==" saltValue="zJMCeuBI+9QFQZCIFUbU+tAJxbwmbeXlpKN2KWyKt8emIzYcD92xXwP/RpK97uPpptKqsJ0tfFV8xGS9lvZdQg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7" t="s">
        <v>100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79</v>
      </c>
    </row>
    <row r="4" spans="2:46" s="1" customFormat="1" ht="24.95" customHeight="1">
      <c r="B4" s="20"/>
      <c r="D4" s="103" t="s">
        <v>134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4.45" customHeight="1">
      <c r="B7" s="20"/>
      <c r="E7" s="340" t="str">
        <f>'Rekapitulace stavby'!K6</f>
        <v>Údržba HOZ Olomoucko a Šumpersko</v>
      </c>
      <c r="F7" s="341"/>
      <c r="G7" s="341"/>
      <c r="H7" s="341"/>
      <c r="L7" s="20"/>
    </row>
    <row r="8" spans="1:31" s="2" customFormat="1" ht="12" customHeight="1">
      <c r="A8" s="34"/>
      <c r="B8" s="39"/>
      <c r="C8" s="34"/>
      <c r="D8" s="105" t="s">
        <v>135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5.6" customHeight="1">
      <c r="A9" s="34"/>
      <c r="B9" s="39"/>
      <c r="C9" s="34"/>
      <c r="D9" s="34"/>
      <c r="E9" s="342" t="s">
        <v>244</v>
      </c>
      <c r="F9" s="343"/>
      <c r="G9" s="343"/>
      <c r="H9" s="343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245</v>
      </c>
      <c r="G12" s="34"/>
      <c r="H12" s="34"/>
      <c r="I12" s="105" t="s">
        <v>23</v>
      </c>
      <c r="J12" s="108" t="str">
        <f>'Rekapitulace stavby'!AN8</f>
        <v>Vyplň údaj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24</v>
      </c>
      <c r="E14" s="34"/>
      <c r="F14" s="34"/>
      <c r="G14" s="34"/>
      <c r="H14" s="34"/>
      <c r="I14" s="105" t="s">
        <v>25</v>
      </c>
      <c r="J14" s="107" t="str">
        <f>IF('Rekapitulace stavby'!AN10="","",'Rekapitulace stavby'!AN10)</f>
        <v/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tr">
        <f>IF('Rekapitulace stavby'!E11="","",'Rekapitulace stavby'!E11)</f>
        <v>Státní pozemový úřad</v>
      </c>
      <c r="F15" s="34"/>
      <c r="G15" s="34"/>
      <c r="H15" s="34"/>
      <c r="I15" s="105" t="s">
        <v>27</v>
      </c>
      <c r="J15" s="107" t="str">
        <f>IF('Rekapitulace stavby'!AN11="","",'Rekapitulace stavby'!AN11)</f>
        <v/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28</v>
      </c>
      <c r="E17" s="34"/>
      <c r="F17" s="34"/>
      <c r="G17" s="34"/>
      <c r="H17" s="34"/>
      <c r="I17" s="105" t="s">
        <v>25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4" t="str">
        <f>'Rekapitulace stavby'!E14</f>
        <v>Vyplň údaj</v>
      </c>
      <c r="F18" s="345"/>
      <c r="G18" s="345"/>
      <c r="H18" s="345"/>
      <c r="I18" s="105" t="s">
        <v>27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30</v>
      </c>
      <c r="E20" s="34"/>
      <c r="F20" s="34"/>
      <c r="G20" s="34"/>
      <c r="H20" s="34"/>
      <c r="I20" s="105" t="s">
        <v>25</v>
      </c>
      <c r="J20" s="107" t="str">
        <f>IF('Rekapitulace stavby'!AN16="","",'Rekapitulace stavby'!AN16)</f>
        <v/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tr">
        <f>IF('Rekapitulace stavby'!E17="","",'Rekapitulace stavby'!E17)</f>
        <v>Státní pozemový úřad</v>
      </c>
      <c r="F21" s="34"/>
      <c r="G21" s="34"/>
      <c r="H21" s="34"/>
      <c r="I21" s="105" t="s">
        <v>27</v>
      </c>
      <c r="J21" s="107" t="str">
        <f>IF('Rekapitulace stavby'!AN17="","",'Rekapitulace stavby'!AN17)</f>
        <v/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32</v>
      </c>
      <c r="E23" s="34"/>
      <c r="F23" s="34"/>
      <c r="G23" s="34"/>
      <c r="H23" s="34"/>
      <c r="I23" s="105" t="s">
        <v>25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>Státní pozemový úřad</v>
      </c>
      <c r="F24" s="34"/>
      <c r="G24" s="34"/>
      <c r="H24" s="34"/>
      <c r="I24" s="105" t="s">
        <v>27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4.45" customHeight="1">
      <c r="A27" s="109"/>
      <c r="B27" s="110"/>
      <c r="C27" s="109"/>
      <c r="D27" s="109"/>
      <c r="E27" s="346" t="s">
        <v>19</v>
      </c>
      <c r="F27" s="346"/>
      <c r="G27" s="346"/>
      <c r="H27" s="3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35</v>
      </c>
      <c r="E30" s="34"/>
      <c r="F30" s="34"/>
      <c r="G30" s="34"/>
      <c r="H30" s="34"/>
      <c r="I30" s="34"/>
      <c r="J30" s="114">
        <f>ROUND(J81,2)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37</v>
      </c>
      <c r="G32" s="34"/>
      <c r="H32" s="34"/>
      <c r="I32" s="115" t="s">
        <v>36</v>
      </c>
      <c r="J32" s="115" t="s">
        <v>38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39</v>
      </c>
      <c r="E33" s="105" t="s">
        <v>40</v>
      </c>
      <c r="F33" s="117">
        <f>ROUND((SUM(BE81:BE91)),2)</f>
        <v>0</v>
      </c>
      <c r="G33" s="34"/>
      <c r="H33" s="34"/>
      <c r="I33" s="118">
        <v>0.21</v>
      </c>
      <c r="J33" s="117">
        <f>ROUND(((SUM(BE81:BE91))*I33),2)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41</v>
      </c>
      <c r="F34" s="117">
        <f>ROUND((SUM(BF81:BF91)),2)</f>
        <v>0</v>
      </c>
      <c r="G34" s="34"/>
      <c r="H34" s="34"/>
      <c r="I34" s="118">
        <v>0.15</v>
      </c>
      <c r="J34" s="117">
        <f>ROUND(((SUM(BF81:BF91))*I34),2)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42</v>
      </c>
      <c r="F35" s="117">
        <f>ROUND((SUM(BG81:BG91)),2)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43</v>
      </c>
      <c r="F36" s="117">
        <f>ROUND((SUM(BH81:BH91)),2)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44</v>
      </c>
      <c r="F37" s="117">
        <f>ROUND((SUM(BI81:BI91)),2)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45</v>
      </c>
      <c r="E39" s="121"/>
      <c r="F39" s="121"/>
      <c r="G39" s="122" t="s">
        <v>46</v>
      </c>
      <c r="H39" s="123" t="s">
        <v>47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138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4.45" customHeight="1">
      <c r="A48" s="34"/>
      <c r="B48" s="35"/>
      <c r="C48" s="36"/>
      <c r="D48" s="36"/>
      <c r="E48" s="347" t="str">
        <f>E7</f>
        <v>Údržba HOZ Olomoucko a Šumpersko</v>
      </c>
      <c r="F48" s="348"/>
      <c r="G48" s="348"/>
      <c r="H48" s="348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135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36"/>
      <c r="D50" s="36"/>
      <c r="E50" s="304" t="str">
        <f>E9</f>
        <v>SO 08 - 506_159 - HMZ Břuchotín - Skrbeň</v>
      </c>
      <c r="F50" s="349"/>
      <c r="G50" s="349"/>
      <c r="H50" s="349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Skrbeň</v>
      </c>
      <c r="G52" s="36"/>
      <c r="H52" s="36"/>
      <c r="I52" s="29" t="s">
        <v>23</v>
      </c>
      <c r="J52" s="59" t="str">
        <f>IF(J12="","",J12)</f>
        <v>Vyplň údaj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6.45" customHeight="1">
      <c r="A54" s="34"/>
      <c r="B54" s="35"/>
      <c r="C54" s="29" t="s">
        <v>24</v>
      </c>
      <c r="D54" s="36"/>
      <c r="E54" s="36"/>
      <c r="F54" s="27" t="str">
        <f>E15</f>
        <v>Státní pozemový úřad</v>
      </c>
      <c r="G54" s="36"/>
      <c r="H54" s="36"/>
      <c r="I54" s="29" t="s">
        <v>30</v>
      </c>
      <c r="J54" s="32" t="str">
        <f>E21</f>
        <v>Státní pozemový úřad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26.45" customHeight="1">
      <c r="A55" s="34"/>
      <c r="B55" s="35"/>
      <c r="C55" s="29" t="s">
        <v>28</v>
      </c>
      <c r="D55" s="36"/>
      <c r="E55" s="36"/>
      <c r="F55" s="27" t="str">
        <f>IF(E18="","",E18)</f>
        <v>Vyplň údaj</v>
      </c>
      <c r="G55" s="36"/>
      <c r="H55" s="36"/>
      <c r="I55" s="29" t="s">
        <v>32</v>
      </c>
      <c r="J55" s="32" t="str">
        <f>E24</f>
        <v>Státní pozemový úřad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139</v>
      </c>
      <c r="D57" s="131"/>
      <c r="E57" s="131"/>
      <c r="F57" s="131"/>
      <c r="G57" s="131"/>
      <c r="H57" s="131"/>
      <c r="I57" s="131"/>
      <c r="J57" s="132" t="s">
        <v>140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67</v>
      </c>
      <c r="D59" s="36"/>
      <c r="E59" s="36"/>
      <c r="F59" s="36"/>
      <c r="G59" s="36"/>
      <c r="H59" s="36"/>
      <c r="I59" s="36"/>
      <c r="J59" s="77">
        <f>J81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141</v>
      </c>
    </row>
    <row r="60" spans="2:12" s="9" customFormat="1" ht="24.95" customHeight="1">
      <c r="B60" s="134"/>
      <c r="C60" s="135"/>
      <c r="D60" s="136" t="s">
        <v>142</v>
      </c>
      <c r="E60" s="137"/>
      <c r="F60" s="137"/>
      <c r="G60" s="137"/>
      <c r="H60" s="137"/>
      <c r="I60" s="137"/>
      <c r="J60" s="138">
        <f>J82</f>
        <v>0</v>
      </c>
      <c r="K60" s="135"/>
      <c r="L60" s="139"/>
    </row>
    <row r="61" spans="2:12" s="10" customFormat="1" ht="19.9" customHeight="1">
      <c r="B61" s="140"/>
      <c r="C61" s="141"/>
      <c r="D61" s="142" t="s">
        <v>143</v>
      </c>
      <c r="E61" s="143"/>
      <c r="F61" s="143"/>
      <c r="G61" s="143"/>
      <c r="H61" s="143"/>
      <c r="I61" s="143"/>
      <c r="J61" s="144">
        <f>J83</f>
        <v>0</v>
      </c>
      <c r="K61" s="141"/>
      <c r="L61" s="145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10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10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144</v>
      </c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4.45" customHeight="1">
      <c r="A71" s="34"/>
      <c r="B71" s="35"/>
      <c r="C71" s="36"/>
      <c r="D71" s="36"/>
      <c r="E71" s="347" t="str">
        <f>E7</f>
        <v>Údržba HOZ Olomoucko a Šumpersko</v>
      </c>
      <c r="F71" s="348"/>
      <c r="G71" s="348"/>
      <c r="H71" s="348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135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5.6" customHeight="1">
      <c r="A73" s="34"/>
      <c r="B73" s="35"/>
      <c r="C73" s="36"/>
      <c r="D73" s="36"/>
      <c r="E73" s="304" t="str">
        <f>E9</f>
        <v>SO 08 - 506_159 - HMZ Břuchotín - Skrbeň</v>
      </c>
      <c r="F73" s="349"/>
      <c r="G73" s="349"/>
      <c r="H73" s="349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6"/>
      <c r="E75" s="36"/>
      <c r="F75" s="27" t="str">
        <f>F12</f>
        <v>Skrbeň</v>
      </c>
      <c r="G75" s="36"/>
      <c r="H75" s="36"/>
      <c r="I75" s="29" t="s">
        <v>23</v>
      </c>
      <c r="J75" s="59" t="str">
        <f>IF(J12="","",J12)</f>
        <v>Vyplň údaj</v>
      </c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6.45" customHeight="1">
      <c r="A77" s="34"/>
      <c r="B77" s="35"/>
      <c r="C77" s="29" t="s">
        <v>24</v>
      </c>
      <c r="D77" s="36"/>
      <c r="E77" s="36"/>
      <c r="F77" s="27" t="str">
        <f>E15</f>
        <v>Státní pozemový úřad</v>
      </c>
      <c r="G77" s="36"/>
      <c r="H77" s="36"/>
      <c r="I77" s="29" t="s">
        <v>30</v>
      </c>
      <c r="J77" s="32" t="str">
        <f>E21</f>
        <v>Státní pozemový úřad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6.45" customHeight="1">
      <c r="A78" s="34"/>
      <c r="B78" s="35"/>
      <c r="C78" s="29" t="s">
        <v>28</v>
      </c>
      <c r="D78" s="36"/>
      <c r="E78" s="36"/>
      <c r="F78" s="27" t="str">
        <f>IF(E18="","",E18)</f>
        <v>Vyplň údaj</v>
      </c>
      <c r="G78" s="36"/>
      <c r="H78" s="36"/>
      <c r="I78" s="29" t="s">
        <v>32</v>
      </c>
      <c r="J78" s="32" t="str">
        <f>E24</f>
        <v>Státní pozemový úřad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46"/>
      <c r="B80" s="147"/>
      <c r="C80" s="148" t="s">
        <v>145</v>
      </c>
      <c r="D80" s="149" t="s">
        <v>54</v>
      </c>
      <c r="E80" s="149" t="s">
        <v>50</v>
      </c>
      <c r="F80" s="149" t="s">
        <v>51</v>
      </c>
      <c r="G80" s="149" t="s">
        <v>146</v>
      </c>
      <c r="H80" s="149" t="s">
        <v>147</v>
      </c>
      <c r="I80" s="149" t="s">
        <v>148</v>
      </c>
      <c r="J80" s="149" t="s">
        <v>140</v>
      </c>
      <c r="K80" s="150" t="s">
        <v>149</v>
      </c>
      <c r="L80" s="151"/>
      <c r="M80" s="68" t="s">
        <v>19</v>
      </c>
      <c r="N80" s="69" t="s">
        <v>39</v>
      </c>
      <c r="O80" s="69" t="s">
        <v>150</v>
      </c>
      <c r="P80" s="69" t="s">
        <v>151</v>
      </c>
      <c r="Q80" s="69" t="s">
        <v>152</v>
      </c>
      <c r="R80" s="69" t="s">
        <v>153</v>
      </c>
      <c r="S80" s="69" t="s">
        <v>154</v>
      </c>
      <c r="T80" s="70" t="s">
        <v>155</v>
      </c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63" s="2" customFormat="1" ht="22.9" customHeight="1">
      <c r="A81" s="34"/>
      <c r="B81" s="35"/>
      <c r="C81" s="75" t="s">
        <v>156</v>
      </c>
      <c r="D81" s="36"/>
      <c r="E81" s="36"/>
      <c r="F81" s="36"/>
      <c r="G81" s="36"/>
      <c r="H81" s="36"/>
      <c r="I81" s="36"/>
      <c r="J81" s="152">
        <f>BK81</f>
        <v>0</v>
      </c>
      <c r="K81" s="36"/>
      <c r="L81" s="39"/>
      <c r="M81" s="71"/>
      <c r="N81" s="153"/>
      <c r="O81" s="72"/>
      <c r="P81" s="154">
        <f>P82</f>
        <v>0</v>
      </c>
      <c r="Q81" s="72"/>
      <c r="R81" s="154">
        <f>R82</f>
        <v>0</v>
      </c>
      <c r="S81" s="72"/>
      <c r="T81" s="15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68</v>
      </c>
      <c r="AU81" s="17" t="s">
        <v>141</v>
      </c>
      <c r="BK81" s="156">
        <f>BK82</f>
        <v>0</v>
      </c>
    </row>
    <row r="82" spans="2:63" s="12" customFormat="1" ht="25.9" customHeight="1">
      <c r="B82" s="157"/>
      <c r="C82" s="158"/>
      <c r="D82" s="159" t="s">
        <v>68</v>
      </c>
      <c r="E82" s="160" t="s">
        <v>157</v>
      </c>
      <c r="F82" s="160" t="s">
        <v>158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8" t="s">
        <v>77</v>
      </c>
      <c r="AT82" s="169" t="s">
        <v>68</v>
      </c>
      <c r="AU82" s="169" t="s">
        <v>69</v>
      </c>
      <c r="AY82" s="168" t="s">
        <v>159</v>
      </c>
      <c r="BK82" s="170">
        <f>BK83</f>
        <v>0</v>
      </c>
    </row>
    <row r="83" spans="2:63" s="12" customFormat="1" ht="22.9" customHeight="1">
      <c r="B83" s="157"/>
      <c r="C83" s="158"/>
      <c r="D83" s="159" t="s">
        <v>68</v>
      </c>
      <c r="E83" s="171" t="s">
        <v>77</v>
      </c>
      <c r="F83" s="171" t="s">
        <v>160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SUM(P84:P91)</f>
        <v>0</v>
      </c>
      <c r="Q83" s="165"/>
      <c r="R83" s="166">
        <f>SUM(R84:R91)</f>
        <v>0</v>
      </c>
      <c r="S83" s="165"/>
      <c r="T83" s="167">
        <f>SUM(T84:T91)</f>
        <v>0</v>
      </c>
      <c r="AR83" s="168" t="s">
        <v>77</v>
      </c>
      <c r="AT83" s="169" t="s">
        <v>68</v>
      </c>
      <c r="AU83" s="169" t="s">
        <v>77</v>
      </c>
      <c r="AY83" s="168" t="s">
        <v>159</v>
      </c>
      <c r="BK83" s="170">
        <f>SUM(BK84:BK91)</f>
        <v>0</v>
      </c>
    </row>
    <row r="84" spans="1:65" s="2" customFormat="1" ht="14.45" customHeight="1">
      <c r="A84" s="34"/>
      <c r="B84" s="35"/>
      <c r="C84" s="173" t="s">
        <v>77</v>
      </c>
      <c r="D84" s="173" t="s">
        <v>161</v>
      </c>
      <c r="E84" s="174" t="s">
        <v>162</v>
      </c>
      <c r="F84" s="175" t="s">
        <v>163</v>
      </c>
      <c r="G84" s="176" t="s">
        <v>164</v>
      </c>
      <c r="H84" s="177">
        <v>0.225</v>
      </c>
      <c r="I84" s="178"/>
      <c r="J84" s="179">
        <f>ROUND(I84*H84,2)</f>
        <v>0</v>
      </c>
      <c r="K84" s="175" t="s">
        <v>165</v>
      </c>
      <c r="L84" s="39"/>
      <c r="M84" s="180" t="s">
        <v>19</v>
      </c>
      <c r="N84" s="181" t="s">
        <v>40</v>
      </c>
      <c r="O84" s="64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84" t="s">
        <v>166</v>
      </c>
      <c r="AT84" s="184" t="s">
        <v>161</v>
      </c>
      <c r="AU84" s="184" t="s">
        <v>79</v>
      </c>
      <c r="AY84" s="17" t="s">
        <v>159</v>
      </c>
      <c r="BE84" s="185">
        <f>IF(N84="základní",J84,0)</f>
        <v>0</v>
      </c>
      <c r="BF84" s="185">
        <f>IF(N84="snížená",J84,0)</f>
        <v>0</v>
      </c>
      <c r="BG84" s="185">
        <f>IF(N84="zákl. přenesená",J84,0)</f>
        <v>0</v>
      </c>
      <c r="BH84" s="185">
        <f>IF(N84="sníž. přenesená",J84,0)</f>
        <v>0</v>
      </c>
      <c r="BI84" s="185">
        <f>IF(N84="nulová",J84,0)</f>
        <v>0</v>
      </c>
      <c r="BJ84" s="17" t="s">
        <v>77</v>
      </c>
      <c r="BK84" s="185">
        <f>ROUND(I84*H84,2)</f>
        <v>0</v>
      </c>
      <c r="BL84" s="17" t="s">
        <v>166</v>
      </c>
      <c r="BM84" s="184" t="s">
        <v>246</v>
      </c>
    </row>
    <row r="85" spans="1:47" s="2" customFormat="1" ht="11.25">
      <c r="A85" s="34"/>
      <c r="B85" s="35"/>
      <c r="C85" s="36"/>
      <c r="D85" s="186" t="s">
        <v>168</v>
      </c>
      <c r="E85" s="36"/>
      <c r="F85" s="187" t="s">
        <v>169</v>
      </c>
      <c r="G85" s="36"/>
      <c r="H85" s="36"/>
      <c r="I85" s="188"/>
      <c r="J85" s="36"/>
      <c r="K85" s="36"/>
      <c r="L85" s="39"/>
      <c r="M85" s="189"/>
      <c r="N85" s="190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168</v>
      </c>
      <c r="AU85" s="17" t="s">
        <v>79</v>
      </c>
    </row>
    <row r="86" spans="1:47" s="2" customFormat="1" ht="11.25">
      <c r="A86" s="34"/>
      <c r="B86" s="35"/>
      <c r="C86" s="36"/>
      <c r="D86" s="191" t="s">
        <v>170</v>
      </c>
      <c r="E86" s="36"/>
      <c r="F86" s="192" t="s">
        <v>171</v>
      </c>
      <c r="G86" s="36"/>
      <c r="H86" s="36"/>
      <c r="I86" s="188"/>
      <c r="J86" s="36"/>
      <c r="K86" s="36"/>
      <c r="L86" s="39"/>
      <c r="M86" s="189"/>
      <c r="N86" s="190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170</v>
      </c>
      <c r="AU86" s="17" t="s">
        <v>79</v>
      </c>
    </row>
    <row r="87" spans="2:51" s="13" customFormat="1" ht="11.25">
      <c r="B87" s="193"/>
      <c r="C87" s="194"/>
      <c r="D87" s="186" t="s">
        <v>172</v>
      </c>
      <c r="E87" s="195" t="s">
        <v>19</v>
      </c>
      <c r="F87" s="196" t="s">
        <v>247</v>
      </c>
      <c r="G87" s="194"/>
      <c r="H87" s="197">
        <v>0.225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172</v>
      </c>
      <c r="AU87" s="203" t="s">
        <v>79</v>
      </c>
      <c r="AV87" s="13" t="s">
        <v>79</v>
      </c>
      <c r="AW87" s="13" t="s">
        <v>31</v>
      </c>
      <c r="AX87" s="13" t="s">
        <v>77</v>
      </c>
      <c r="AY87" s="203" t="s">
        <v>159</v>
      </c>
    </row>
    <row r="88" spans="1:65" s="2" customFormat="1" ht="14.45" customHeight="1">
      <c r="A88" s="34"/>
      <c r="B88" s="35"/>
      <c r="C88" s="173" t="s">
        <v>79</v>
      </c>
      <c r="D88" s="173" t="s">
        <v>161</v>
      </c>
      <c r="E88" s="174" t="s">
        <v>174</v>
      </c>
      <c r="F88" s="175" t="s">
        <v>175</v>
      </c>
      <c r="G88" s="176" t="s">
        <v>164</v>
      </c>
      <c r="H88" s="177">
        <v>0.225</v>
      </c>
      <c r="I88" s="178"/>
      <c r="J88" s="179">
        <f>ROUND(I88*H88,2)</f>
        <v>0</v>
      </c>
      <c r="K88" s="175" t="s">
        <v>165</v>
      </c>
      <c r="L88" s="39"/>
      <c r="M88" s="180" t="s">
        <v>19</v>
      </c>
      <c r="N88" s="181" t="s">
        <v>40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166</v>
      </c>
      <c r="AT88" s="184" t="s">
        <v>161</v>
      </c>
      <c r="AU88" s="184" t="s">
        <v>79</v>
      </c>
      <c r="AY88" s="17" t="s">
        <v>159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77</v>
      </c>
      <c r="BK88" s="185">
        <f>ROUND(I88*H88,2)</f>
        <v>0</v>
      </c>
      <c r="BL88" s="17" t="s">
        <v>166</v>
      </c>
      <c r="BM88" s="184" t="s">
        <v>248</v>
      </c>
    </row>
    <row r="89" spans="1:47" s="2" customFormat="1" ht="11.25">
      <c r="A89" s="34"/>
      <c r="B89" s="35"/>
      <c r="C89" s="36"/>
      <c r="D89" s="186" t="s">
        <v>168</v>
      </c>
      <c r="E89" s="36"/>
      <c r="F89" s="187" t="s">
        <v>177</v>
      </c>
      <c r="G89" s="36"/>
      <c r="H89" s="36"/>
      <c r="I89" s="188"/>
      <c r="J89" s="36"/>
      <c r="K89" s="36"/>
      <c r="L89" s="39"/>
      <c r="M89" s="189"/>
      <c r="N89" s="190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168</v>
      </c>
      <c r="AU89" s="17" t="s">
        <v>79</v>
      </c>
    </row>
    <row r="90" spans="1:47" s="2" customFormat="1" ht="11.25">
      <c r="A90" s="34"/>
      <c r="B90" s="35"/>
      <c r="C90" s="36"/>
      <c r="D90" s="191" t="s">
        <v>170</v>
      </c>
      <c r="E90" s="36"/>
      <c r="F90" s="192" t="s">
        <v>178</v>
      </c>
      <c r="G90" s="36"/>
      <c r="H90" s="36"/>
      <c r="I90" s="188"/>
      <c r="J90" s="36"/>
      <c r="K90" s="36"/>
      <c r="L90" s="39"/>
      <c r="M90" s="189"/>
      <c r="N90" s="190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170</v>
      </c>
      <c r="AU90" s="17" t="s">
        <v>79</v>
      </c>
    </row>
    <row r="91" spans="2:51" s="13" customFormat="1" ht="11.25">
      <c r="B91" s="193"/>
      <c r="C91" s="194"/>
      <c r="D91" s="186" t="s">
        <v>172</v>
      </c>
      <c r="E91" s="195" t="s">
        <v>19</v>
      </c>
      <c r="F91" s="196" t="s">
        <v>247</v>
      </c>
      <c r="G91" s="194"/>
      <c r="H91" s="197">
        <v>0.225</v>
      </c>
      <c r="I91" s="198"/>
      <c r="J91" s="194"/>
      <c r="K91" s="194"/>
      <c r="L91" s="199"/>
      <c r="M91" s="204"/>
      <c r="N91" s="205"/>
      <c r="O91" s="205"/>
      <c r="P91" s="205"/>
      <c r="Q91" s="205"/>
      <c r="R91" s="205"/>
      <c r="S91" s="205"/>
      <c r="T91" s="206"/>
      <c r="AT91" s="203" t="s">
        <v>172</v>
      </c>
      <c r="AU91" s="203" t="s">
        <v>79</v>
      </c>
      <c r="AV91" s="13" t="s">
        <v>79</v>
      </c>
      <c r="AW91" s="13" t="s">
        <v>31</v>
      </c>
      <c r="AX91" s="13" t="s">
        <v>77</v>
      </c>
      <c r="AY91" s="203" t="s">
        <v>159</v>
      </c>
    </row>
    <row r="92" spans="1:31" s="2" customFormat="1" ht="6.95" customHeight="1">
      <c r="A92" s="34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39"/>
      <c r="M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</sheetData>
  <sheetProtection algorithmName="SHA-512" hashValue="3KN0/AgRm4gop7jNcQNDvdItx1PlnSEostqXlSLkxQFWeUj0R4VYESzeToi91a0OT9kUK0QnXBvlPQ4UUXCbLA==" saltValue="bZcHchrpAeIa1s92wES3Jnx6qOrIJavKISxCW6k2rkCxOXEz5Y3GYwcZO4okNWp2sy0SRi/+rVHCEX+TuSh07w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1/111103213"/>
    <hyperlink ref="F90" r:id="rId2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 Martin Bc.</dc:creator>
  <cp:keywords/>
  <dc:description/>
  <cp:lastModifiedBy>Novotná Blanka</cp:lastModifiedBy>
  <dcterms:created xsi:type="dcterms:W3CDTF">2023-05-25T11:22:12Z</dcterms:created>
  <dcterms:modified xsi:type="dcterms:W3CDTF">2023-05-26T04:48:09Z</dcterms:modified>
  <cp:category/>
  <cp:version/>
  <cp:contentType/>
  <cp:contentStatus/>
</cp:coreProperties>
</file>