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3\Dlouhý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Výsadba biocentra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Vedlejší rozpočto...'!$C$79:$K$87</definedName>
    <definedName name="_xlnm.Print_Area" localSheetId="1">'SO 00 - Vedlejší rozpočto...'!$C$4:$J$39,'SO 00 - Vedlejší rozpočto...'!$C$45:$J$61,'SO 00 - Vedlejší rozpočto...'!$C$67:$K$87</definedName>
    <definedName name="_xlnm.Print_Titles" localSheetId="1">'SO 00 - Vedlejší rozpočto...'!$79:$79</definedName>
    <definedName name="_xlnm._FilterDatabase" localSheetId="2" hidden="1">'SO 01 - Výsadba biocentra...'!$C$82:$K$192</definedName>
    <definedName name="_xlnm.Print_Area" localSheetId="2">'SO 01 - Výsadba biocentra...'!$C$4:$J$39,'SO 01 - Výsadba biocentra...'!$C$45:$J$64,'SO 01 - Výsadba biocentra...'!$C$70:$K$192</definedName>
    <definedName name="_xlnm.Print_Titles" localSheetId="2">'SO 01 - Výsadba biocentra...'!$82:$82</definedName>
    <definedName name="_xlnm._FilterDatabase" localSheetId="3" hidden="1">'SO 02.1 - Povýsadbová péč...'!$C$81:$K$165</definedName>
    <definedName name="_xlnm.Print_Area" localSheetId="3">'SO 02.1 - Povýsadbová péč...'!$C$4:$J$39,'SO 02.1 - Povýsadbová péč...'!$C$45:$J$63,'SO 02.1 - Povýsadbová péč...'!$C$69:$K$165</definedName>
    <definedName name="_xlnm.Print_Titles" localSheetId="3">'SO 02.1 - Povýsadbová péč...'!$81:$81</definedName>
    <definedName name="_xlnm._FilterDatabase" localSheetId="4" hidden="1">'SO 02.2 - Povýsadbová péč...'!$C$81:$K$165</definedName>
    <definedName name="_xlnm.Print_Area" localSheetId="4">'SO 02.2 - Povýsadbová péč...'!$C$4:$J$39,'SO 02.2 - Povýsadbová péč...'!$C$45:$J$63,'SO 02.2 - Povýsadbová péč...'!$C$69:$K$165</definedName>
    <definedName name="_xlnm.Print_Titles" localSheetId="4">'SO 02.2 - Povýsadbová péč...'!$81:$81</definedName>
    <definedName name="_xlnm._FilterDatabase" localSheetId="5" hidden="1">'SO 02.3 - Povýsadbová péč...'!$C$81:$K$165</definedName>
    <definedName name="_xlnm.Print_Area" localSheetId="5">'SO 02.3 - Povýsadbová péč...'!$C$4:$J$39,'SO 02.3 - Povýsadbová péč...'!$C$45:$J$63,'SO 02.3 - Povýsadbová péč...'!$C$69:$K$165</definedName>
    <definedName name="_xlnm.Print_Titles" localSheetId="5">'SO 02.3 - Povýsadbová péč...'!$81:$81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38"/>
  <c r="BH138"/>
  <c r="BG138"/>
  <c r="BF138"/>
  <c r="T138"/>
  <c r="R138"/>
  <c r="P138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0"/>
  <c r="BH120"/>
  <c r="BG120"/>
  <c r="BF120"/>
  <c r="T120"/>
  <c r="R120"/>
  <c r="P120"/>
  <c r="BI119"/>
  <c r="BH119"/>
  <c r="BG119"/>
  <c r="BF119"/>
  <c r="T119"/>
  <c r="R119"/>
  <c r="P119"/>
  <c r="BI114"/>
  <c r="BH114"/>
  <c r="BG114"/>
  <c r="BF114"/>
  <c r="T114"/>
  <c r="R114"/>
  <c r="P114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48"/>
  <c i="5" r="J37"/>
  <c r="J36"/>
  <c i="1" r="AY58"/>
  <c i="5" r="J35"/>
  <c i="1" r="AX58"/>
  <c i="5"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38"/>
  <c r="BH138"/>
  <c r="BG138"/>
  <c r="BF138"/>
  <c r="T138"/>
  <c r="R138"/>
  <c r="P138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0"/>
  <c r="BH120"/>
  <c r="BG120"/>
  <c r="BF120"/>
  <c r="T120"/>
  <c r="R120"/>
  <c r="P120"/>
  <c r="BI119"/>
  <c r="BH119"/>
  <c r="BG119"/>
  <c r="BF119"/>
  <c r="T119"/>
  <c r="R119"/>
  <c r="P119"/>
  <c r="BI114"/>
  <c r="BH114"/>
  <c r="BG114"/>
  <c r="BF114"/>
  <c r="T114"/>
  <c r="R114"/>
  <c r="P114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48"/>
  <c i="4" r="J37"/>
  <c r="J36"/>
  <c i="1" r="AY57"/>
  <c i="4" r="J35"/>
  <c i="1" r="AX57"/>
  <c i="4" r="BI164"/>
  <c r="BH164"/>
  <c r="BG164"/>
  <c r="BF164"/>
  <c r="T164"/>
  <c r="T163"/>
  <c r="R164"/>
  <c r="R163"/>
  <c r="P164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38"/>
  <c r="BH138"/>
  <c r="BG138"/>
  <c r="BF138"/>
  <c r="T138"/>
  <c r="R138"/>
  <c r="P138"/>
  <c r="BI132"/>
  <c r="BH132"/>
  <c r="BG132"/>
  <c r="BF132"/>
  <c r="T132"/>
  <c r="R132"/>
  <c r="P132"/>
  <c r="BI131"/>
  <c r="BH131"/>
  <c r="BG131"/>
  <c r="BF131"/>
  <c r="T131"/>
  <c r="R131"/>
  <c r="P131"/>
  <c r="BI126"/>
  <c r="BH126"/>
  <c r="BG126"/>
  <c r="BF126"/>
  <c r="T126"/>
  <c r="R126"/>
  <c r="P126"/>
  <c r="BI125"/>
  <c r="BH125"/>
  <c r="BG125"/>
  <c r="BF125"/>
  <c r="T125"/>
  <c r="R125"/>
  <c r="P125"/>
  <c r="BI120"/>
  <c r="BH120"/>
  <c r="BG120"/>
  <c r="BF120"/>
  <c r="T120"/>
  <c r="R120"/>
  <c r="P120"/>
  <c r="BI119"/>
  <c r="BH119"/>
  <c r="BG119"/>
  <c r="BF119"/>
  <c r="T119"/>
  <c r="R119"/>
  <c r="P119"/>
  <c r="BI114"/>
  <c r="BH114"/>
  <c r="BG114"/>
  <c r="BF114"/>
  <c r="T114"/>
  <c r="R114"/>
  <c r="P114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3" r="J37"/>
  <c r="J36"/>
  <c i="1" r="AY56"/>
  <c i="3" r="J35"/>
  <c i="1" r="AX56"/>
  <c i="3" r="BI191"/>
  <c r="BH191"/>
  <c r="BG191"/>
  <c r="BF191"/>
  <c r="T191"/>
  <c r="T190"/>
  <c r="R191"/>
  <c r="R190"/>
  <c r="P191"/>
  <c r="P190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73"/>
  <c i="2" r="J37"/>
  <c r="J36"/>
  <c i="1" r="AY55"/>
  <c i="2" r="J35"/>
  <c i="1" r="AX55"/>
  <c i="2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77"/>
  <c r="J23"/>
  <c r="J18"/>
  <c r="E18"/>
  <c r="F77"/>
  <c r="J17"/>
  <c r="J12"/>
  <c r="J74"/>
  <c r="E7"/>
  <c r="E70"/>
  <c i="1" r="L50"/>
  <c r="AM50"/>
  <c r="AM49"/>
  <c r="L49"/>
  <c r="AM47"/>
  <c r="L47"/>
  <c r="L45"/>
  <c r="L44"/>
  <c i="2" r="F36"/>
  <c i="3" r="J130"/>
  <c i="4" r="J146"/>
  <c i="5" r="BK98"/>
  <c i="6" r="BK108"/>
  <c i="2" r="F37"/>
  <c i="3" r="J182"/>
  <c r="J109"/>
  <c r="BK143"/>
  <c r="J107"/>
  <c i="4" r="BK126"/>
  <c i="5" r="J154"/>
  <c r="J113"/>
  <c i="6" r="J98"/>
  <c i="2" r="J82"/>
  <c i="3" r="J145"/>
  <c r="J114"/>
  <c r="J128"/>
  <c r="BK116"/>
  <c i="4" r="BK131"/>
  <c i="5" r="BK119"/>
  <c i="6" r="J148"/>
  <c i="3" r="J148"/>
  <c r="BK129"/>
  <c r="J88"/>
  <c r="BK132"/>
  <c i="4" r="BK93"/>
  <c r="BK120"/>
  <c i="5" r="BK88"/>
  <c i="6" r="BK131"/>
  <c i="3" r="J151"/>
  <c r="BK100"/>
  <c r="J103"/>
  <c r="BK131"/>
  <c i="4" r="J131"/>
  <c i="5" r="BK154"/>
  <c r="BK126"/>
  <c i="6" r="J119"/>
  <c i="3" r="J144"/>
  <c r="BK94"/>
  <c r="BK149"/>
  <c r="J89"/>
  <c i="4" r="BK119"/>
  <c r="BK160"/>
  <c i="5" r="J93"/>
  <c i="6" r="BK132"/>
  <c r="J164"/>
  <c i="3" r="J191"/>
  <c r="BK118"/>
  <c r="BK173"/>
  <c i="4" r="J125"/>
  <c i="6" r="BK103"/>
  <c i="2" r="BK86"/>
  <c i="3" r="BK103"/>
  <c r="BK128"/>
  <c r="BK184"/>
  <c r="J105"/>
  <c i="4" r="J120"/>
  <c i="5" r="BK131"/>
  <c r="BK160"/>
  <c i="6" r="BK93"/>
  <c i="2" r="F35"/>
  <c i="3" r="J97"/>
  <c r="J153"/>
  <c i="4" r="BK158"/>
  <c i="5" r="J125"/>
  <c r="BK148"/>
  <c i="6" r="J131"/>
  <c i="2" r="J84"/>
  <c i="3" r="BK119"/>
  <c r="BK139"/>
  <c r="J123"/>
  <c i="5" r="J156"/>
  <c r="J108"/>
  <c i="6" r="BK113"/>
  <c i="3" r="J173"/>
  <c r="BK130"/>
  <c r="BK145"/>
  <c r="J129"/>
  <c i="4" r="J98"/>
  <c i="5" r="BK114"/>
  <c i="6" r="BK164"/>
  <c r="J125"/>
  <c i="3" r="J127"/>
  <c r="BK187"/>
  <c i="4" r="J160"/>
  <c r="J138"/>
  <c r="J119"/>
  <c i="5" r="BK120"/>
  <c i="6" r="BK148"/>
  <c i="3" r="J137"/>
  <c r="BK89"/>
  <c r="J117"/>
  <c i="4" r="BK156"/>
  <c i="5" r="BK85"/>
  <c i="6" r="J126"/>
  <c r="J88"/>
  <c i="3" r="J139"/>
  <c r="BK170"/>
  <c r="J118"/>
  <c i="4" r="BK88"/>
  <c r="BK103"/>
  <c i="5" r="J114"/>
  <c i="6" r="BK126"/>
  <c r="J146"/>
  <c i="3" r="J184"/>
  <c r="J91"/>
  <c r="J138"/>
  <c r="BK126"/>
  <c i="5" r="J103"/>
  <c r="J98"/>
  <c i="2" r="J86"/>
  <c i="3" r="J187"/>
  <c r="BK121"/>
  <c r="J146"/>
  <c i="4" r="J148"/>
  <c i="5" r="BK156"/>
  <c i="6" r="J138"/>
  <c i="2" r="BK82"/>
  <c i="3" r="BK185"/>
  <c r="BK136"/>
  <c i="4" r="BK148"/>
  <c r="BK125"/>
  <c i="5" r="BK164"/>
  <c r="J146"/>
  <c i="6" r="J120"/>
  <c i="1" r="AS54"/>
  <c i="3" r="BK122"/>
  <c i="4" r="BK114"/>
  <c i="5" r="BK93"/>
  <c i="6" r="BK85"/>
  <c i="3" r="J155"/>
  <c r="BK135"/>
  <c r="BK111"/>
  <c r="BK91"/>
  <c i="4" r="J34"/>
  <c i="6" r="J154"/>
  <c i="3" r="BK155"/>
  <c r="BK109"/>
  <c r="BK144"/>
  <c i="4" r="J108"/>
  <c r="J85"/>
  <c i="5" r="BK103"/>
  <c i="6" r="J160"/>
  <c r="J103"/>
  <c i="3" r="J163"/>
  <c r="J180"/>
  <c r="J90"/>
  <c i="4" r="J88"/>
  <c i="5" r="BK125"/>
  <c i="6" r="J158"/>
  <c i="3" r="J86"/>
  <c r="BK153"/>
  <c r="J126"/>
  <c r="J115"/>
  <c i="4" r="BK98"/>
  <c i="5" r="BK132"/>
  <c r="J138"/>
  <c i="6" r="J85"/>
  <c i="3" r="BK175"/>
  <c r="BK86"/>
  <c r="BK137"/>
  <c i="4" r="J158"/>
  <c i="5" r="BK113"/>
  <c i="6" r="BK156"/>
  <c i="3" r="BK191"/>
  <c r="BK182"/>
  <c r="J132"/>
  <c i="4" r="BK113"/>
  <c i="6" r="BK146"/>
  <c r="BK120"/>
  <c i="3" r="BK168"/>
  <c r="BK120"/>
  <c r="BK138"/>
  <c r="BK151"/>
  <c i="4" r="BK164"/>
  <c r="BK154"/>
  <c i="5" r="J85"/>
  <c r="J120"/>
  <c i="6" r="BK154"/>
  <c i="3" r="J119"/>
  <c r="J120"/>
  <c r="J175"/>
  <c r="J135"/>
  <c i="4" r="J156"/>
  <c i="5" r="J158"/>
  <c i="6" r="BK125"/>
  <c i="3" r="J170"/>
  <c r="BK97"/>
  <c r="J165"/>
  <c i="4" r="J93"/>
  <c r="J164"/>
  <c i="5" r="BK146"/>
  <c i="6" r="J156"/>
  <c r="BK98"/>
  <c i="3" r="J122"/>
  <c r="J185"/>
  <c r="BK165"/>
  <c i="4" r="J103"/>
  <c i="5" r="J164"/>
  <c r="J119"/>
  <c r="J88"/>
  <c i="6" r="BK88"/>
  <c i="3" r="J136"/>
  <c r="J111"/>
  <c r="J143"/>
  <c r="BK123"/>
  <c i="4" r="J126"/>
  <c r="BK85"/>
  <c i="5" r="BK138"/>
  <c i="6" r="J114"/>
  <c i="3" r="BK117"/>
  <c r="BK107"/>
  <c r="BK163"/>
  <c r="J149"/>
  <c i="4" r="BK132"/>
  <c i="6" r="BK158"/>
  <c r="J132"/>
  <c i="2" r="BK84"/>
  <c i="3" r="BK146"/>
  <c r="J116"/>
  <c r="J168"/>
  <c r="BK127"/>
  <c i="4" r="BK146"/>
  <c r="J113"/>
  <c i="5" r="J160"/>
  <c i="6" r="BK119"/>
  <c i="3" r="BK115"/>
  <c r="J140"/>
  <c r="BK140"/>
  <c r="J100"/>
  <c i="4" r="BK138"/>
  <c i="5" r="BK158"/>
  <c r="J126"/>
  <c i="6" r="BK160"/>
  <c i="3" r="J121"/>
  <c r="BK105"/>
  <c r="BK90"/>
  <c i="4" r="J114"/>
  <c r="J132"/>
  <c i="5" r="BK108"/>
  <c i="6" r="J108"/>
  <c r="J93"/>
  <c i="2" r="J34"/>
  <c i="3" r="BK88"/>
  <c r="J94"/>
  <c i="4" r="J154"/>
  <c i="5" r="J132"/>
  <c r="J131"/>
  <c i="6" r="BK138"/>
  <c i="3" r="BK148"/>
  <c r="BK180"/>
  <c r="J131"/>
  <c r="BK114"/>
  <c i="4" r="BK108"/>
  <c i="5" r="J148"/>
  <c i="6" r="BK114"/>
  <c r="J113"/>
  <c i="3" l="1" r="P85"/>
  <c r="P84"/>
  <c r="P83"/>
  <c i="1" r="AU56"/>
  <c i="3" r="P169"/>
  <c i="4" r="P84"/>
  <c r="P83"/>
  <c r="P82"/>
  <c i="1" r="AU57"/>
  <c i="2" r="BK81"/>
  <c r="J81"/>
  <c r="J60"/>
  <c i="3" r="R85"/>
  <c r="T169"/>
  <c i="4" r="T84"/>
  <c r="T83"/>
  <c r="T82"/>
  <c i="5" r="T84"/>
  <c r="T83"/>
  <c r="T82"/>
  <c i="6" r="R84"/>
  <c r="R83"/>
  <c r="R82"/>
  <c i="2" r="P81"/>
  <c r="P80"/>
  <c i="1" r="AU55"/>
  <c i="3" r="T85"/>
  <c r="T84"/>
  <c r="T83"/>
  <c i="5" r="BK84"/>
  <c r="J84"/>
  <c r="J61"/>
  <c i="6" r="BK84"/>
  <c r="J84"/>
  <c r="J61"/>
  <c i="2" r="T81"/>
  <c r="T80"/>
  <c i="3" r="BK85"/>
  <c r="R169"/>
  <c i="4" r="BK84"/>
  <c r="J84"/>
  <c r="J61"/>
  <c i="5" r="P84"/>
  <c r="P83"/>
  <c r="P82"/>
  <c i="1" r="AU58"/>
  <c i="6" r="P84"/>
  <c r="P83"/>
  <c r="P82"/>
  <c i="1" r="AU59"/>
  <c i="2" r="R81"/>
  <c r="R80"/>
  <c i="3" r="BK169"/>
  <c r="J169"/>
  <c r="J62"/>
  <c i="4" r="R84"/>
  <c r="R83"/>
  <c r="R82"/>
  <c i="5" r="R84"/>
  <c r="R83"/>
  <c r="R82"/>
  <c i="6" r="T84"/>
  <c r="T83"/>
  <c r="T82"/>
  <c i="5" r="BK163"/>
  <c r="J163"/>
  <c r="J62"/>
  <c i="6" r="BK163"/>
  <c r="J163"/>
  <c r="J62"/>
  <c i="3" r="BK190"/>
  <c r="J190"/>
  <c r="J63"/>
  <c i="4" r="BK163"/>
  <c r="J163"/>
  <c r="J62"/>
  <c i="6" r="J55"/>
  <c r="J76"/>
  <c r="BE108"/>
  <c r="BE138"/>
  <c r="BE154"/>
  <c r="E72"/>
  <c r="BE126"/>
  <c r="BE93"/>
  <c r="BE113"/>
  <c r="BE119"/>
  <c r="BE131"/>
  <c r="BE148"/>
  <c r="BE158"/>
  <c i="5" r="BK83"/>
  <c r="J83"/>
  <c r="J60"/>
  <c i="6" r="F55"/>
  <c r="BE85"/>
  <c r="BE98"/>
  <c r="BE103"/>
  <c r="BE120"/>
  <c r="BE132"/>
  <c r="BE146"/>
  <c r="BE164"/>
  <c r="BE88"/>
  <c r="BE114"/>
  <c r="BE125"/>
  <c r="BE156"/>
  <c r="BE160"/>
  <c i="5" r="F55"/>
  <c r="BE93"/>
  <c r="BE108"/>
  <c r="BE114"/>
  <c r="BE132"/>
  <c r="BE154"/>
  <c r="J79"/>
  <c r="BE85"/>
  <c r="BE119"/>
  <c r="BE120"/>
  <c r="BE146"/>
  <c i="4" r="BK83"/>
  <c r="J83"/>
  <c r="J60"/>
  <c i="5" r="E72"/>
  <c r="BE103"/>
  <c r="BE113"/>
  <c r="BE156"/>
  <c r="BE158"/>
  <c r="BE164"/>
  <c r="J76"/>
  <c r="BE125"/>
  <c r="BE131"/>
  <c r="BE148"/>
  <c r="BE88"/>
  <c r="BE98"/>
  <c r="BE126"/>
  <c r="BE138"/>
  <c r="BE160"/>
  <c i="4" r="F55"/>
  <c r="BE88"/>
  <c r="BE93"/>
  <c r="BE103"/>
  <c r="BE108"/>
  <c r="BE114"/>
  <c r="J55"/>
  <c r="BE85"/>
  <c r="BE120"/>
  <c r="BE131"/>
  <c r="BE146"/>
  <c r="BE148"/>
  <c r="BE154"/>
  <c i="3" r="J85"/>
  <c r="J61"/>
  <c i="4" r="E48"/>
  <c r="J76"/>
  <c r="BE138"/>
  <c r="BE164"/>
  <c r="BE113"/>
  <c r="BE126"/>
  <c r="BE158"/>
  <c r="BE160"/>
  <c i="1" r="AW57"/>
  <c i="4" r="BE98"/>
  <c r="BE119"/>
  <c r="BE125"/>
  <c r="BE132"/>
  <c r="BE156"/>
  <c i="3" r="J55"/>
  <c r="BE89"/>
  <c r="BE105"/>
  <c r="BE130"/>
  <c r="BE145"/>
  <c r="BE155"/>
  <c r="BE163"/>
  <c r="BE175"/>
  <c r="BE184"/>
  <c r="E48"/>
  <c r="BE88"/>
  <c r="BE90"/>
  <c r="BE103"/>
  <c r="BE114"/>
  <c r="BE116"/>
  <c r="BE119"/>
  <c r="BE121"/>
  <c r="BE122"/>
  <c r="BE127"/>
  <c r="BE131"/>
  <c r="BE132"/>
  <c r="BE140"/>
  <c r="BE146"/>
  <c r="BE148"/>
  <c r="BE173"/>
  <c r="BE185"/>
  <c r="BE191"/>
  <c r="F55"/>
  <c r="BE86"/>
  <c r="BE94"/>
  <c r="BE97"/>
  <c r="BE100"/>
  <c r="BE111"/>
  <c r="BE117"/>
  <c r="BE120"/>
  <c r="BE137"/>
  <c r="BE139"/>
  <c r="BE168"/>
  <c r="J52"/>
  <c r="BE115"/>
  <c r="BE123"/>
  <c r="BE126"/>
  <c r="BE143"/>
  <c r="BE144"/>
  <c r="BE149"/>
  <c r="BE151"/>
  <c r="BE165"/>
  <c r="BE129"/>
  <c r="BE136"/>
  <c r="BE170"/>
  <c r="BE180"/>
  <c r="BE182"/>
  <c r="BE187"/>
  <c i="2" r="BK80"/>
  <c r="J80"/>
  <c r="J59"/>
  <c i="3" r="BE91"/>
  <c r="BE107"/>
  <c r="BE109"/>
  <c r="BE118"/>
  <c r="BE128"/>
  <c r="BE135"/>
  <c r="BE138"/>
  <c r="BE153"/>
  <c i="2" r="BE84"/>
  <c r="E48"/>
  <c r="J52"/>
  <c r="F55"/>
  <c r="J55"/>
  <c r="BE82"/>
  <c r="BE86"/>
  <c i="1" r="AW55"/>
  <c r="BB55"/>
  <c r="BC55"/>
  <c r="BD55"/>
  <c i="3" r="F34"/>
  <c i="1" r="BA56"/>
  <c i="5" r="J34"/>
  <c i="1" r="AW58"/>
  <c i="3" r="F35"/>
  <c i="1" r="BB56"/>
  <c i="4" r="F35"/>
  <c i="1" r="BB57"/>
  <c i="3" r="F36"/>
  <c i="1" r="BC56"/>
  <c i="4" r="F36"/>
  <c i="1" r="BC57"/>
  <c i="6" r="F37"/>
  <c i="1" r="BD59"/>
  <c i="6" r="J34"/>
  <c i="1" r="AW59"/>
  <c i="5" r="F36"/>
  <c i="1" r="BC58"/>
  <c i="6" r="F34"/>
  <c i="1" r="BA59"/>
  <c i="3" r="J34"/>
  <c i="1" r="AW56"/>
  <c i="3" r="F37"/>
  <c i="1" r="BD56"/>
  <c i="5" r="F35"/>
  <c i="1" r="BB58"/>
  <c i="5" r="F37"/>
  <c i="1" r="BD58"/>
  <c i="4" r="F34"/>
  <c i="1" r="BA57"/>
  <c i="6" r="F35"/>
  <c i="1" r="BB59"/>
  <c i="4" r="F37"/>
  <c i="1" r="BD57"/>
  <c i="6" r="F36"/>
  <c i="1" r="BC59"/>
  <c i="2" r="F34"/>
  <c i="1" r="BA55"/>
  <c i="5" r="F34"/>
  <c i="1" r="BA58"/>
  <c i="3" l="1" r="BK84"/>
  <c r="J84"/>
  <c r="J60"/>
  <c r="R84"/>
  <c r="R83"/>
  <c i="6" r="BK83"/>
  <c r="J83"/>
  <c r="J60"/>
  <c i="5" r="BK82"/>
  <c r="J82"/>
  <c r="J59"/>
  <c i="4" r="BK82"/>
  <c r="J82"/>
  <c r="J59"/>
  <c i="2" r="J33"/>
  <c i="1" r="AV55"/>
  <c r="AT55"/>
  <c i="5" r="F33"/>
  <c i="1" r="AZ58"/>
  <c i="5" r="J33"/>
  <c i="1" r="AV58"/>
  <c r="AT58"/>
  <c i="6" r="J33"/>
  <c i="1" r="AV59"/>
  <c r="AT59"/>
  <c r="BA54"/>
  <c r="AW54"/>
  <c r="AK30"/>
  <c i="3" r="F33"/>
  <c i="1" r="AZ56"/>
  <c r="BC54"/>
  <c r="AY54"/>
  <c r="AU54"/>
  <c i="2" r="J30"/>
  <c i="1" r="AG55"/>
  <c i="3" r="J33"/>
  <c i="1" r="AV56"/>
  <c r="AT56"/>
  <c r="BB54"/>
  <c r="W31"/>
  <c i="2" r="F33"/>
  <c i="1" r="AZ55"/>
  <c i="4" r="J33"/>
  <c i="1" r="AV57"/>
  <c r="AT57"/>
  <c i="6" r="F33"/>
  <c i="1" r="AZ59"/>
  <c r="BD54"/>
  <c r="W33"/>
  <c i="4" r="F33"/>
  <c i="1" r="AZ57"/>
  <c i="6" l="1" r="BK82"/>
  <c r="J82"/>
  <c r="J59"/>
  <c i="3" r="BK83"/>
  <c r="J83"/>
  <c r="J59"/>
  <c i="1" r="AN55"/>
  <c i="2" r="J39"/>
  <c i="5" r="J30"/>
  <c i="1" r="AG58"/>
  <c r="AN58"/>
  <c r="AX54"/>
  <c i="4" r="J30"/>
  <c i="1" r="AG57"/>
  <c r="AN57"/>
  <c r="W32"/>
  <c r="AZ54"/>
  <c r="W29"/>
  <c r="W30"/>
  <c i="5" l="1" r="J39"/>
  <c i="4" r="J39"/>
  <c i="3" r="J30"/>
  <c i="1" r="AG56"/>
  <c r="AN56"/>
  <c r="AV54"/>
  <c r="AK29"/>
  <c i="6" r="J30"/>
  <c i="1" r="AG59"/>
  <c i="6" l="1" r="J39"/>
  <c i="3" r="J39"/>
  <c i="1" r="AN59"/>
  <c r="AG54"/>
  <c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<sst xmlns="http://schemas.openxmlformats.org/spreadsheetml/2006/main">
  <si>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</si>
  <si>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</si>
  <si>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</si>
  <si>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</si>
  <si>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</si>
  <si>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{4390b55c-1170-4baf-99f2-5ba45b16574b}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</si>
  <si>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</si>
  <si>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</si>
  <si>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</si>
  <si>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</si>
  <si>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</si>
  <si>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</si>
  <si>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</si>
  <si>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</si>
  <si>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</si>
  <si>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</si>
  <si>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</si>
  <si>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Realizace PSZ včetně výkonu autorského dozoru v k.ú. Kouty u Poděbrad – LBC  U Netřebic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</si>
  <si>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</si>
  <si>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</si>
  <si>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</si>
  <si>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</si>
  <si>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</si>
  <si>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</si>
  <si>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</si>
  <si>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</si>
  <si>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</si>
  <si>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</si>
  <si>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</si>
  <si>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</si>
  <si>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</si>
  <si>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</si>
  <si>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</si>
  <si>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</si>
  <si>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</si>
  <si>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</si>
  <si>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</si>
  <si>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</si>
  <si>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</si>
  <si>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</si>
  <si>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</si>
  <si>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</si>
  <si>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</si>
  <si>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</si>
  <si>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</si>
  <si>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</si>
  <si>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</si>
  <si>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</si>
  <si>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</si>
  <si>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</si>
  <si>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</si>
  <si>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</si>
  <si>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</si>
  <si>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</si>
  <si>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</si>
  <si>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</si>
  <si>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</si>
  <si>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</si>
  <si>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</si>
  <si>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</si>
  <si>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</si>
  <si>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</si>
  <si>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</si>
  <si>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</si>
  <si>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</si>
  <si>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</si>
  <si>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</si>
  <si>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</si>
  <si>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</si>
  <si>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</si>
  <si>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</si>
  <si>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</si>
  <si>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</si>
  <si>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</si>
  <si>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</si>
  <si>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</si>
  <si>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</si>
  <si>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</si>
  <si>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</si>
  <si>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</si>
  <si>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</si>
  <si>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</si>
  <si>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</si>
  <si>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{80a29a95-4261-4fac-8a50-23bbb860bd82}</t>
  </si>
  <si>
    <t>2</t>
  </si>
  <si>
    <t>SO 01</t>
  </si>
  <si>
    <t xml:space="preserve">Výsadba biocentra LBC U  Netřebic</t>
  </si>
  <si>
    <t>{f1910b6a-de5c-461b-924a-be5580553f0d}</t>
  </si>
  <si>
    <t>SO 02.1</t>
  </si>
  <si>
    <t>Povýsadbová péče 1.rok</t>
  </si>
  <si>
    <t>{bd02a6ab-2e06-4433-a8c9-5f6a0b8e692c}</t>
  </si>
  <si>
    <t>SO 02.2</t>
  </si>
  <si>
    <t>Povýsadbová péče 2.rok</t>
  </si>
  <si>
    <t>{ef02cef2-391e-4a3d-80bb-76cf28a5a723}</t>
  </si>
  <si>
    <t>SO 02.3</t>
  </si>
  <si>
    <t>Povýsadbová péče 3.rok</t>
  </si>
  <si>
    <t>{4e7da33f-04cb-4e22-aa9e-d3ebd9daf734}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</si>
  <si>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</si>
  <si>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</si>
  <si>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</si>
  <si>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</si>
  <si>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</si>
  <si>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</si>
  <si>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</si>
  <si>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</si>
  <si>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</si>
  <si>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</si>
  <si>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</si>
  <si>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</si>
  <si>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</si>
  <si>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</si>
  <si>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</si>
  <si>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</si>
  <si>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</si>
  <si>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</si>
  <si>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</si>
  <si>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</si>
  <si>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</si>
  <si>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</si>
  <si>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</si>
  <si>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</si>
  <si>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</si>
  <si>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012002000</t>
  </si>
  <si>
    <t xml:space="preserve">Geodetické práce - vytyčení a výsadeb </t>
  </si>
  <si>
    <t>bodů</t>
  </si>
  <si>
    <t>CS ÚRS 2023 01</t>
  </si>
  <si>
    <t>1024</t>
  </si>
  <si>
    <t>1656512014</t>
  </si>
  <si>
    <t>Online PSC</t>
  </si>
  <si>
    <t>https://podminky.urs.cz/item/CS_URS_2023_01/012002000</t>
  </si>
  <si>
    <t>030001000</t>
  </si>
  <si>
    <t>Zařízení staveniště</t>
  </si>
  <si>
    <t>kompl</t>
  </si>
  <si>
    <t>-883038878</t>
  </si>
  <si>
    <t>https://podminky.urs.cz/item/CS_URS_2023_01/030001000</t>
  </si>
  <si>
    <t>3</t>
  </si>
  <si>
    <t>034503000</t>
  </si>
  <si>
    <t>Informační tabule na staveništi</t>
  </si>
  <si>
    <t>kus</t>
  </si>
  <si>
    <t>1412624984</t>
  </si>
  <si>
    <t>https://podminky.urs.cz/item/CS_URS_2023_01/034503000</t>
  </si>
  <si>
    <t xml:space="preserve">SO 01 - Výsadba biocentra LBC U  Netřebic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</si>
  <si>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</si>
  <si>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</si>
  <si>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</si>
  <si>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</si>
  <si>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</si>
  <si>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</si>
  <si>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</si>
  <si>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</si>
  <si>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trávníku na půdě předem připravené plochy přes 1000 m2 výsevem včetně utažení lučního v rovině nebo na svahu do 1:5</t>
  </si>
  <si>
    <t>m2</t>
  </si>
  <si>
    <t>4</t>
  </si>
  <si>
    <t>628831014</t>
  </si>
  <si>
    <t>https://podminky.urs.cz/item/CS_URS_2023_01/181451121</t>
  </si>
  <si>
    <t>M</t>
  </si>
  <si>
    <t>005R.pol.01</t>
  </si>
  <si>
    <t xml:space="preserve">VV-17 Směs do sadových mezipásů -  výsevek 25 g/m2</t>
  </si>
  <si>
    <t>kg</t>
  </si>
  <si>
    <t>8</t>
  </si>
  <si>
    <t>9353952</t>
  </si>
  <si>
    <t>005R.pol.02</t>
  </si>
  <si>
    <t>květnatá louka - výsevek 2 g/m2</t>
  </si>
  <si>
    <t>-335923209</t>
  </si>
  <si>
    <t>005R.pol.03</t>
  </si>
  <si>
    <t xml:space="preserve">Pangejt – jetelotravní komunikační směs - výsevek 10 g/m2_x000d_
</t>
  </si>
  <si>
    <t>-1066050325</t>
  </si>
  <si>
    <t>183101113</t>
  </si>
  <si>
    <t>Hloubení jamek pro vysazování rostlin v zemině skupiny 1 až 4 bez výměny půdy v rovině nebo na svahu do 1:5, objemu přes 0,02 do 0,05 m3</t>
  </si>
  <si>
    <t>-807058124</t>
  </si>
  <si>
    <t>https://podminky.urs.cz/item/CS_URS_2023_01/183101113</t>
  </si>
  <si>
    <t>VV</t>
  </si>
  <si>
    <t>"keře"2042,00</t>
  </si>
  <si>
    <t>6</t>
  </si>
  <si>
    <t>-157928677</t>
  </si>
  <si>
    <t>"odrostky"4051,00</t>
  </si>
  <si>
    <t>7</t>
  </si>
  <si>
    <t>183101115</t>
  </si>
  <si>
    <t>Hloubení jamek pro vysazování rostlin v zemině skupiny 1 až 4 bez výměny půdy v rovině nebo na svahu do 1:5, objemu přes 0,125 do 0,40 m3</t>
  </si>
  <si>
    <t>2030692008</t>
  </si>
  <si>
    <t>https://podminky.urs.cz/item/CS_URS_2023_01/183101115</t>
  </si>
  <si>
    <t>"vysokokmeny "25,00</t>
  </si>
  <si>
    <t>-249156016</t>
  </si>
  <si>
    <t>"vysokokmeny ovocných stromů"58,00</t>
  </si>
  <si>
    <t>9</t>
  </si>
  <si>
    <t>183403151</t>
  </si>
  <si>
    <t>Obdělání půdy smykováním v rovině nebo na svahu do 1:5</t>
  </si>
  <si>
    <t>1803578339</t>
  </si>
  <si>
    <t>https://podminky.urs.cz/item/CS_URS_2023_01/183403151</t>
  </si>
  <si>
    <t>10</t>
  </si>
  <si>
    <t>183403152</t>
  </si>
  <si>
    <t>Obdělání půdy vláčením v rovině nebo na svahu do 1:5</t>
  </si>
  <si>
    <t>-817001991</t>
  </si>
  <si>
    <t>https://podminky.urs.cz/item/CS_URS_2023_01/183403152</t>
  </si>
  <si>
    <t>11</t>
  </si>
  <si>
    <t>183403161</t>
  </si>
  <si>
    <t>Obdělání půdy válením v rovině nebo na svahu do 1:5</t>
  </si>
  <si>
    <t>820839021</t>
  </si>
  <si>
    <t>https://podminky.urs.cz/item/CS_URS_2023_01/183403161</t>
  </si>
  <si>
    <t>12</t>
  </si>
  <si>
    <t>183551113</t>
  </si>
  <si>
    <t>Úprava zemědělské půdy - orba první hl. do 0,30 m, na ploše jednotlivě do 5 ha, o sklonu do 5°</t>
  </si>
  <si>
    <t>ha</t>
  </si>
  <si>
    <t>-1906587146</t>
  </si>
  <si>
    <t>https://podminky.urs.cz/item/CS_URS_2023_01/183551113</t>
  </si>
  <si>
    <t>13</t>
  </si>
  <si>
    <t>184102211</t>
  </si>
  <si>
    <t>Výsadba keře bez balu do předem vyhloubené jamky se zalitím v rovině nebo na svahu do 1:5 výšky do 1 m v terénu</t>
  </si>
  <si>
    <t>-1166529525</t>
  </si>
  <si>
    <t>https://podminky.urs.cz/item/CS_URS_2023_01/184102211</t>
  </si>
  <si>
    <t>14</t>
  </si>
  <si>
    <t>026R.pol.01-01</t>
  </si>
  <si>
    <t>dřín obecný (Cornus mas) - keř 60/80 cm</t>
  </si>
  <si>
    <t>-429301056</t>
  </si>
  <si>
    <t>026R.pol.01-02</t>
  </si>
  <si>
    <t>líska obecná (Corylus avellana) - keř 60/80 cm</t>
  </si>
  <si>
    <t>-982320495</t>
  </si>
  <si>
    <t>16</t>
  </si>
  <si>
    <t>026R.pol.01-03</t>
  </si>
  <si>
    <t>brslen evropský (Euonymus europaeus) - keř 60/80 cm</t>
  </si>
  <si>
    <t>1511350136</t>
  </si>
  <si>
    <t>17</t>
  </si>
  <si>
    <t>026R.pol.01-04</t>
  </si>
  <si>
    <t xml:space="preserve">ptačí zob obecný  (Ligustrum vulgare) - keř 60/80 cm</t>
  </si>
  <si>
    <t>186282635</t>
  </si>
  <si>
    <t>18</t>
  </si>
  <si>
    <t>026R.pol.01-05</t>
  </si>
  <si>
    <t xml:space="preserve">zimolez pýřitý  (Lonicera xylosteum) - keř 60/80 cm</t>
  </si>
  <si>
    <t>505935650</t>
  </si>
  <si>
    <t>19</t>
  </si>
  <si>
    <t>026R.pol.01-06</t>
  </si>
  <si>
    <t>řešetlák počistivý (Rhamnus cathartica) - keř 60/80 cm</t>
  </si>
  <si>
    <t>120074279</t>
  </si>
  <si>
    <t>20</t>
  </si>
  <si>
    <t>026R.pol.01-07</t>
  </si>
  <si>
    <t>rybíz černý (Ribes nigrum) - keř 60/80 cm</t>
  </si>
  <si>
    <t>-827342809</t>
  </si>
  <si>
    <t>026R.pol.01-08</t>
  </si>
  <si>
    <t>svída krvavá (Swida sanguinea) - keř 60/80 cm</t>
  </si>
  <si>
    <t>-1166961297</t>
  </si>
  <si>
    <t>22</t>
  </si>
  <si>
    <t>026R.pol.01-09</t>
  </si>
  <si>
    <t>kalina obecná (Viburnum opulus) - keř 60/80 cm</t>
  </si>
  <si>
    <t>-1510226460</t>
  </si>
  <si>
    <t>23</t>
  </si>
  <si>
    <t>184201111</t>
  </si>
  <si>
    <t>Výsadba stromů bez balu do předem vyhloubené jamky se zalitím v rovině nebo na svahu do 1:5, při výšce kmene do 1,8 m</t>
  </si>
  <si>
    <t>-1316566270</t>
  </si>
  <si>
    <t>https://podminky.urs.cz/item/CS_URS_2023_01/184201111</t>
  </si>
  <si>
    <t>24</t>
  </si>
  <si>
    <t>026R.pol.02-01</t>
  </si>
  <si>
    <t>javor mléčný (Acer platanoides) - odrostek 121+ cm</t>
  </si>
  <si>
    <t>1351775381</t>
  </si>
  <si>
    <t>25</t>
  </si>
  <si>
    <t>026R.pol.02-02</t>
  </si>
  <si>
    <t>habr obecný (Carpinus betulus) - odrostek 121+ cm</t>
  </si>
  <si>
    <t>1448265600</t>
  </si>
  <si>
    <t>26</t>
  </si>
  <si>
    <t>026R.pol.02-03</t>
  </si>
  <si>
    <t>buk lesní (Fagus sylvatica) - odrostek 121+ cm</t>
  </si>
  <si>
    <t>-714823980</t>
  </si>
  <si>
    <t>27</t>
  </si>
  <si>
    <t>026R.pol.02-04</t>
  </si>
  <si>
    <t>dub letní (Quercus robur) - odrostek 121+ cm</t>
  </si>
  <si>
    <t>598216360</t>
  </si>
  <si>
    <t>28</t>
  </si>
  <si>
    <t>026R.pol.02-05</t>
  </si>
  <si>
    <t>lípa srdčitá (Tilia cordata) - odrostek 121+ cm</t>
  </si>
  <si>
    <t>1273426802</t>
  </si>
  <si>
    <t>29</t>
  </si>
  <si>
    <t>026R.pol.02-06</t>
  </si>
  <si>
    <t>jilm habrolistý (Ulmus minor) - odrostek 121+ cm</t>
  </si>
  <si>
    <t>1983229124</t>
  </si>
  <si>
    <t>30</t>
  </si>
  <si>
    <t>184102116</t>
  </si>
  <si>
    <t>Výsadba dřeviny s balem do předem vyhloubené jamky se zalitím v rovině nebo na svahu do 1:5, při průměru balu přes 600 do 800 mm</t>
  </si>
  <si>
    <t>-399485002</t>
  </si>
  <si>
    <t>https://podminky.urs.cz/item/CS_URS_2023_01/184102116</t>
  </si>
  <si>
    <t>31</t>
  </si>
  <si>
    <t>026R.pol.03-01</t>
  </si>
  <si>
    <t>dub letní (Quercus robur) - vysokokmen 10-12 cm</t>
  </si>
  <si>
    <t>1534339137</t>
  </si>
  <si>
    <t>32</t>
  </si>
  <si>
    <t>026R.pol.03-02</t>
  </si>
  <si>
    <t>lípa srdčitá (Tilia cordata) - vysokokmen 10-12 cm</t>
  </si>
  <si>
    <t>2035920637</t>
  </si>
  <si>
    <t>33</t>
  </si>
  <si>
    <t>026R.pol.03-03</t>
  </si>
  <si>
    <t>javor mléčný (Acer platanoides) - vysokokmen 10-12 cm</t>
  </si>
  <si>
    <t>1474586240</t>
  </si>
  <si>
    <t>34</t>
  </si>
  <si>
    <t>026R.pol.03-04</t>
  </si>
  <si>
    <t>habr obecný (Carpinus betulus) - vysokokmen 10-12 cm</t>
  </si>
  <si>
    <t>-440458133</t>
  </si>
  <si>
    <t>35</t>
  </si>
  <si>
    <t>026R.pol.03-05</t>
  </si>
  <si>
    <t>jilm habrolistý (Ulmus minor) - vysokokmen 10-12 cm</t>
  </si>
  <si>
    <t>-1689390020</t>
  </si>
  <si>
    <t>36</t>
  </si>
  <si>
    <t>184201112</t>
  </si>
  <si>
    <t>Výsadba stromů bez balu do předem vyhloubené jamky se zalitím v rovině nebo na svahu do 1:5, při výšce kmene přes 1,8 do 2,5 m</t>
  </si>
  <si>
    <t>1723351975</t>
  </si>
  <si>
    <t>https://podminky.urs.cz/item/CS_URS_2023_01/184201112</t>
  </si>
  <si>
    <t>37</t>
  </si>
  <si>
    <t>026R.pol.04-01</t>
  </si>
  <si>
    <t>jabloň (Malus sp.) - vysokokmen, koruna od 180 cm	</t>
  </si>
  <si>
    <t>-1725557457</t>
  </si>
  <si>
    <t>38</t>
  </si>
  <si>
    <t>026R.pol.04-02</t>
  </si>
  <si>
    <t>slivoň (třešeň)(Prunus sp.) - vysokokmen, koruna od 180 cm</t>
  </si>
  <si>
    <t>1912320073</t>
  </si>
  <si>
    <t>39</t>
  </si>
  <si>
    <t>026R.pol.04</t>
  </si>
  <si>
    <t>Hrušeň (Pyrus sp.) - vysokokmen, koruna od 180 cm</t>
  </si>
  <si>
    <t>-588057334</t>
  </si>
  <si>
    <t>40</t>
  </si>
  <si>
    <t>184215112</t>
  </si>
  <si>
    <t>Ukotvení dřeviny kůly v rovině nebo na svahu do 1:5 jedním kůlem, délky přes 1 do 2 m</t>
  </si>
  <si>
    <t>1425869996</t>
  </si>
  <si>
    <t>https://podminky.urs.cz/item/CS_URS_2023_01/184215112</t>
  </si>
  <si>
    <t>41</t>
  </si>
  <si>
    <t>60591253</t>
  </si>
  <si>
    <t>kůl vyvazovací dřevěný impregnovaný D 8cm dl 2m</t>
  </si>
  <si>
    <t>-671991139</t>
  </si>
  <si>
    <t>42</t>
  </si>
  <si>
    <t>184215132</t>
  </si>
  <si>
    <t>Ukotvení dřeviny kůly v rovině nebo na svahu do 1:5 třemi kůly, délky přes 1 do 2 m</t>
  </si>
  <si>
    <t>1897953190</t>
  </si>
  <si>
    <t>https://podminky.urs.cz/item/CS_URS_2023_01/184215132</t>
  </si>
  <si>
    <t>43</t>
  </si>
  <si>
    <t>-510291235</t>
  </si>
  <si>
    <t>83*3 'Přepočtené koeficientem množství</t>
  </si>
  <si>
    <t>44</t>
  </si>
  <si>
    <t>60591320</t>
  </si>
  <si>
    <t>kulatina odkorněná D 7-15cm do dl 5m</t>
  </si>
  <si>
    <t>m</t>
  </si>
  <si>
    <t>1017378337</t>
  </si>
  <si>
    <t>" příčka"249,00*0,50</t>
  </si>
  <si>
    <t>45</t>
  </si>
  <si>
    <t>184813134</t>
  </si>
  <si>
    <t>Ochrana dřevin před okusem zvěří chemicky nátěrem, v rovině nebo ve svahu do 1:5 listnatých, výšky přes 70 cm</t>
  </si>
  <si>
    <t>100 kus</t>
  </si>
  <si>
    <t>2024547594</t>
  </si>
  <si>
    <t>https://podminky.urs.cz/item/CS_URS_2023_01/184813134</t>
  </si>
  <si>
    <t>Mezisoučet</t>
  </si>
  <si>
    <t>6176,00/100</t>
  </si>
  <si>
    <t>46</t>
  </si>
  <si>
    <t>25234030</t>
  </si>
  <si>
    <t xml:space="preserve">repelent proti okusu </t>
  </si>
  <si>
    <t>1063786458</t>
  </si>
  <si>
    <t>61,76*0,9 'Přepočtené koeficientem množství</t>
  </si>
  <si>
    <t>47</t>
  </si>
  <si>
    <t>185802114</t>
  </si>
  <si>
    <t>Hnojení půdy nebo trávníku v rovině nebo na svahu do 1:5 umělým hnojivem s rozdělením k jednotlivým rostlinám</t>
  </si>
  <si>
    <t>t</t>
  </si>
  <si>
    <t>-807220214</t>
  </si>
  <si>
    <t>https://podminky.urs.cz/item/CS_URS_2023_01/185802114</t>
  </si>
  <si>
    <t>0,0166</t>
  </si>
  <si>
    <t>48</t>
  </si>
  <si>
    <t>103R.pol.01</t>
  </si>
  <si>
    <t xml:space="preserve">půdní absorbent, granulát (ref.výr. Hydrogel) pro vysokokmeny - 200 g/jamka vysokokmenu_x000d_
</t>
  </si>
  <si>
    <t>1711735518</t>
  </si>
  <si>
    <t>Svislé a kompletní konstrukce</t>
  </si>
  <si>
    <t>49</t>
  </si>
  <si>
    <t>338951113</t>
  </si>
  <si>
    <t>Osazování sloupků a vzpěr plotových dřevěných průměru přes 100 do 150 mm se zasypáním zeminou a udusáním s impregnací spodní části</t>
  </si>
  <si>
    <t>1805303756</t>
  </si>
  <si>
    <t>https://podminky.urs.cz/item/CS_URS_2023_01/338951113</t>
  </si>
  <si>
    <t>"vymezovací kůly"9,00</t>
  </si>
  <si>
    <t>50</t>
  </si>
  <si>
    <t>05217118R</t>
  </si>
  <si>
    <t>tyče dřevěné v kůře D 200mm dl 8m</t>
  </si>
  <si>
    <t>m3</t>
  </si>
  <si>
    <t>799792053</t>
  </si>
  <si>
    <t>9*0,063 'Přepočtené koeficientem množství</t>
  </si>
  <si>
    <t>51</t>
  </si>
  <si>
    <t>-1291819855</t>
  </si>
  <si>
    <t>"plotové sloupky"792,00/3</t>
  </si>
  <si>
    <t>264,00</t>
  </si>
  <si>
    <t>52</t>
  </si>
  <si>
    <t>05217108</t>
  </si>
  <si>
    <t>tyče dřevěné v kůře D 80mm dl 6m</t>
  </si>
  <si>
    <t>-1327752782</t>
  </si>
  <si>
    <t>264*0,0101 'Přepočtené koeficientem množství</t>
  </si>
  <si>
    <t>53</t>
  </si>
  <si>
    <t>348101310</t>
  </si>
  <si>
    <t>Osazení vrat nebo vrátek k oplocení na sloupky dřevěné, plochy jednotlivě do 2 m2</t>
  </si>
  <si>
    <t>451701489</t>
  </si>
  <si>
    <t>https://podminky.urs.cz/item/CS_URS_2023_01/348101310</t>
  </si>
  <si>
    <t>54</t>
  </si>
  <si>
    <t>61231142</t>
  </si>
  <si>
    <t>branka jednokřídlá dřevěná z půlené kulatiny impregnovaná 100x150cm</t>
  </si>
  <si>
    <t>-102462734</t>
  </si>
  <si>
    <t>55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</si>
  <si>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</si>
  <si>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</si>
  <si>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-1923419422</t>
  </si>
  <si>
    <t>https://podminky.urs.cz/item/CS_URS_2023_01/348951256</t>
  </si>
  <si>
    <t>56</t>
  </si>
  <si>
    <t>05217118R.1</t>
  </si>
  <si>
    <t>-1651394413</t>
  </si>
  <si>
    <t>"předcházející pol. neobsahuje kůly"</t>
  </si>
  <si>
    <t>265,00*3,14*0,10*0,10*2,00</t>
  </si>
  <si>
    <t>998</t>
  </si>
  <si>
    <t>Přesun hmot</t>
  </si>
  <si>
    <t>57</t>
  </si>
  <si>
    <t>998231311</t>
  </si>
  <si>
    <t>Přesun hmot pro sadovnické a krajinářské úpravy - strojně dopravní vzdálenost do 5000 m</t>
  </si>
  <si>
    <t>134832689</t>
  </si>
  <si>
    <t>https://podminky.urs.cz/item/CS_URS_2023_01/998231311</t>
  </si>
  <si>
    <t>SO 02.1 - Povýsadbová péče 1.rok</t>
  </si>
  <si>
    <t>111151331</t>
  </si>
  <si>
    <t>Pokosení trávníku při souvislé ploše přes 10000 m2 lučního v rovině nebo svahu do 1:5</t>
  </si>
  <si>
    <t>2028518895</t>
  </si>
  <si>
    <t>https://podminky.urs.cz/item/CS_URS_2023_01/111151331</t>
  </si>
  <si>
    <t>"3x ročně"30122,00*3</t>
  </si>
  <si>
    <t>897194066</t>
  </si>
  <si>
    <t>"keře 5% "2042,00*0,05</t>
  </si>
  <si>
    <t>102,00</t>
  </si>
  <si>
    <t>-999155674</t>
  </si>
  <si>
    <t>"odrostky 5%"4051,00*0,05</t>
  </si>
  <si>
    <t>203,00</t>
  </si>
  <si>
    <t>-1519350105</t>
  </si>
  <si>
    <t>"vysokokmeny 5% "25,00*0,05</t>
  </si>
  <si>
    <t>1,00</t>
  </si>
  <si>
    <t>-749710051</t>
  </si>
  <si>
    <t>"vysokokmeny ovocných stromů 5% "58,00*0,05</t>
  </si>
  <si>
    <t>3,00</t>
  </si>
  <si>
    <t>-1995025104</t>
  </si>
  <si>
    <t>"keře 5%"2042,00*0,05</t>
  </si>
  <si>
    <t>026R.pol.01</t>
  </si>
  <si>
    <t>keře</t>
  </si>
  <si>
    <t>1241548493</t>
  </si>
  <si>
    <t>-1303469745</t>
  </si>
  <si>
    <t>026R.pol.02</t>
  </si>
  <si>
    <t>odrostky</t>
  </si>
  <si>
    <t>1083434161</t>
  </si>
  <si>
    <t>-1299500585</t>
  </si>
  <si>
    <t xml:space="preserve">"vysokokmeny  5%"25,00*0,05</t>
  </si>
  <si>
    <t>vysokokmeny ovocných stromů</t>
  </si>
  <si>
    <t>-536339777</t>
  </si>
  <si>
    <t>351188971</t>
  </si>
  <si>
    <t>"vysokokmeny ovocných stromů 5%"58,00*0,05</t>
  </si>
  <si>
    <t>026R.pol.03</t>
  </si>
  <si>
    <t>vysokokmeny</t>
  </si>
  <si>
    <t>1628480563</t>
  </si>
  <si>
    <t>184813111</t>
  </si>
  <si>
    <t>Ošetřování a ochrana stromů proti škodám způsobeným zvěří nátěrem nebo postřikem</t>
  </si>
  <si>
    <t>-880713996</t>
  </si>
  <si>
    <t>https://podminky.urs.cz/item/CS_URS_2023_01/184813111</t>
  </si>
  <si>
    <t>Součet</t>
  </si>
  <si>
    <t>-878905255</t>
  </si>
  <si>
    <t>96925394</t>
  </si>
  <si>
    <t>184911111</t>
  </si>
  <si>
    <t>Znovuuvázání dřeviny jedním úvazkem ke stávajícímu kůlu</t>
  </si>
  <si>
    <t>1017404264</t>
  </si>
  <si>
    <t>https://podminky.urs.cz/item/CS_URS_2023_01/184911111</t>
  </si>
  <si>
    <t>"Údržba kotvení - odrostky - 2x ročně"4051,00*2</t>
  </si>
  <si>
    <t>"Údržba kotvení - vysokokmeny -2 x ročně"83,000*2</t>
  </si>
  <si>
    <t>8268*0,1 'Přepočtené koeficientem množství</t>
  </si>
  <si>
    <t>1849111R6</t>
  </si>
  <si>
    <t xml:space="preserve">Kontrola a údržba oplocení </t>
  </si>
  <si>
    <t>1466267833</t>
  </si>
  <si>
    <t>"2x ročně" 792,00*2</t>
  </si>
  <si>
    <t>185804311</t>
  </si>
  <si>
    <t>Zalití rostlin vodou plochy záhonů jednotlivě do 20 m2</t>
  </si>
  <si>
    <t>-969845936</t>
  </si>
  <si>
    <t>https://podminky.urs.cz/item/CS_URS_2023_01/185804311</t>
  </si>
  <si>
    <t>185851121</t>
  </si>
  <si>
    <t>Dovoz vody pro zálivku rostlin na vzdálenost do 1000 m</t>
  </si>
  <si>
    <t>-1144001533</t>
  </si>
  <si>
    <t>https://podminky.urs.cz/item/CS_URS_2023_01/185851121</t>
  </si>
  <si>
    <t>185851129</t>
  </si>
  <si>
    <t>Dovoz vody pro zálivku rostlin Příplatek k ceně za každých dalších i započatých 1000 m</t>
  </si>
  <si>
    <t>-2033656224</t>
  </si>
  <si>
    <t>https://podminky.urs.cz/item/CS_URS_2023_01/185851129</t>
  </si>
  <si>
    <t>631,05*4 'Přepočtené koeficientem množství</t>
  </si>
  <si>
    <t>-525860860</t>
  </si>
  <si>
    <t>SO 02.2 - Povýsadbová péče 2.rok</t>
  </si>
  <si>
    <t>434084210</t>
  </si>
  <si>
    <t>-422700837</t>
  </si>
  <si>
    <t>"keře 3% "2042,00*0,03</t>
  </si>
  <si>
    <t>61,00</t>
  </si>
  <si>
    <t>1292412826</t>
  </si>
  <si>
    <t>"odrostky 3%"4051,00*0,03</t>
  </si>
  <si>
    <t>122,00</t>
  </si>
  <si>
    <t>-897534849</t>
  </si>
  <si>
    <t>"vysokokmeny 3% "25,00*0,03</t>
  </si>
  <si>
    <t>-84327042</t>
  </si>
  <si>
    <t>"vysokokmeny ovocných stromů 3% "58,00*0,03</t>
  </si>
  <si>
    <t>2,00</t>
  </si>
  <si>
    <t>1350226182</t>
  </si>
  <si>
    <t>"keře 3%"2042,00*0,03</t>
  </si>
  <si>
    <t>-892561243</t>
  </si>
  <si>
    <t>-1216404165</t>
  </si>
  <si>
    <t>1697244619</t>
  </si>
  <si>
    <t>1876059084</t>
  </si>
  <si>
    <t xml:space="preserve">"vysokokmeny  3%"25,00*0,03</t>
  </si>
  <si>
    <t>1211988778</t>
  </si>
  <si>
    <t>462797763</t>
  </si>
  <si>
    <t>"vysokokmeny ovocných stromů 3%"58,00*0,03</t>
  </si>
  <si>
    <t>-1208793038</t>
  </si>
  <si>
    <t>-1122684920</t>
  </si>
  <si>
    <t>"odrostky"4042,00</t>
  </si>
  <si>
    <t>875528621</t>
  </si>
  <si>
    <t>737606162</t>
  </si>
  <si>
    <t>417978096</t>
  </si>
  <si>
    <t>"Údržba kotvení - vysokokmeny -2 x ročně"83,00*2</t>
  </si>
  <si>
    <t>8268,00*0,1</t>
  </si>
  <si>
    <t>1540111875</t>
  </si>
  <si>
    <t>-1519099808</t>
  </si>
  <si>
    <t>1772108654</t>
  </si>
  <si>
    <t>-612822171</t>
  </si>
  <si>
    <t>154032928</t>
  </si>
  <si>
    <t>SO 02.3 - Povýsadbová péče 3.rok</t>
  </si>
  <si>
    <t>-1189865276</t>
  </si>
  <si>
    <t>-1136619818</t>
  </si>
  <si>
    <t>"keře 2% "2042,00*0,02</t>
  </si>
  <si>
    <t>41,00</t>
  </si>
  <si>
    <t>345973578</t>
  </si>
  <si>
    <t>"odrostky 2%"4051,00*0,02</t>
  </si>
  <si>
    <t>81,00</t>
  </si>
  <si>
    <t>-1414763834</t>
  </si>
  <si>
    <t>"vysokokmeny 2% "25,00*0,02</t>
  </si>
  <si>
    <t>-163549849</t>
  </si>
  <si>
    <t>"vysokokmeny ovocných stromů 2% "58,00*0,02</t>
  </si>
  <si>
    <t>1197629013</t>
  </si>
  <si>
    <t>"keře 2%"2042,00*0,02</t>
  </si>
  <si>
    <t>-172238775</t>
  </si>
  <si>
    <t>1767498668</t>
  </si>
  <si>
    <t>"odrostky 2%"4282,00*0,02</t>
  </si>
  <si>
    <t>86,00</t>
  </si>
  <si>
    <t>511271405</t>
  </si>
  <si>
    <t>195643115</t>
  </si>
  <si>
    <t xml:space="preserve">"vysokokmeny  2%"25,00*0,02</t>
  </si>
  <si>
    <t>-1651427838</t>
  </si>
  <si>
    <t>-1914140680</t>
  </si>
  <si>
    <t>"vysokokmeny ovocných stromů 2%"58,00*0,02</t>
  </si>
  <si>
    <t>1625380966</t>
  </si>
  <si>
    <t>-1871642189</t>
  </si>
  <si>
    <t>843417600</t>
  </si>
  <si>
    <t>repelent proti okusu</t>
  </si>
  <si>
    <t>-910646554</t>
  </si>
  <si>
    <t>-1763772897</t>
  </si>
  <si>
    <t>-500009765</t>
  </si>
  <si>
    <t>505879888</t>
  </si>
  <si>
    <t>519058726</t>
  </si>
  <si>
    <t>744856343</t>
  </si>
  <si>
    <t>1773935590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</si>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</sst>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34503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45112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3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3403151" TargetMode="External" /><Relationship Id="rId7" Type="http://schemas.openxmlformats.org/officeDocument/2006/relationships/hyperlink" Target="https://podminky.urs.cz/item/CS_URS_2023_01/183403152" TargetMode="External" /><Relationship Id="rId8" Type="http://schemas.openxmlformats.org/officeDocument/2006/relationships/hyperlink" Target="https://podminky.urs.cz/item/CS_URS_2023_01/183403161" TargetMode="External" /><Relationship Id="rId9" Type="http://schemas.openxmlformats.org/officeDocument/2006/relationships/hyperlink" Target="https://podminky.urs.cz/item/CS_URS_2023_01/183551113" TargetMode="External" /><Relationship Id="rId10" Type="http://schemas.openxmlformats.org/officeDocument/2006/relationships/hyperlink" Target="https://podminky.urs.cz/item/CS_URS_2023_01/184102211" TargetMode="External" /><Relationship Id="rId11" Type="http://schemas.openxmlformats.org/officeDocument/2006/relationships/hyperlink" Target="https://podminky.urs.cz/item/CS_URS_2023_01/184201111" TargetMode="External" /><Relationship Id="rId12" Type="http://schemas.openxmlformats.org/officeDocument/2006/relationships/hyperlink" Target="https://podminky.urs.cz/item/CS_URS_2023_01/184102116" TargetMode="External" /><Relationship Id="rId13" Type="http://schemas.openxmlformats.org/officeDocument/2006/relationships/hyperlink" Target="https://podminky.urs.cz/item/CS_URS_2023_01/184201112" TargetMode="External" /><Relationship Id="rId14" Type="http://schemas.openxmlformats.org/officeDocument/2006/relationships/hyperlink" Target="https://podminky.urs.cz/item/CS_URS_2023_01/184215112" TargetMode="External" /><Relationship Id="rId15" Type="http://schemas.openxmlformats.org/officeDocument/2006/relationships/hyperlink" Target="https://podminky.urs.cz/item/CS_URS_2023_01/184215132" TargetMode="External" /><Relationship Id="rId16" Type="http://schemas.openxmlformats.org/officeDocument/2006/relationships/hyperlink" Target="https://podminky.urs.cz/item/CS_URS_2023_01/184813134" TargetMode="External" /><Relationship Id="rId17" Type="http://schemas.openxmlformats.org/officeDocument/2006/relationships/hyperlink" Target="https://podminky.urs.cz/item/CS_URS_2023_01/185802114" TargetMode="External" /><Relationship Id="rId18" Type="http://schemas.openxmlformats.org/officeDocument/2006/relationships/hyperlink" Target="https://podminky.urs.cz/item/CS_URS_2023_01/338951113" TargetMode="External" /><Relationship Id="rId19" Type="http://schemas.openxmlformats.org/officeDocument/2006/relationships/hyperlink" Target="https://podminky.urs.cz/item/CS_URS_2023_01/338951113" TargetMode="External" /><Relationship Id="rId20" Type="http://schemas.openxmlformats.org/officeDocument/2006/relationships/hyperlink" Target="https://podminky.urs.cz/item/CS_URS_2023_01/348101310" TargetMode="External" /><Relationship Id="rId21" Type="http://schemas.openxmlformats.org/officeDocument/2006/relationships/hyperlink" Target="https://podminky.urs.cz/item/CS_URS_2023_01/348951256" TargetMode="External" /><Relationship Id="rId22" Type="http://schemas.openxmlformats.org/officeDocument/2006/relationships/hyperlink" Target="https://podminky.urs.cz/item/CS_URS_2023_01/99823131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3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211" TargetMode="External" /><Relationship Id="rId7" Type="http://schemas.openxmlformats.org/officeDocument/2006/relationships/hyperlink" Target="https://podminky.urs.cz/item/CS_URS_2023_01/184102211" TargetMode="External" /><Relationship Id="rId8" Type="http://schemas.openxmlformats.org/officeDocument/2006/relationships/hyperlink" Target="https://podminky.urs.cz/item/CS_URS_2023_01/1842011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3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211" TargetMode="External" /><Relationship Id="rId7" Type="http://schemas.openxmlformats.org/officeDocument/2006/relationships/hyperlink" Target="https://podminky.urs.cz/item/CS_URS_2023_01/184102211" TargetMode="External" /><Relationship Id="rId8" Type="http://schemas.openxmlformats.org/officeDocument/2006/relationships/hyperlink" Target="https://podminky.urs.cz/item/CS_URS_2023_01/1842011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3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211" TargetMode="External" /><Relationship Id="rId7" Type="http://schemas.openxmlformats.org/officeDocument/2006/relationships/hyperlink" Target="https://podminky.urs.cz/item/CS_URS_2023_01/184102211" TargetMode="External" /><Relationship Id="rId8" Type="http://schemas.openxmlformats.org/officeDocument/2006/relationships/hyperlink" Target="https://podminky.urs.cz/item/CS_URS_2023_01/1842011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2022/057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Realizace PSZ včetně výkonu autorského dozoru v k.ú. Kouty u Poděbrad – LBC  U Netřebic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Kouty u Poděbrad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–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Agroplan spol. s r.o. - ing.Radek Dlouhý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00 - Vedlejší rozpočto...'!J30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00 - Vedlejší rozpočto...'!P80</f>
        <v>0</v>
      </c>
      <c r="AV55" s="122">
        <f>'SO 00 - Vedlejší rozpočto...'!J33</f>
        <v>0</v>
      </c>
      <c r="AW55" s="122">
        <f>'SO 00 - Vedlejší rozpočto...'!J34</f>
        <v>0</v>
      </c>
      <c r="AX55" s="122">
        <f>'SO 00 - Vedlejší rozpočto...'!J35</f>
        <v>0</v>
      </c>
      <c r="AY55" s="122">
        <f>'SO 00 - Vedlejší rozpočto...'!J36</f>
        <v>0</v>
      </c>
      <c r="AZ55" s="122">
        <f>'SO 00 - Vedlejší rozpočto...'!F33</f>
        <v>0</v>
      </c>
      <c r="BA55" s="122">
        <f>'SO 00 - Vedlejší rozpočto...'!F34</f>
        <v>0</v>
      </c>
      <c r="BB55" s="122">
        <f>'SO 00 - Vedlejší rozpočto...'!F35</f>
        <v>0</v>
      </c>
      <c r="BC55" s="122">
        <f>'SO 00 - Vedlejší rozpočto...'!F36</f>
        <v>0</v>
      </c>
      <c r="BD55" s="124">
        <f>'SO 00 - Vedlejší rozpočto...'!F37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01 - Výsadba biocentra...'!J30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01 - Výsadba biocentra...'!P83</f>
        <v>0</v>
      </c>
      <c r="AV56" s="122">
        <f>'SO 01 - Výsadba biocentra...'!J33</f>
        <v>0</v>
      </c>
      <c r="AW56" s="122">
        <f>'SO 01 - Výsadba biocentra...'!J34</f>
        <v>0</v>
      </c>
      <c r="AX56" s="122">
        <f>'SO 01 - Výsadba biocentra...'!J35</f>
        <v>0</v>
      </c>
      <c r="AY56" s="122">
        <f>'SO 01 - Výsadba biocentra...'!J36</f>
        <v>0</v>
      </c>
      <c r="AZ56" s="122">
        <f>'SO 01 - Výsadba biocentra...'!F33</f>
        <v>0</v>
      </c>
      <c r="BA56" s="122">
        <f>'SO 01 - Výsadba biocentra...'!F34</f>
        <v>0</v>
      </c>
      <c r="BB56" s="122">
        <f>'SO 01 - Výsadba biocentra...'!F35</f>
        <v>0</v>
      </c>
      <c r="BC56" s="122">
        <f>'SO 01 - Výsadba biocentra...'!F36</f>
        <v>0</v>
      </c>
      <c r="BD56" s="124">
        <f>'SO 01 - Výsadba biocentra...'!F37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02.1 - Povýsadbová péč...'!J30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02.1 - Povýsadbová péč...'!P82</f>
        <v>0</v>
      </c>
      <c r="AV57" s="122">
        <f>'SO 02.1 - Povýsadbová péč...'!J33</f>
        <v>0</v>
      </c>
      <c r="AW57" s="122">
        <f>'SO 02.1 - Povýsadbová péč...'!J34</f>
        <v>0</v>
      </c>
      <c r="AX57" s="122">
        <f>'SO 02.1 - Povýsadbová péč...'!J35</f>
        <v>0</v>
      </c>
      <c r="AY57" s="122">
        <f>'SO 02.1 - Povýsadbová péč...'!J36</f>
        <v>0</v>
      </c>
      <c r="AZ57" s="122">
        <f>'SO 02.1 - Povýsadbová péč...'!F33</f>
        <v>0</v>
      </c>
      <c r="BA57" s="122">
        <f>'SO 02.1 - Povýsadbová péč...'!F34</f>
        <v>0</v>
      </c>
      <c r="BB57" s="122">
        <f>'SO 02.1 - Povýsadbová péč...'!F35</f>
        <v>0</v>
      </c>
      <c r="BC57" s="122">
        <f>'SO 02.1 - Povýsadbová péč...'!F36</f>
        <v>0</v>
      </c>
      <c r="BD57" s="124">
        <f>'SO 02.1 - Povýsadbová péč...'!F37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02.2 - Povýsadbová péč...'!J30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02.2 - Povýsadbová péč...'!P82</f>
        <v>0</v>
      </c>
      <c r="AV58" s="122">
        <f>'SO 02.2 - Povýsadbová péč...'!J33</f>
        <v>0</v>
      </c>
      <c r="AW58" s="122">
        <f>'SO 02.2 - Povýsadbová péč...'!J34</f>
        <v>0</v>
      </c>
      <c r="AX58" s="122">
        <f>'SO 02.2 - Povýsadbová péč...'!J35</f>
        <v>0</v>
      </c>
      <c r="AY58" s="122">
        <f>'SO 02.2 - Povýsadbová péč...'!J36</f>
        <v>0</v>
      </c>
      <c r="AZ58" s="122">
        <f>'SO 02.2 - Povýsadbová péč...'!F33</f>
        <v>0</v>
      </c>
      <c r="BA58" s="122">
        <f>'SO 02.2 - Povýsadbová péč...'!F34</f>
        <v>0</v>
      </c>
      <c r="BB58" s="122">
        <f>'SO 02.2 - Povýsadbová péč...'!F35</f>
        <v>0</v>
      </c>
      <c r="BC58" s="122">
        <f>'SO 02.2 - Povýsadbová péč...'!F36</f>
        <v>0</v>
      </c>
      <c r="BD58" s="124">
        <f>'SO 02.2 - Povýsadbová péč...'!F37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24.7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02.3 - Povýsadbová péč...'!J30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'SO 02.3 - Povýsadbová péč...'!P82</f>
        <v>0</v>
      </c>
      <c r="AV59" s="127">
        <f>'SO 02.3 - Povýsadbová péč...'!J33</f>
        <v>0</v>
      </c>
      <c r="AW59" s="127">
        <f>'SO 02.3 - Povýsadbová péč...'!J34</f>
        <v>0</v>
      </c>
      <c r="AX59" s="127">
        <f>'SO 02.3 - Povýsadbová péč...'!J35</f>
        <v>0</v>
      </c>
      <c r="AY59" s="127">
        <f>'SO 02.3 - Povýsadbová péč...'!J36</f>
        <v>0</v>
      </c>
      <c r="AZ59" s="127">
        <f>'SO 02.3 - Povýsadbová péč...'!F33</f>
        <v>0</v>
      </c>
      <c r="BA59" s="127">
        <f>'SO 02.3 - Povýsadbová péč...'!F34</f>
        <v>0</v>
      </c>
      <c r="BB59" s="127">
        <f>'SO 02.3 - Povýsadbová péč...'!F35</f>
        <v>0</v>
      </c>
      <c r="BC59" s="127">
        <f>'SO 02.3 - Povýsadbová péč...'!F36</f>
        <v>0</v>
      </c>
      <c r="BD59" s="129">
        <f>'SO 02.3 - Povýsadbová péč...'!F37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1ns46VT9klN1zyr+MJj670UydhC1nOYUED3p9th09Bfp3h2jzzEGlzAZs1BzmckEmvqLLn8Gyv4Vh5UMESeu7g==" hashValue="zH8lizpGATO4Xt8hubuAiJV3qZRoZwuptDRVssJ7cl04DifeXOKXTSwdhwqG+XvHu61VSS2PUwCTnVuy1+Oejg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jší rozpočto...'!C2" display="/"/>
    <hyperlink ref="A56" location="'SO 01 - Výsadba biocentra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 xml:space="preserve">Realizace PSZ včetně výkonu autorského dozoru v k.ú. Kouty u Poděbrad – LBC  U Netřebic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00 -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Kouty u Poděbrad</v>
      </c>
      <c r="G74" s="42"/>
      <c r="H74" s="42"/>
      <c r="I74" s="34" t="s">
        <v>23</v>
      </c>
      <c r="J74" s="74" t="str">
        <f>IF(J12="","",J12)</f>
        <v>20. 7. 2022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>Česká republika – Státní pozemkový úřad</v>
      </c>
      <c r="G76" s="42"/>
      <c r="H76" s="42"/>
      <c r="I76" s="34" t="s">
        <v>32</v>
      </c>
      <c r="J76" s="38" t="str">
        <f>E21</f>
        <v>Agroplan spol. s r.o. - ing.Radek Dlouhý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106</v>
      </c>
      <c r="D79" s="176" t="s">
        <v>59</v>
      </c>
      <c r="E79" s="176" t="s">
        <v>55</v>
      </c>
      <c r="F79" s="176" t="s">
        <v>56</v>
      </c>
      <c r="G79" s="176" t="s">
        <v>107</v>
      </c>
      <c r="H79" s="176" t="s">
        <v>108</v>
      </c>
      <c r="I79" s="176" t="s">
        <v>109</v>
      </c>
      <c r="J79" s="176" t="s">
        <v>102</v>
      </c>
      <c r="K79" s="177" t="s">
        <v>110</v>
      </c>
      <c r="L79" s="178"/>
      <c r="M79" s="94" t="s">
        <v>19</v>
      </c>
      <c r="N79" s="95" t="s">
        <v>44</v>
      </c>
      <c r="O79" s="95" t="s">
        <v>111</v>
      </c>
      <c r="P79" s="95" t="s">
        <v>112</v>
      </c>
      <c r="Q79" s="95" t="s">
        <v>113</v>
      </c>
      <c r="R79" s="95" t="s">
        <v>114</v>
      </c>
      <c r="S79" s="95" t="s">
        <v>115</v>
      </c>
      <c r="T79" s="96" t="s">
        <v>116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117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103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73</v>
      </c>
      <c r="E81" s="187" t="s">
        <v>118</v>
      </c>
      <c r="F81" s="187" t="s">
        <v>80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SUM(P82:P87)</f>
        <v>0</v>
      </c>
      <c r="Q81" s="192"/>
      <c r="R81" s="193">
        <f>SUM(R82:R87)</f>
        <v>0</v>
      </c>
      <c r="S81" s="192"/>
      <c r="T81" s="194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73</v>
      </c>
      <c r="AU81" s="196" t="s">
        <v>74</v>
      </c>
      <c r="AY81" s="195" t="s">
        <v>120</v>
      </c>
      <c r="BK81" s="197">
        <f>SUM(BK82:BK87)</f>
        <v>0</v>
      </c>
    </row>
    <row r="82" s="2" customFormat="1" ht="16.5" customHeight="1">
      <c r="A82" s="40"/>
      <c r="B82" s="41"/>
      <c r="C82" s="198" t="s">
        <v>82</v>
      </c>
      <c r="D82" s="198" t="s">
        <v>121</v>
      </c>
      <c r="E82" s="199" t="s">
        <v>122</v>
      </c>
      <c r="F82" s="200" t="s">
        <v>123</v>
      </c>
      <c r="G82" s="201" t="s">
        <v>124</v>
      </c>
      <c r="H82" s="202">
        <v>52</v>
      </c>
      <c r="I82" s="203"/>
      <c r="J82" s="204">
        <f>ROUND(I82*H82,2)</f>
        <v>0</v>
      </c>
      <c r="K82" s="200" t="s">
        <v>125</v>
      </c>
      <c r="L82" s="46"/>
      <c r="M82" s="205" t="s">
        <v>19</v>
      </c>
      <c r="N82" s="206" t="s">
        <v>45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126</v>
      </c>
      <c r="AT82" s="209" t="s">
        <v>121</v>
      </c>
      <c r="AU82" s="209" t="s">
        <v>82</v>
      </c>
      <c r="AY82" s="19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82</v>
      </c>
      <c r="BK82" s="210">
        <f>ROUND(I82*H82,2)</f>
        <v>0</v>
      </c>
      <c r="BL82" s="19" t="s">
        <v>126</v>
      </c>
      <c r="BM82" s="209" t="s">
        <v>127</v>
      </c>
    </row>
    <row r="83" s="2" customFormat="1">
      <c r="A83" s="40"/>
      <c r="B83" s="41"/>
      <c r="C83" s="42"/>
      <c r="D83" s="211" t="s">
        <v>128</v>
      </c>
      <c r="E83" s="42"/>
      <c r="F83" s="212" t="s">
        <v>129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128</v>
      </c>
      <c r="AU83" s="19" t="s">
        <v>82</v>
      </c>
    </row>
    <row r="84" s="2" customFormat="1" ht="16.5" customHeight="1">
      <c r="A84" s="40"/>
      <c r="B84" s="41"/>
      <c r="C84" s="198" t="s">
        <v>84</v>
      </c>
      <c r="D84" s="198" t="s">
        <v>121</v>
      </c>
      <c r="E84" s="199" t="s">
        <v>130</v>
      </c>
      <c r="F84" s="200" t="s">
        <v>131</v>
      </c>
      <c r="G84" s="201" t="s">
        <v>132</v>
      </c>
      <c r="H84" s="202">
        <v>1</v>
      </c>
      <c r="I84" s="203"/>
      <c r="J84" s="204">
        <f>ROUND(I84*H84,2)</f>
        <v>0</v>
      </c>
      <c r="K84" s="200" t="s">
        <v>125</v>
      </c>
      <c r="L84" s="46"/>
      <c r="M84" s="205" t="s">
        <v>19</v>
      </c>
      <c r="N84" s="206" t="s">
        <v>45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126</v>
      </c>
      <c r="AT84" s="209" t="s">
        <v>121</v>
      </c>
      <c r="AU84" s="209" t="s">
        <v>82</v>
      </c>
      <c r="AY84" s="19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82</v>
      </c>
      <c r="BK84" s="210">
        <f>ROUND(I84*H84,2)</f>
        <v>0</v>
      </c>
      <c r="BL84" s="19" t="s">
        <v>126</v>
      </c>
      <c r="BM84" s="209" t="s">
        <v>133</v>
      </c>
    </row>
    <row r="85" s="2" customFormat="1">
      <c r="A85" s="40"/>
      <c r="B85" s="41"/>
      <c r="C85" s="42"/>
      <c r="D85" s="211" t="s">
        <v>128</v>
      </c>
      <c r="E85" s="42"/>
      <c r="F85" s="212" t="s">
        <v>134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128</v>
      </c>
      <c r="AU85" s="19" t="s">
        <v>82</v>
      </c>
    </row>
    <row r="86" s="2" customFormat="1" ht="16.5" customHeight="1">
      <c r="A86" s="40"/>
      <c r="B86" s="41"/>
      <c r="C86" s="198" t="s">
        <v>135</v>
      </c>
      <c r="D86" s="198" t="s">
        <v>121</v>
      </c>
      <c r="E86" s="199" t="s">
        <v>136</v>
      </c>
      <c r="F86" s="200" t="s">
        <v>137</v>
      </c>
      <c r="G86" s="201" t="s">
        <v>138</v>
      </c>
      <c r="H86" s="202">
        <v>2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126</v>
      </c>
      <c r="AT86" s="209" t="s">
        <v>121</v>
      </c>
      <c r="AU86" s="209" t="s">
        <v>82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126</v>
      </c>
      <c r="BM86" s="209" t="s">
        <v>139</v>
      </c>
    </row>
    <row r="87" s="2" customFormat="1">
      <c r="A87" s="40"/>
      <c r="B87" s="41"/>
      <c r="C87" s="42"/>
      <c r="D87" s="211" t="s">
        <v>128</v>
      </c>
      <c r="E87" s="42"/>
      <c r="F87" s="212" t="s">
        <v>140</v>
      </c>
      <c r="G87" s="42"/>
      <c r="H87" s="42"/>
      <c r="I87" s="213"/>
      <c r="J87" s="42"/>
      <c r="K87" s="42"/>
      <c r="L87" s="46"/>
      <c r="M87" s="216"/>
      <c r="N87" s="217"/>
      <c r="O87" s="218"/>
      <c r="P87" s="218"/>
      <c r="Q87" s="218"/>
      <c r="R87" s="218"/>
      <c r="S87" s="218"/>
      <c r="T87" s="219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82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yPRKjeqBvVaLnaqEtjXJMnGlJIh7+M9RwM9BEnK/qXyz+uPtnznKf76rksAVR03skS8PkcWcSCk/tRZRu+5BwA==" hashValue="YgTAngow6d9H2jXPawu5mLZeqgLxVoF3/2Oo4adVMWLDgWSbqe9owHHdet9uQCYlPsqYrSZp5bS7uZNZTZAhfQ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1/012002000"/>
    <hyperlink ref="F85" r:id="rId2" display="https://podminky.urs.cz/item/CS_URS_2023_01/030001000"/>
    <hyperlink ref="F87" r:id="rId3" display="https://podminky.urs.cz/item/CS_URS_2023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ROUND((SUM(BE83:BE192)),  2)</f>
        <v>0</v>
      </c>
      <c r="G33" s="40"/>
      <c r="H33" s="40"/>
      <c r="I33" s="150">
        <v>0.20999999999999999</v>
      </c>
      <c r="J33" s="149">
        <f>ROUND(((SUM(BE83:BE192))*I33),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ROUND((SUM(BF83:BF192)),  2)</f>
        <v>0</v>
      </c>
      <c r="G34" s="40"/>
      <c r="H34" s="40"/>
      <c r="I34" s="150">
        <v>0.14999999999999999</v>
      </c>
      <c r="J34" s="149">
        <f>ROUND(((SUM(BF83:BF192))*I34),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ROUND((SUM(BG83:BG192)),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ROUND((SUM(BH83:BH192)),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ROUND((SUM(BI83:BI192)),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SO 01 - Výsadba biocentra LBC U  Netřebic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144</v>
      </c>
      <c r="E62" s="223"/>
      <c r="F62" s="223"/>
      <c r="G62" s="223"/>
      <c r="H62" s="223"/>
      <c r="I62" s="223"/>
      <c r="J62" s="224">
        <f>J169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145</v>
      </c>
      <c r="E63" s="223"/>
      <c r="F63" s="223"/>
      <c r="G63" s="223"/>
      <c r="H63" s="223"/>
      <c r="I63" s="223"/>
      <c r="J63" s="224">
        <f>J190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 xml:space="preserve">Realizace PSZ včetně výkonu autorského dozoru v k.ú. Kouty u Poděbrad – LBC  U Netřebic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 xml:space="preserve">SO 01 - Výsadba biocentra LBC U  Netřebic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Kouty u Poděbrad</v>
      </c>
      <c r="G77" s="42"/>
      <c r="H77" s="42"/>
      <c r="I77" s="34" t="s">
        <v>23</v>
      </c>
      <c r="J77" s="74" t="str">
        <f>IF(J12="","",J12)</f>
        <v>20. 7. 2022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Česká republika – Státní pozemkový úřad</v>
      </c>
      <c r="G79" s="42"/>
      <c r="H79" s="42"/>
      <c r="I79" s="34" t="s">
        <v>32</v>
      </c>
      <c r="J79" s="38" t="str">
        <f>E21</f>
        <v>Agroplan spol. s r.o. - ing.Radek Dlouhý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59</v>
      </c>
      <c r="E82" s="176" t="s">
        <v>55</v>
      </c>
      <c r="F82" s="176" t="s">
        <v>56</v>
      </c>
      <c r="G82" s="176" t="s">
        <v>107</v>
      </c>
      <c r="H82" s="176" t="s">
        <v>108</v>
      </c>
      <c r="I82" s="176" t="s">
        <v>109</v>
      </c>
      <c r="J82" s="176" t="s">
        <v>102</v>
      </c>
      <c r="K82" s="177" t="s">
        <v>110</v>
      </c>
      <c r="L82" s="178"/>
      <c r="M82" s="94" t="s">
        <v>19</v>
      </c>
      <c r="N82" s="95" t="s">
        <v>44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35.700990000000004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103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73</v>
      </c>
      <c r="E84" s="187" t="s">
        <v>146</v>
      </c>
      <c r="F84" s="187" t="s">
        <v>147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P85+P169+P190</f>
        <v>0</v>
      </c>
      <c r="Q84" s="192"/>
      <c r="R84" s="193">
        <f>R85+R169+R190</f>
        <v>35.700990000000004</v>
      </c>
      <c r="S84" s="192"/>
      <c r="T84" s="194">
        <f>T85+T169+T190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74</v>
      </c>
      <c r="AY84" s="195" t="s">
        <v>120</v>
      </c>
      <c r="BK84" s="197">
        <f>BK85+BK169+BK190</f>
        <v>0</v>
      </c>
    </row>
    <row r="85" s="11" customFormat="1" ht="22.8" customHeight="1">
      <c r="A85" s="11"/>
      <c r="B85" s="184"/>
      <c r="C85" s="185"/>
      <c r="D85" s="186" t="s">
        <v>73</v>
      </c>
      <c r="E85" s="226" t="s">
        <v>82</v>
      </c>
      <c r="F85" s="226" t="s">
        <v>148</v>
      </c>
      <c r="G85" s="185"/>
      <c r="H85" s="185"/>
      <c r="I85" s="188"/>
      <c r="J85" s="227">
        <f>BK85</f>
        <v>0</v>
      </c>
      <c r="K85" s="185"/>
      <c r="L85" s="190"/>
      <c r="M85" s="191"/>
      <c r="N85" s="192"/>
      <c r="O85" s="192"/>
      <c r="P85" s="193">
        <f>SUM(P86:P168)</f>
        <v>0</v>
      </c>
      <c r="Q85" s="192"/>
      <c r="R85" s="193">
        <f>SUM(R86:R168)</f>
        <v>21.644168000000004</v>
      </c>
      <c r="S85" s="192"/>
      <c r="T85" s="194">
        <f>SUM(T86:T168)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82</v>
      </c>
      <c r="AT85" s="196" t="s">
        <v>73</v>
      </c>
      <c r="AU85" s="196" t="s">
        <v>82</v>
      </c>
      <c r="AY85" s="195" t="s">
        <v>120</v>
      </c>
      <c r="BK85" s="197">
        <f>SUM(BK86:BK168)</f>
        <v>0</v>
      </c>
    </row>
    <row r="86" s="2" customFormat="1" ht="24.15" customHeight="1">
      <c r="A86" s="40"/>
      <c r="B86" s="41"/>
      <c r="C86" s="198" t="s">
        <v>82</v>
      </c>
      <c r="D86" s="198" t="s">
        <v>121</v>
      </c>
      <c r="E86" s="199" t="s">
        <v>149</v>
      </c>
      <c r="F86" s="200" t="s">
        <v>150</v>
      </c>
      <c r="G86" s="201" t="s">
        <v>151</v>
      </c>
      <c r="H86" s="202">
        <v>30122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152</v>
      </c>
      <c r="AT86" s="209" t="s">
        <v>121</v>
      </c>
      <c r="AU86" s="209" t="s">
        <v>84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152</v>
      </c>
      <c r="BM86" s="209" t="s">
        <v>153</v>
      </c>
    </row>
    <row r="87" s="2" customFormat="1">
      <c r="A87" s="40"/>
      <c r="B87" s="41"/>
      <c r="C87" s="42"/>
      <c r="D87" s="211" t="s">
        <v>128</v>
      </c>
      <c r="E87" s="42"/>
      <c r="F87" s="212" t="s">
        <v>154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84</v>
      </c>
    </row>
    <row r="88" s="2" customFormat="1" ht="16.5" customHeight="1">
      <c r="A88" s="40"/>
      <c r="B88" s="41"/>
      <c r="C88" s="228" t="s">
        <v>84</v>
      </c>
      <c r="D88" s="228" t="s">
        <v>155</v>
      </c>
      <c r="E88" s="229" t="s">
        <v>156</v>
      </c>
      <c r="F88" s="230" t="s">
        <v>157</v>
      </c>
      <c r="G88" s="231" t="s">
        <v>158</v>
      </c>
      <c r="H88" s="232">
        <v>592.39999999999998</v>
      </c>
      <c r="I88" s="233"/>
      <c r="J88" s="234">
        <f>ROUND(I88*H88,2)</f>
        <v>0</v>
      </c>
      <c r="K88" s="230" t="s">
        <v>19</v>
      </c>
      <c r="L88" s="235"/>
      <c r="M88" s="236" t="s">
        <v>19</v>
      </c>
      <c r="N88" s="237" t="s">
        <v>45</v>
      </c>
      <c r="O88" s="86"/>
      <c r="P88" s="207">
        <f>O88*H88</f>
        <v>0</v>
      </c>
      <c r="Q88" s="207">
        <v>0.001</v>
      </c>
      <c r="R88" s="207">
        <f>Q88*H88</f>
        <v>0.59240000000000004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159</v>
      </c>
      <c r="AT88" s="209" t="s">
        <v>155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160</v>
      </c>
    </row>
    <row r="89" s="2" customFormat="1" ht="16.5" customHeight="1">
      <c r="A89" s="40"/>
      <c r="B89" s="41"/>
      <c r="C89" s="228" t="s">
        <v>135</v>
      </c>
      <c r="D89" s="228" t="s">
        <v>155</v>
      </c>
      <c r="E89" s="229" t="s">
        <v>161</v>
      </c>
      <c r="F89" s="230" t="s">
        <v>162</v>
      </c>
      <c r="G89" s="231" t="s">
        <v>158</v>
      </c>
      <c r="H89" s="232">
        <v>12.896000000000001</v>
      </c>
      <c r="I89" s="233"/>
      <c r="J89" s="234">
        <f>ROUND(I89*H89,2)</f>
        <v>0</v>
      </c>
      <c r="K89" s="230" t="s">
        <v>19</v>
      </c>
      <c r="L89" s="235"/>
      <c r="M89" s="236" t="s">
        <v>19</v>
      </c>
      <c r="N89" s="237" t="s">
        <v>45</v>
      </c>
      <c r="O89" s="86"/>
      <c r="P89" s="207">
        <f>O89*H89</f>
        <v>0</v>
      </c>
      <c r="Q89" s="207">
        <v>0.001</v>
      </c>
      <c r="R89" s="207">
        <f>Q89*H89</f>
        <v>0.012896000000000001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159</v>
      </c>
      <c r="AT89" s="209" t="s">
        <v>155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152</v>
      </c>
      <c r="BM89" s="209" t="s">
        <v>163</v>
      </c>
    </row>
    <row r="90" s="2" customFormat="1" ht="24.9" customHeight="1">
      <c r="A90" s="40"/>
      <c r="B90" s="41"/>
      <c r="C90" s="228" t="s">
        <v>152</v>
      </c>
      <c r="D90" s="228" t="s">
        <v>155</v>
      </c>
      <c r="E90" s="229" t="s">
        <v>164</v>
      </c>
      <c r="F90" s="230" t="s">
        <v>165</v>
      </c>
      <c r="G90" s="231" t="s">
        <v>158</v>
      </c>
      <c r="H90" s="232">
        <v>6.7599999999999998</v>
      </c>
      <c r="I90" s="233"/>
      <c r="J90" s="234">
        <f>ROUND(I90*H90,2)</f>
        <v>0</v>
      </c>
      <c r="K90" s="230" t="s">
        <v>19</v>
      </c>
      <c r="L90" s="235"/>
      <c r="M90" s="236" t="s">
        <v>19</v>
      </c>
      <c r="N90" s="237" t="s">
        <v>45</v>
      </c>
      <c r="O90" s="86"/>
      <c r="P90" s="207">
        <f>O90*H90</f>
        <v>0</v>
      </c>
      <c r="Q90" s="207">
        <v>0.001</v>
      </c>
      <c r="R90" s="207">
        <f>Q90*H90</f>
        <v>0.0067599999999999995</v>
      </c>
      <c r="S90" s="207">
        <v>0</v>
      </c>
      <c r="T90" s="20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09" t="s">
        <v>159</v>
      </c>
      <c r="AT90" s="209" t="s">
        <v>155</v>
      </c>
      <c r="AU90" s="209" t="s">
        <v>84</v>
      </c>
      <c r="AY90" s="19" t="s">
        <v>120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82</v>
      </c>
      <c r="BK90" s="210">
        <f>ROUND(I90*H90,2)</f>
        <v>0</v>
      </c>
      <c r="BL90" s="19" t="s">
        <v>152</v>
      </c>
      <c r="BM90" s="209" t="s">
        <v>166</v>
      </c>
    </row>
    <row r="91" s="2" customFormat="1" ht="24.15" customHeight="1">
      <c r="A91" s="40"/>
      <c r="B91" s="41"/>
      <c r="C91" s="198" t="s">
        <v>119</v>
      </c>
      <c r="D91" s="198" t="s">
        <v>121</v>
      </c>
      <c r="E91" s="199" t="s">
        <v>167</v>
      </c>
      <c r="F91" s="200" t="s">
        <v>168</v>
      </c>
      <c r="G91" s="201" t="s">
        <v>138</v>
      </c>
      <c r="H91" s="202">
        <v>2042</v>
      </c>
      <c r="I91" s="203"/>
      <c r="J91" s="204">
        <f>ROUND(I91*H91,2)</f>
        <v>0</v>
      </c>
      <c r="K91" s="200" t="s">
        <v>125</v>
      </c>
      <c r="L91" s="46"/>
      <c r="M91" s="205" t="s">
        <v>19</v>
      </c>
      <c r="N91" s="206" t="s">
        <v>45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152</v>
      </c>
      <c r="AT91" s="209" t="s">
        <v>121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152</v>
      </c>
      <c r="BM91" s="209" t="s">
        <v>169</v>
      </c>
    </row>
    <row r="92" s="2" customFormat="1">
      <c r="A92" s="40"/>
      <c r="B92" s="41"/>
      <c r="C92" s="42"/>
      <c r="D92" s="211" t="s">
        <v>128</v>
      </c>
      <c r="E92" s="42"/>
      <c r="F92" s="212" t="s">
        <v>170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13" customFormat="1">
      <c r="A93" s="13"/>
      <c r="B93" s="238"/>
      <c r="C93" s="239"/>
      <c r="D93" s="240" t="s">
        <v>171</v>
      </c>
      <c r="E93" s="241" t="s">
        <v>19</v>
      </c>
      <c r="F93" s="242" t="s">
        <v>172</v>
      </c>
      <c r="G93" s="239"/>
      <c r="H93" s="243">
        <v>2042</v>
      </c>
      <c r="I93" s="244"/>
      <c r="J93" s="239"/>
      <c r="K93" s="239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171</v>
      </c>
      <c r="AU93" s="249" t="s">
        <v>84</v>
      </c>
      <c r="AV93" s="13" t="s">
        <v>84</v>
      </c>
      <c r="AW93" s="13" t="s">
        <v>35</v>
      </c>
      <c r="AX93" s="13" t="s">
        <v>82</v>
      </c>
      <c r="AY93" s="249" t="s">
        <v>120</v>
      </c>
    </row>
    <row r="94" s="2" customFormat="1" ht="24.15" customHeight="1">
      <c r="A94" s="40"/>
      <c r="B94" s="41"/>
      <c r="C94" s="198" t="s">
        <v>173</v>
      </c>
      <c r="D94" s="198" t="s">
        <v>121</v>
      </c>
      <c r="E94" s="199" t="s">
        <v>167</v>
      </c>
      <c r="F94" s="200" t="s">
        <v>168</v>
      </c>
      <c r="G94" s="201" t="s">
        <v>138</v>
      </c>
      <c r="H94" s="202">
        <v>4051</v>
      </c>
      <c r="I94" s="203"/>
      <c r="J94" s="204">
        <f>ROUND(I94*H94,2)</f>
        <v>0</v>
      </c>
      <c r="K94" s="200" t="s">
        <v>125</v>
      </c>
      <c r="L94" s="46"/>
      <c r="M94" s="205" t="s">
        <v>19</v>
      </c>
      <c r="N94" s="206" t="s">
        <v>45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152</v>
      </c>
      <c r="AT94" s="209" t="s">
        <v>121</v>
      </c>
      <c r="AU94" s="209" t="s">
        <v>84</v>
      </c>
      <c r="AY94" s="19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82</v>
      </c>
      <c r="BK94" s="210">
        <f>ROUND(I94*H94,2)</f>
        <v>0</v>
      </c>
      <c r="BL94" s="19" t="s">
        <v>152</v>
      </c>
      <c r="BM94" s="209" t="s">
        <v>174</v>
      </c>
    </row>
    <row r="95" s="2" customFormat="1">
      <c r="A95" s="40"/>
      <c r="B95" s="41"/>
      <c r="C95" s="42"/>
      <c r="D95" s="211" t="s">
        <v>128</v>
      </c>
      <c r="E95" s="42"/>
      <c r="F95" s="212" t="s">
        <v>170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84</v>
      </c>
    </row>
    <row r="96" s="13" customFormat="1">
      <c r="A96" s="13"/>
      <c r="B96" s="238"/>
      <c r="C96" s="239"/>
      <c r="D96" s="240" t="s">
        <v>171</v>
      </c>
      <c r="E96" s="241" t="s">
        <v>19</v>
      </c>
      <c r="F96" s="242" t="s">
        <v>175</v>
      </c>
      <c r="G96" s="239"/>
      <c r="H96" s="243">
        <v>4051</v>
      </c>
      <c r="I96" s="244"/>
      <c r="J96" s="239"/>
      <c r="K96" s="239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171</v>
      </c>
      <c r="AU96" s="249" t="s">
        <v>84</v>
      </c>
      <c r="AV96" s="13" t="s">
        <v>84</v>
      </c>
      <c r="AW96" s="13" t="s">
        <v>35</v>
      </c>
      <c r="AX96" s="13" t="s">
        <v>82</v>
      </c>
      <c r="AY96" s="249" t="s">
        <v>120</v>
      </c>
    </row>
    <row r="97" s="2" customFormat="1" ht="24.15" customHeight="1">
      <c r="A97" s="40"/>
      <c r="B97" s="41"/>
      <c r="C97" s="198" t="s">
        <v>176</v>
      </c>
      <c r="D97" s="198" t="s">
        <v>121</v>
      </c>
      <c r="E97" s="199" t="s">
        <v>177</v>
      </c>
      <c r="F97" s="200" t="s">
        <v>178</v>
      </c>
      <c r="G97" s="201" t="s">
        <v>138</v>
      </c>
      <c r="H97" s="202">
        <v>25</v>
      </c>
      <c r="I97" s="203"/>
      <c r="J97" s="204">
        <f>ROUND(I97*H97,2)</f>
        <v>0</v>
      </c>
      <c r="K97" s="200" t="s">
        <v>125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152</v>
      </c>
      <c r="AT97" s="209" t="s">
        <v>121</v>
      </c>
      <c r="AU97" s="209" t="s">
        <v>84</v>
      </c>
      <c r="AY97" s="19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152</v>
      </c>
      <c r="BM97" s="209" t="s">
        <v>179</v>
      </c>
    </row>
    <row r="98" s="2" customFormat="1">
      <c r="A98" s="40"/>
      <c r="B98" s="41"/>
      <c r="C98" s="42"/>
      <c r="D98" s="211" t="s">
        <v>128</v>
      </c>
      <c r="E98" s="42"/>
      <c r="F98" s="212" t="s">
        <v>180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84</v>
      </c>
    </row>
    <row r="99" s="13" customFormat="1">
      <c r="A99" s="13"/>
      <c r="B99" s="238"/>
      <c r="C99" s="239"/>
      <c r="D99" s="240" t="s">
        <v>171</v>
      </c>
      <c r="E99" s="241" t="s">
        <v>19</v>
      </c>
      <c r="F99" s="242" t="s">
        <v>181</v>
      </c>
      <c r="G99" s="239"/>
      <c r="H99" s="243">
        <v>25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171</v>
      </c>
      <c r="AU99" s="249" t="s">
        <v>84</v>
      </c>
      <c r="AV99" s="13" t="s">
        <v>84</v>
      </c>
      <c r="AW99" s="13" t="s">
        <v>35</v>
      </c>
      <c r="AX99" s="13" t="s">
        <v>82</v>
      </c>
      <c r="AY99" s="249" t="s">
        <v>120</v>
      </c>
    </row>
    <row r="100" s="2" customFormat="1" ht="24.15" customHeight="1">
      <c r="A100" s="40"/>
      <c r="B100" s="41"/>
      <c r="C100" s="198" t="s">
        <v>159</v>
      </c>
      <c r="D100" s="198" t="s">
        <v>121</v>
      </c>
      <c r="E100" s="199" t="s">
        <v>177</v>
      </c>
      <c r="F100" s="200" t="s">
        <v>178</v>
      </c>
      <c r="G100" s="201" t="s">
        <v>138</v>
      </c>
      <c r="H100" s="202">
        <v>58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152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152</v>
      </c>
      <c r="BM100" s="209" t="s">
        <v>182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180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13" customFormat="1">
      <c r="A102" s="13"/>
      <c r="B102" s="238"/>
      <c r="C102" s="239"/>
      <c r="D102" s="240" t="s">
        <v>171</v>
      </c>
      <c r="E102" s="241" t="s">
        <v>19</v>
      </c>
      <c r="F102" s="242" t="s">
        <v>183</v>
      </c>
      <c r="G102" s="239"/>
      <c r="H102" s="243">
        <v>58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171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16.5" customHeight="1">
      <c r="A103" s="40"/>
      <c r="B103" s="41"/>
      <c r="C103" s="198" t="s">
        <v>184</v>
      </c>
      <c r="D103" s="198" t="s">
        <v>121</v>
      </c>
      <c r="E103" s="199" t="s">
        <v>185</v>
      </c>
      <c r="F103" s="200" t="s">
        <v>186</v>
      </c>
      <c r="G103" s="201" t="s">
        <v>151</v>
      </c>
      <c r="H103" s="202">
        <v>30122</v>
      </c>
      <c r="I103" s="203"/>
      <c r="J103" s="204">
        <f>ROUND(I103*H103,2)</f>
        <v>0</v>
      </c>
      <c r="K103" s="200" t="s">
        <v>125</v>
      </c>
      <c r="L103" s="46"/>
      <c r="M103" s="205" t="s">
        <v>19</v>
      </c>
      <c r="N103" s="206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152</v>
      </c>
      <c r="AT103" s="209" t="s">
        <v>121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187</v>
      </c>
    </row>
    <row r="104" s="2" customFormat="1">
      <c r="A104" s="40"/>
      <c r="B104" s="41"/>
      <c r="C104" s="42"/>
      <c r="D104" s="211" t="s">
        <v>128</v>
      </c>
      <c r="E104" s="42"/>
      <c r="F104" s="212" t="s">
        <v>188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84</v>
      </c>
    </row>
    <row r="105" s="2" customFormat="1" ht="16.5" customHeight="1">
      <c r="A105" s="40"/>
      <c r="B105" s="41"/>
      <c r="C105" s="198" t="s">
        <v>189</v>
      </c>
      <c r="D105" s="198" t="s">
        <v>121</v>
      </c>
      <c r="E105" s="199" t="s">
        <v>190</v>
      </c>
      <c r="F105" s="200" t="s">
        <v>191</v>
      </c>
      <c r="G105" s="201" t="s">
        <v>151</v>
      </c>
      <c r="H105" s="202">
        <v>30122</v>
      </c>
      <c r="I105" s="203"/>
      <c r="J105" s="204">
        <f>ROUND(I105*H105,2)</f>
        <v>0</v>
      </c>
      <c r="K105" s="200" t="s">
        <v>125</v>
      </c>
      <c r="L105" s="46"/>
      <c r="M105" s="205" t="s">
        <v>19</v>
      </c>
      <c r="N105" s="206" t="s">
        <v>45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152</v>
      </c>
      <c r="AT105" s="209" t="s">
        <v>121</v>
      </c>
      <c r="AU105" s="209" t="s">
        <v>84</v>
      </c>
      <c r="AY105" s="19" t="s">
        <v>120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82</v>
      </c>
      <c r="BK105" s="210">
        <f>ROUND(I105*H105,2)</f>
        <v>0</v>
      </c>
      <c r="BL105" s="19" t="s">
        <v>152</v>
      </c>
      <c r="BM105" s="209" t="s">
        <v>192</v>
      </c>
    </row>
    <row r="106" s="2" customFormat="1">
      <c r="A106" s="40"/>
      <c r="B106" s="41"/>
      <c r="C106" s="42"/>
      <c r="D106" s="211" t="s">
        <v>128</v>
      </c>
      <c r="E106" s="42"/>
      <c r="F106" s="212" t="s">
        <v>193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128</v>
      </c>
      <c r="AU106" s="19" t="s">
        <v>84</v>
      </c>
    </row>
    <row r="107" s="2" customFormat="1" ht="16.5" customHeight="1">
      <c r="A107" s="40"/>
      <c r="B107" s="41"/>
      <c r="C107" s="198" t="s">
        <v>194</v>
      </c>
      <c r="D107" s="198" t="s">
        <v>121</v>
      </c>
      <c r="E107" s="199" t="s">
        <v>195</v>
      </c>
      <c r="F107" s="200" t="s">
        <v>196</v>
      </c>
      <c r="G107" s="201" t="s">
        <v>151</v>
      </c>
      <c r="H107" s="202">
        <v>30122</v>
      </c>
      <c r="I107" s="203"/>
      <c r="J107" s="204">
        <f>ROUND(I107*H107,2)</f>
        <v>0</v>
      </c>
      <c r="K107" s="200" t="s">
        <v>125</v>
      </c>
      <c r="L107" s="46"/>
      <c r="M107" s="205" t="s">
        <v>19</v>
      </c>
      <c r="N107" s="206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152</v>
      </c>
      <c r="AT107" s="209" t="s">
        <v>121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152</v>
      </c>
      <c r="BM107" s="209" t="s">
        <v>197</v>
      </c>
    </row>
    <row r="108" s="2" customFormat="1">
      <c r="A108" s="40"/>
      <c r="B108" s="41"/>
      <c r="C108" s="42"/>
      <c r="D108" s="211" t="s">
        <v>128</v>
      </c>
      <c r="E108" s="42"/>
      <c r="F108" s="212" t="s">
        <v>198</v>
      </c>
      <c r="G108" s="42"/>
      <c r="H108" s="42"/>
      <c r="I108" s="213"/>
      <c r="J108" s="42"/>
      <c r="K108" s="42"/>
      <c r="L108" s="46"/>
      <c r="M108" s="214"/>
      <c r="N108" s="21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128</v>
      </c>
      <c r="AU108" s="19" t="s">
        <v>84</v>
      </c>
    </row>
    <row r="109" s="2" customFormat="1" ht="21.75" customHeight="1">
      <c r="A109" s="40"/>
      <c r="B109" s="41"/>
      <c r="C109" s="198" t="s">
        <v>199</v>
      </c>
      <c r="D109" s="198" t="s">
        <v>121</v>
      </c>
      <c r="E109" s="199" t="s">
        <v>200</v>
      </c>
      <c r="F109" s="200" t="s">
        <v>201</v>
      </c>
      <c r="G109" s="201" t="s">
        <v>202</v>
      </c>
      <c r="H109" s="202">
        <v>3.012</v>
      </c>
      <c r="I109" s="203"/>
      <c r="J109" s="204">
        <f>ROUND(I109*H109,2)</f>
        <v>0</v>
      </c>
      <c r="K109" s="200" t="s">
        <v>125</v>
      </c>
      <c r="L109" s="46"/>
      <c r="M109" s="205" t="s">
        <v>19</v>
      </c>
      <c r="N109" s="206" t="s">
        <v>45</v>
      </c>
      <c r="O109" s="86"/>
      <c r="P109" s="207">
        <f>O109*H109</f>
        <v>0</v>
      </c>
      <c r="Q109" s="207">
        <v>0</v>
      </c>
      <c r="R109" s="207">
        <f>Q109*H109</f>
        <v>0</v>
      </c>
      <c r="S109" s="207">
        <v>0</v>
      </c>
      <c r="T109" s="20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09" t="s">
        <v>152</v>
      </c>
      <c r="AT109" s="209" t="s">
        <v>121</v>
      </c>
      <c r="AU109" s="209" t="s">
        <v>84</v>
      </c>
      <c r="AY109" s="19" t="s">
        <v>120</v>
      </c>
      <c r="BE109" s="210">
        <f>IF(N109="základní",J109,0)</f>
        <v>0</v>
      </c>
      <c r="BF109" s="210">
        <f>IF(N109="snížená",J109,0)</f>
        <v>0</v>
      </c>
      <c r="BG109" s="210">
        <f>IF(N109="zákl. přenesená",J109,0)</f>
        <v>0</v>
      </c>
      <c r="BH109" s="210">
        <f>IF(N109="sníž. přenesená",J109,0)</f>
        <v>0</v>
      </c>
      <c r="BI109" s="210">
        <f>IF(N109="nulová",J109,0)</f>
        <v>0</v>
      </c>
      <c r="BJ109" s="19" t="s">
        <v>82</v>
      </c>
      <c r="BK109" s="210">
        <f>ROUND(I109*H109,2)</f>
        <v>0</v>
      </c>
      <c r="BL109" s="19" t="s">
        <v>152</v>
      </c>
      <c r="BM109" s="209" t="s">
        <v>203</v>
      </c>
    </row>
    <row r="110" s="2" customFormat="1">
      <c r="A110" s="40"/>
      <c r="B110" s="41"/>
      <c r="C110" s="42"/>
      <c r="D110" s="211" t="s">
        <v>128</v>
      </c>
      <c r="E110" s="42"/>
      <c r="F110" s="212" t="s">
        <v>204</v>
      </c>
      <c r="G110" s="42"/>
      <c r="H110" s="42"/>
      <c r="I110" s="213"/>
      <c r="J110" s="42"/>
      <c r="K110" s="42"/>
      <c r="L110" s="46"/>
      <c r="M110" s="214"/>
      <c r="N110" s="21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128</v>
      </c>
      <c r="AU110" s="19" t="s">
        <v>84</v>
      </c>
    </row>
    <row r="111" s="2" customFormat="1" ht="24.15" customHeight="1">
      <c r="A111" s="40"/>
      <c r="B111" s="41"/>
      <c r="C111" s="198" t="s">
        <v>205</v>
      </c>
      <c r="D111" s="198" t="s">
        <v>121</v>
      </c>
      <c r="E111" s="199" t="s">
        <v>206</v>
      </c>
      <c r="F111" s="200" t="s">
        <v>207</v>
      </c>
      <c r="G111" s="201" t="s">
        <v>138</v>
      </c>
      <c r="H111" s="202">
        <v>2042</v>
      </c>
      <c r="I111" s="203"/>
      <c r="J111" s="204">
        <f>ROUND(I111*H111,2)</f>
        <v>0</v>
      </c>
      <c r="K111" s="200" t="s">
        <v>125</v>
      </c>
      <c r="L111" s="46"/>
      <c r="M111" s="205" t="s">
        <v>19</v>
      </c>
      <c r="N111" s="206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152</v>
      </c>
      <c r="AT111" s="209" t="s">
        <v>121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152</v>
      </c>
      <c r="BM111" s="209" t="s">
        <v>208</v>
      </c>
    </row>
    <row r="112" s="2" customFormat="1">
      <c r="A112" s="40"/>
      <c r="B112" s="41"/>
      <c r="C112" s="42"/>
      <c r="D112" s="211" t="s">
        <v>128</v>
      </c>
      <c r="E112" s="42"/>
      <c r="F112" s="212" t="s">
        <v>209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84</v>
      </c>
    </row>
    <row r="113" s="13" customFormat="1">
      <c r="A113" s="13"/>
      <c r="B113" s="238"/>
      <c r="C113" s="239"/>
      <c r="D113" s="240" t="s">
        <v>171</v>
      </c>
      <c r="E113" s="241" t="s">
        <v>19</v>
      </c>
      <c r="F113" s="242" t="s">
        <v>172</v>
      </c>
      <c r="G113" s="239"/>
      <c r="H113" s="243">
        <v>2042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171</v>
      </c>
      <c r="AU113" s="249" t="s">
        <v>84</v>
      </c>
      <c r="AV113" s="13" t="s">
        <v>84</v>
      </c>
      <c r="AW113" s="13" t="s">
        <v>35</v>
      </c>
      <c r="AX113" s="13" t="s">
        <v>82</v>
      </c>
      <c r="AY113" s="249" t="s">
        <v>120</v>
      </c>
    </row>
    <row r="114" s="2" customFormat="1" ht="16.5" customHeight="1">
      <c r="A114" s="40"/>
      <c r="B114" s="41"/>
      <c r="C114" s="228" t="s">
        <v>210</v>
      </c>
      <c r="D114" s="228" t="s">
        <v>155</v>
      </c>
      <c r="E114" s="229" t="s">
        <v>211</v>
      </c>
      <c r="F114" s="230" t="s">
        <v>212</v>
      </c>
      <c r="G114" s="231" t="s">
        <v>138</v>
      </c>
      <c r="H114" s="232">
        <v>200</v>
      </c>
      <c r="I114" s="233"/>
      <c r="J114" s="234">
        <f>ROUND(I114*H114,2)</f>
        <v>0</v>
      </c>
      <c r="K114" s="230" t="s">
        <v>19</v>
      </c>
      <c r="L114" s="235"/>
      <c r="M114" s="236" t="s">
        <v>19</v>
      </c>
      <c r="N114" s="237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159</v>
      </c>
      <c r="AT114" s="209" t="s">
        <v>155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152</v>
      </c>
      <c r="BM114" s="209" t="s">
        <v>213</v>
      </c>
    </row>
    <row r="115" s="2" customFormat="1" ht="16.5" customHeight="1">
      <c r="A115" s="40"/>
      <c r="B115" s="41"/>
      <c r="C115" s="228" t="s">
        <v>8</v>
      </c>
      <c r="D115" s="228" t="s">
        <v>155</v>
      </c>
      <c r="E115" s="229" t="s">
        <v>214</v>
      </c>
      <c r="F115" s="230" t="s">
        <v>215</v>
      </c>
      <c r="G115" s="231" t="s">
        <v>138</v>
      </c>
      <c r="H115" s="232">
        <v>310</v>
      </c>
      <c r="I115" s="233"/>
      <c r="J115" s="234">
        <f>ROUND(I115*H115,2)</f>
        <v>0</v>
      </c>
      <c r="K115" s="230" t="s">
        <v>19</v>
      </c>
      <c r="L115" s="235"/>
      <c r="M115" s="236" t="s">
        <v>19</v>
      </c>
      <c r="N115" s="237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159</v>
      </c>
      <c r="AT115" s="209" t="s">
        <v>155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152</v>
      </c>
      <c r="BM115" s="209" t="s">
        <v>216</v>
      </c>
    </row>
    <row r="116" s="2" customFormat="1" ht="16.5" customHeight="1">
      <c r="A116" s="40"/>
      <c r="B116" s="41"/>
      <c r="C116" s="228" t="s">
        <v>217</v>
      </c>
      <c r="D116" s="228" t="s">
        <v>155</v>
      </c>
      <c r="E116" s="229" t="s">
        <v>218</v>
      </c>
      <c r="F116" s="230" t="s">
        <v>219</v>
      </c>
      <c r="G116" s="231" t="s">
        <v>138</v>
      </c>
      <c r="H116" s="232">
        <v>100</v>
      </c>
      <c r="I116" s="233"/>
      <c r="J116" s="234">
        <f>ROUND(I116*H116,2)</f>
        <v>0</v>
      </c>
      <c r="K116" s="230" t="s">
        <v>19</v>
      </c>
      <c r="L116" s="235"/>
      <c r="M116" s="236" t="s">
        <v>19</v>
      </c>
      <c r="N116" s="237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159</v>
      </c>
      <c r="AT116" s="209" t="s">
        <v>155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152</v>
      </c>
      <c r="BM116" s="209" t="s">
        <v>220</v>
      </c>
    </row>
    <row r="117" s="2" customFormat="1" ht="16.5" customHeight="1">
      <c r="A117" s="40"/>
      <c r="B117" s="41"/>
      <c r="C117" s="228" t="s">
        <v>221</v>
      </c>
      <c r="D117" s="228" t="s">
        <v>155</v>
      </c>
      <c r="E117" s="229" t="s">
        <v>222</v>
      </c>
      <c r="F117" s="230" t="s">
        <v>223</v>
      </c>
      <c r="G117" s="231" t="s">
        <v>138</v>
      </c>
      <c r="H117" s="232">
        <v>200</v>
      </c>
      <c r="I117" s="233"/>
      <c r="J117" s="234">
        <f>ROUND(I117*H117,2)</f>
        <v>0</v>
      </c>
      <c r="K117" s="230" t="s">
        <v>19</v>
      </c>
      <c r="L117" s="235"/>
      <c r="M117" s="236" t="s">
        <v>19</v>
      </c>
      <c r="N117" s="237" t="s">
        <v>45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159</v>
      </c>
      <c r="AT117" s="209" t="s">
        <v>155</v>
      </c>
      <c r="AU117" s="209" t="s">
        <v>84</v>
      </c>
      <c r="AY117" s="19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82</v>
      </c>
      <c r="BK117" s="210">
        <f>ROUND(I117*H117,2)</f>
        <v>0</v>
      </c>
      <c r="BL117" s="19" t="s">
        <v>152</v>
      </c>
      <c r="BM117" s="209" t="s">
        <v>224</v>
      </c>
    </row>
    <row r="118" s="2" customFormat="1" ht="16.5" customHeight="1">
      <c r="A118" s="40"/>
      <c r="B118" s="41"/>
      <c r="C118" s="228" t="s">
        <v>225</v>
      </c>
      <c r="D118" s="228" t="s">
        <v>155</v>
      </c>
      <c r="E118" s="229" t="s">
        <v>226</v>
      </c>
      <c r="F118" s="230" t="s">
        <v>227</v>
      </c>
      <c r="G118" s="231" t="s">
        <v>138</v>
      </c>
      <c r="H118" s="232">
        <v>310</v>
      </c>
      <c r="I118" s="233"/>
      <c r="J118" s="234">
        <f>ROUND(I118*H118,2)</f>
        <v>0</v>
      </c>
      <c r="K118" s="230" t="s">
        <v>19</v>
      </c>
      <c r="L118" s="235"/>
      <c r="M118" s="236" t="s">
        <v>19</v>
      </c>
      <c r="N118" s="237" t="s">
        <v>45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159</v>
      </c>
      <c r="AT118" s="209" t="s">
        <v>155</v>
      </c>
      <c r="AU118" s="209" t="s">
        <v>84</v>
      </c>
      <c r="AY118" s="19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82</v>
      </c>
      <c r="BK118" s="210">
        <f>ROUND(I118*H118,2)</f>
        <v>0</v>
      </c>
      <c r="BL118" s="19" t="s">
        <v>152</v>
      </c>
      <c r="BM118" s="209" t="s">
        <v>228</v>
      </c>
    </row>
    <row r="119" s="2" customFormat="1" ht="16.5" customHeight="1">
      <c r="A119" s="40"/>
      <c r="B119" s="41"/>
      <c r="C119" s="228" t="s">
        <v>229</v>
      </c>
      <c r="D119" s="228" t="s">
        <v>155</v>
      </c>
      <c r="E119" s="229" t="s">
        <v>230</v>
      </c>
      <c r="F119" s="230" t="s">
        <v>231</v>
      </c>
      <c r="G119" s="231" t="s">
        <v>138</v>
      </c>
      <c r="H119" s="232">
        <v>310</v>
      </c>
      <c r="I119" s="233"/>
      <c r="J119" s="234">
        <f>ROUND(I119*H119,2)</f>
        <v>0</v>
      </c>
      <c r="K119" s="230" t="s">
        <v>19</v>
      </c>
      <c r="L119" s="235"/>
      <c r="M119" s="236" t="s">
        <v>19</v>
      </c>
      <c r="N119" s="237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159</v>
      </c>
      <c r="AT119" s="209" t="s">
        <v>155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152</v>
      </c>
      <c r="BM119" s="209" t="s">
        <v>232</v>
      </c>
    </row>
    <row r="120" s="2" customFormat="1" ht="16.5" customHeight="1">
      <c r="A120" s="40"/>
      <c r="B120" s="41"/>
      <c r="C120" s="228" t="s">
        <v>233</v>
      </c>
      <c r="D120" s="228" t="s">
        <v>155</v>
      </c>
      <c r="E120" s="229" t="s">
        <v>234</v>
      </c>
      <c r="F120" s="230" t="s">
        <v>235</v>
      </c>
      <c r="G120" s="231" t="s">
        <v>138</v>
      </c>
      <c r="H120" s="232">
        <v>100</v>
      </c>
      <c r="I120" s="233"/>
      <c r="J120" s="234">
        <f>ROUND(I120*H120,2)</f>
        <v>0</v>
      </c>
      <c r="K120" s="230" t="s">
        <v>19</v>
      </c>
      <c r="L120" s="235"/>
      <c r="M120" s="236" t="s">
        <v>19</v>
      </c>
      <c r="N120" s="237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159</v>
      </c>
      <c r="AT120" s="209" t="s">
        <v>155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152</v>
      </c>
      <c r="BM120" s="209" t="s">
        <v>236</v>
      </c>
    </row>
    <row r="121" s="2" customFormat="1" ht="16.5" customHeight="1">
      <c r="A121" s="40"/>
      <c r="B121" s="41"/>
      <c r="C121" s="228" t="s">
        <v>7</v>
      </c>
      <c r="D121" s="228" t="s">
        <v>155</v>
      </c>
      <c r="E121" s="229" t="s">
        <v>237</v>
      </c>
      <c r="F121" s="230" t="s">
        <v>238</v>
      </c>
      <c r="G121" s="231" t="s">
        <v>138</v>
      </c>
      <c r="H121" s="232">
        <v>200</v>
      </c>
      <c r="I121" s="233"/>
      <c r="J121" s="234">
        <f>ROUND(I121*H121,2)</f>
        <v>0</v>
      </c>
      <c r="K121" s="230" t="s">
        <v>19</v>
      </c>
      <c r="L121" s="235"/>
      <c r="M121" s="236" t="s">
        <v>19</v>
      </c>
      <c r="N121" s="237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159</v>
      </c>
      <c r="AT121" s="209" t="s">
        <v>155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152</v>
      </c>
      <c r="BM121" s="209" t="s">
        <v>239</v>
      </c>
    </row>
    <row r="122" s="2" customFormat="1" ht="16.5" customHeight="1">
      <c r="A122" s="40"/>
      <c r="B122" s="41"/>
      <c r="C122" s="228" t="s">
        <v>240</v>
      </c>
      <c r="D122" s="228" t="s">
        <v>155</v>
      </c>
      <c r="E122" s="229" t="s">
        <v>241</v>
      </c>
      <c r="F122" s="230" t="s">
        <v>242</v>
      </c>
      <c r="G122" s="231" t="s">
        <v>138</v>
      </c>
      <c r="H122" s="232">
        <v>312</v>
      </c>
      <c r="I122" s="233"/>
      <c r="J122" s="234">
        <f>ROUND(I122*H122,2)</f>
        <v>0</v>
      </c>
      <c r="K122" s="230" t="s">
        <v>19</v>
      </c>
      <c r="L122" s="235"/>
      <c r="M122" s="236" t="s">
        <v>19</v>
      </c>
      <c r="N122" s="237" t="s">
        <v>45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159</v>
      </c>
      <c r="AT122" s="209" t="s">
        <v>155</v>
      </c>
      <c r="AU122" s="209" t="s">
        <v>84</v>
      </c>
      <c r="AY122" s="19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82</v>
      </c>
      <c r="BK122" s="210">
        <f>ROUND(I122*H122,2)</f>
        <v>0</v>
      </c>
      <c r="BL122" s="19" t="s">
        <v>152</v>
      </c>
      <c r="BM122" s="209" t="s">
        <v>243</v>
      </c>
    </row>
    <row r="123" s="2" customFormat="1" ht="24.15" customHeight="1">
      <c r="A123" s="40"/>
      <c r="B123" s="41"/>
      <c r="C123" s="198" t="s">
        <v>244</v>
      </c>
      <c r="D123" s="198" t="s">
        <v>121</v>
      </c>
      <c r="E123" s="199" t="s">
        <v>245</v>
      </c>
      <c r="F123" s="200" t="s">
        <v>246</v>
      </c>
      <c r="G123" s="201" t="s">
        <v>138</v>
      </c>
      <c r="H123" s="202">
        <v>4051</v>
      </c>
      <c r="I123" s="203"/>
      <c r="J123" s="204">
        <f>ROUND(I123*H123,2)</f>
        <v>0</v>
      </c>
      <c r="K123" s="200" t="s">
        <v>125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152</v>
      </c>
      <c r="AT123" s="209" t="s">
        <v>121</v>
      </c>
      <c r="AU123" s="209" t="s">
        <v>84</v>
      </c>
      <c r="AY123" s="19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152</v>
      </c>
      <c r="BM123" s="209" t="s">
        <v>247</v>
      </c>
    </row>
    <row r="124" s="2" customFormat="1">
      <c r="A124" s="40"/>
      <c r="B124" s="41"/>
      <c r="C124" s="42"/>
      <c r="D124" s="211" t="s">
        <v>128</v>
      </c>
      <c r="E124" s="42"/>
      <c r="F124" s="212" t="s">
        <v>248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84</v>
      </c>
    </row>
    <row r="125" s="13" customFormat="1">
      <c r="A125" s="13"/>
      <c r="B125" s="238"/>
      <c r="C125" s="239"/>
      <c r="D125" s="240" t="s">
        <v>171</v>
      </c>
      <c r="E125" s="241" t="s">
        <v>19</v>
      </c>
      <c r="F125" s="242" t="s">
        <v>175</v>
      </c>
      <c r="G125" s="239"/>
      <c r="H125" s="243">
        <v>4051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171</v>
      </c>
      <c r="AU125" s="249" t="s">
        <v>84</v>
      </c>
      <c r="AV125" s="13" t="s">
        <v>84</v>
      </c>
      <c r="AW125" s="13" t="s">
        <v>35</v>
      </c>
      <c r="AX125" s="13" t="s">
        <v>82</v>
      </c>
      <c r="AY125" s="249" t="s">
        <v>120</v>
      </c>
    </row>
    <row r="126" s="2" customFormat="1" ht="16.5" customHeight="1">
      <c r="A126" s="40"/>
      <c r="B126" s="41"/>
      <c r="C126" s="228" t="s">
        <v>249</v>
      </c>
      <c r="D126" s="228" t="s">
        <v>155</v>
      </c>
      <c r="E126" s="229" t="s">
        <v>250</v>
      </c>
      <c r="F126" s="230" t="s">
        <v>251</v>
      </c>
      <c r="G126" s="231" t="s">
        <v>138</v>
      </c>
      <c r="H126" s="232">
        <v>400</v>
      </c>
      <c r="I126" s="233"/>
      <c r="J126" s="234">
        <f>ROUND(I126*H126,2)</f>
        <v>0</v>
      </c>
      <c r="K126" s="230" t="s">
        <v>19</v>
      </c>
      <c r="L126" s="235"/>
      <c r="M126" s="236" t="s">
        <v>19</v>
      </c>
      <c r="N126" s="237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159</v>
      </c>
      <c r="AT126" s="209" t="s">
        <v>155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152</v>
      </c>
      <c r="BM126" s="209" t="s">
        <v>252</v>
      </c>
    </row>
    <row r="127" s="2" customFormat="1" ht="16.5" customHeight="1">
      <c r="A127" s="40"/>
      <c r="B127" s="41"/>
      <c r="C127" s="228" t="s">
        <v>253</v>
      </c>
      <c r="D127" s="228" t="s">
        <v>155</v>
      </c>
      <c r="E127" s="229" t="s">
        <v>254</v>
      </c>
      <c r="F127" s="230" t="s">
        <v>255</v>
      </c>
      <c r="G127" s="231" t="s">
        <v>138</v>
      </c>
      <c r="H127" s="232">
        <v>400</v>
      </c>
      <c r="I127" s="233"/>
      <c r="J127" s="234">
        <f>ROUND(I127*H127,2)</f>
        <v>0</v>
      </c>
      <c r="K127" s="230" t="s">
        <v>19</v>
      </c>
      <c r="L127" s="235"/>
      <c r="M127" s="236" t="s">
        <v>19</v>
      </c>
      <c r="N127" s="237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159</v>
      </c>
      <c r="AT127" s="209" t="s">
        <v>155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152</v>
      </c>
      <c r="BM127" s="209" t="s">
        <v>256</v>
      </c>
    </row>
    <row r="128" s="2" customFormat="1" ht="16.5" customHeight="1">
      <c r="A128" s="40"/>
      <c r="B128" s="41"/>
      <c r="C128" s="228" t="s">
        <v>257</v>
      </c>
      <c r="D128" s="228" t="s">
        <v>155</v>
      </c>
      <c r="E128" s="229" t="s">
        <v>258</v>
      </c>
      <c r="F128" s="230" t="s">
        <v>259</v>
      </c>
      <c r="G128" s="231" t="s">
        <v>138</v>
      </c>
      <c r="H128" s="232">
        <v>200</v>
      </c>
      <c r="I128" s="233"/>
      <c r="J128" s="234">
        <f>ROUND(I128*H128,2)</f>
        <v>0</v>
      </c>
      <c r="K128" s="230" t="s">
        <v>19</v>
      </c>
      <c r="L128" s="235"/>
      <c r="M128" s="236" t="s">
        <v>19</v>
      </c>
      <c r="N128" s="237" t="s">
        <v>45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159</v>
      </c>
      <c r="AT128" s="209" t="s">
        <v>155</v>
      </c>
      <c r="AU128" s="209" t="s">
        <v>84</v>
      </c>
      <c r="AY128" s="19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82</v>
      </c>
      <c r="BK128" s="210">
        <f>ROUND(I128*H128,2)</f>
        <v>0</v>
      </c>
      <c r="BL128" s="19" t="s">
        <v>152</v>
      </c>
      <c r="BM128" s="209" t="s">
        <v>260</v>
      </c>
    </row>
    <row r="129" s="2" customFormat="1" ht="16.5" customHeight="1">
      <c r="A129" s="40"/>
      <c r="B129" s="41"/>
      <c r="C129" s="228" t="s">
        <v>261</v>
      </c>
      <c r="D129" s="228" t="s">
        <v>155</v>
      </c>
      <c r="E129" s="229" t="s">
        <v>262</v>
      </c>
      <c r="F129" s="230" t="s">
        <v>263</v>
      </c>
      <c r="G129" s="231" t="s">
        <v>138</v>
      </c>
      <c r="H129" s="232">
        <v>2251</v>
      </c>
      <c r="I129" s="233"/>
      <c r="J129" s="234">
        <f>ROUND(I129*H129,2)</f>
        <v>0</v>
      </c>
      <c r="K129" s="230" t="s">
        <v>19</v>
      </c>
      <c r="L129" s="235"/>
      <c r="M129" s="236" t="s">
        <v>19</v>
      </c>
      <c r="N129" s="237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159</v>
      </c>
      <c r="AT129" s="209" t="s">
        <v>155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152</v>
      </c>
      <c r="BM129" s="209" t="s">
        <v>264</v>
      </c>
    </row>
    <row r="130" s="2" customFormat="1" ht="16.5" customHeight="1">
      <c r="A130" s="40"/>
      <c r="B130" s="41"/>
      <c r="C130" s="228" t="s">
        <v>265</v>
      </c>
      <c r="D130" s="228" t="s">
        <v>155</v>
      </c>
      <c r="E130" s="229" t="s">
        <v>266</v>
      </c>
      <c r="F130" s="230" t="s">
        <v>267</v>
      </c>
      <c r="G130" s="231" t="s">
        <v>138</v>
      </c>
      <c r="H130" s="232">
        <v>400</v>
      </c>
      <c r="I130" s="233"/>
      <c r="J130" s="234">
        <f>ROUND(I130*H130,2)</f>
        <v>0</v>
      </c>
      <c r="K130" s="230" t="s">
        <v>19</v>
      </c>
      <c r="L130" s="235"/>
      <c r="M130" s="236" t="s">
        <v>19</v>
      </c>
      <c r="N130" s="237" t="s">
        <v>45</v>
      </c>
      <c r="O130" s="8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159</v>
      </c>
      <c r="AT130" s="209" t="s">
        <v>155</v>
      </c>
      <c r="AU130" s="209" t="s">
        <v>84</v>
      </c>
      <c r="AY130" s="19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82</v>
      </c>
      <c r="BK130" s="210">
        <f>ROUND(I130*H130,2)</f>
        <v>0</v>
      </c>
      <c r="BL130" s="19" t="s">
        <v>152</v>
      </c>
      <c r="BM130" s="209" t="s">
        <v>268</v>
      </c>
    </row>
    <row r="131" s="2" customFormat="1" ht="16.5" customHeight="1">
      <c r="A131" s="40"/>
      <c r="B131" s="41"/>
      <c r="C131" s="228" t="s">
        <v>269</v>
      </c>
      <c r="D131" s="228" t="s">
        <v>155</v>
      </c>
      <c r="E131" s="229" t="s">
        <v>270</v>
      </c>
      <c r="F131" s="230" t="s">
        <v>271</v>
      </c>
      <c r="G131" s="231" t="s">
        <v>138</v>
      </c>
      <c r="H131" s="232">
        <v>400</v>
      </c>
      <c r="I131" s="233"/>
      <c r="J131" s="234">
        <f>ROUND(I131*H131,2)</f>
        <v>0</v>
      </c>
      <c r="K131" s="230" t="s">
        <v>19</v>
      </c>
      <c r="L131" s="235"/>
      <c r="M131" s="236" t="s">
        <v>19</v>
      </c>
      <c r="N131" s="237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159</v>
      </c>
      <c r="AT131" s="209" t="s">
        <v>155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272</v>
      </c>
    </row>
    <row r="132" s="2" customFormat="1" ht="24.15" customHeight="1">
      <c r="A132" s="40"/>
      <c r="B132" s="41"/>
      <c r="C132" s="198" t="s">
        <v>273</v>
      </c>
      <c r="D132" s="198" t="s">
        <v>121</v>
      </c>
      <c r="E132" s="199" t="s">
        <v>274</v>
      </c>
      <c r="F132" s="200" t="s">
        <v>275</v>
      </c>
      <c r="G132" s="201" t="s">
        <v>138</v>
      </c>
      <c r="H132" s="202">
        <v>25</v>
      </c>
      <c r="I132" s="203"/>
      <c r="J132" s="204">
        <f>ROUND(I132*H132,2)</f>
        <v>0</v>
      </c>
      <c r="K132" s="200" t="s">
        <v>125</v>
      </c>
      <c r="L132" s="46"/>
      <c r="M132" s="205" t="s">
        <v>19</v>
      </c>
      <c r="N132" s="206" t="s">
        <v>45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152</v>
      </c>
      <c r="AT132" s="209" t="s">
        <v>121</v>
      </c>
      <c r="AU132" s="209" t="s">
        <v>84</v>
      </c>
      <c r="AY132" s="19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82</v>
      </c>
      <c r="BK132" s="210">
        <f>ROUND(I132*H132,2)</f>
        <v>0</v>
      </c>
      <c r="BL132" s="19" t="s">
        <v>152</v>
      </c>
      <c r="BM132" s="209" t="s">
        <v>276</v>
      </c>
    </row>
    <row r="133" s="2" customFormat="1">
      <c r="A133" s="40"/>
      <c r="B133" s="41"/>
      <c r="C133" s="42"/>
      <c r="D133" s="211" t="s">
        <v>128</v>
      </c>
      <c r="E133" s="42"/>
      <c r="F133" s="212" t="s">
        <v>277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84</v>
      </c>
    </row>
    <row r="134" s="13" customFormat="1">
      <c r="A134" s="13"/>
      <c r="B134" s="238"/>
      <c r="C134" s="239"/>
      <c r="D134" s="240" t="s">
        <v>171</v>
      </c>
      <c r="E134" s="241" t="s">
        <v>19</v>
      </c>
      <c r="F134" s="242" t="s">
        <v>181</v>
      </c>
      <c r="G134" s="239"/>
      <c r="H134" s="243">
        <v>25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171</v>
      </c>
      <c r="AU134" s="249" t="s">
        <v>84</v>
      </c>
      <c r="AV134" s="13" t="s">
        <v>84</v>
      </c>
      <c r="AW134" s="13" t="s">
        <v>35</v>
      </c>
      <c r="AX134" s="13" t="s">
        <v>82</v>
      </c>
      <c r="AY134" s="249" t="s">
        <v>120</v>
      </c>
    </row>
    <row r="135" s="2" customFormat="1" ht="16.5" customHeight="1">
      <c r="A135" s="40"/>
      <c r="B135" s="41"/>
      <c r="C135" s="228" t="s">
        <v>278</v>
      </c>
      <c r="D135" s="228" t="s">
        <v>155</v>
      </c>
      <c r="E135" s="229" t="s">
        <v>279</v>
      </c>
      <c r="F135" s="230" t="s">
        <v>280</v>
      </c>
      <c r="G135" s="231" t="s">
        <v>138</v>
      </c>
      <c r="H135" s="232">
        <v>6</v>
      </c>
      <c r="I135" s="233"/>
      <c r="J135" s="234">
        <f>ROUND(I135*H135,2)</f>
        <v>0</v>
      </c>
      <c r="K135" s="230" t="s">
        <v>19</v>
      </c>
      <c r="L135" s="235"/>
      <c r="M135" s="236" t="s">
        <v>19</v>
      </c>
      <c r="N135" s="237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159</v>
      </c>
      <c r="AT135" s="209" t="s">
        <v>155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152</v>
      </c>
      <c r="BM135" s="209" t="s">
        <v>281</v>
      </c>
    </row>
    <row r="136" s="2" customFormat="1" ht="16.5" customHeight="1">
      <c r="A136" s="40"/>
      <c r="B136" s="41"/>
      <c r="C136" s="228" t="s">
        <v>282</v>
      </c>
      <c r="D136" s="228" t="s">
        <v>155</v>
      </c>
      <c r="E136" s="229" t="s">
        <v>283</v>
      </c>
      <c r="F136" s="230" t="s">
        <v>284</v>
      </c>
      <c r="G136" s="231" t="s">
        <v>138</v>
      </c>
      <c r="H136" s="232">
        <v>6</v>
      </c>
      <c r="I136" s="233"/>
      <c r="J136" s="234">
        <f>ROUND(I136*H136,2)</f>
        <v>0</v>
      </c>
      <c r="K136" s="230" t="s">
        <v>19</v>
      </c>
      <c r="L136" s="235"/>
      <c r="M136" s="236" t="s">
        <v>19</v>
      </c>
      <c r="N136" s="237" t="s">
        <v>45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159</v>
      </c>
      <c r="AT136" s="209" t="s">
        <v>155</v>
      </c>
      <c r="AU136" s="209" t="s">
        <v>84</v>
      </c>
      <c r="AY136" s="19" t="s">
        <v>120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9" t="s">
        <v>82</v>
      </c>
      <c r="BK136" s="210">
        <f>ROUND(I136*H136,2)</f>
        <v>0</v>
      </c>
      <c r="BL136" s="19" t="s">
        <v>152</v>
      </c>
      <c r="BM136" s="209" t="s">
        <v>285</v>
      </c>
    </row>
    <row r="137" s="2" customFormat="1" ht="16.5" customHeight="1">
      <c r="A137" s="40"/>
      <c r="B137" s="41"/>
      <c r="C137" s="228" t="s">
        <v>286</v>
      </c>
      <c r="D137" s="228" t="s">
        <v>155</v>
      </c>
      <c r="E137" s="229" t="s">
        <v>287</v>
      </c>
      <c r="F137" s="230" t="s">
        <v>288</v>
      </c>
      <c r="G137" s="231" t="s">
        <v>138</v>
      </c>
      <c r="H137" s="232">
        <v>4</v>
      </c>
      <c r="I137" s="233"/>
      <c r="J137" s="234">
        <f>ROUND(I137*H137,2)</f>
        <v>0</v>
      </c>
      <c r="K137" s="230" t="s">
        <v>19</v>
      </c>
      <c r="L137" s="235"/>
      <c r="M137" s="236" t="s">
        <v>19</v>
      </c>
      <c r="N137" s="237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159</v>
      </c>
      <c r="AT137" s="209" t="s">
        <v>155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152</v>
      </c>
      <c r="BM137" s="209" t="s">
        <v>289</v>
      </c>
    </row>
    <row r="138" s="2" customFormat="1" ht="16.5" customHeight="1">
      <c r="A138" s="40"/>
      <c r="B138" s="41"/>
      <c r="C138" s="228" t="s">
        <v>290</v>
      </c>
      <c r="D138" s="228" t="s">
        <v>155</v>
      </c>
      <c r="E138" s="229" t="s">
        <v>291</v>
      </c>
      <c r="F138" s="230" t="s">
        <v>292</v>
      </c>
      <c r="G138" s="231" t="s">
        <v>138</v>
      </c>
      <c r="H138" s="232">
        <v>4</v>
      </c>
      <c r="I138" s="233"/>
      <c r="J138" s="234">
        <f>ROUND(I138*H138,2)</f>
        <v>0</v>
      </c>
      <c r="K138" s="230" t="s">
        <v>19</v>
      </c>
      <c r="L138" s="235"/>
      <c r="M138" s="236" t="s">
        <v>19</v>
      </c>
      <c r="N138" s="237" t="s">
        <v>45</v>
      </c>
      <c r="O138" s="8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9" t="s">
        <v>159</v>
      </c>
      <c r="AT138" s="209" t="s">
        <v>155</v>
      </c>
      <c r="AU138" s="209" t="s">
        <v>84</v>
      </c>
      <c r="AY138" s="19" t="s">
        <v>120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82</v>
      </c>
      <c r="BK138" s="210">
        <f>ROUND(I138*H138,2)</f>
        <v>0</v>
      </c>
      <c r="BL138" s="19" t="s">
        <v>152</v>
      </c>
      <c r="BM138" s="209" t="s">
        <v>293</v>
      </c>
    </row>
    <row r="139" s="2" customFormat="1" ht="16.5" customHeight="1">
      <c r="A139" s="40"/>
      <c r="B139" s="41"/>
      <c r="C139" s="228" t="s">
        <v>294</v>
      </c>
      <c r="D139" s="228" t="s">
        <v>155</v>
      </c>
      <c r="E139" s="229" t="s">
        <v>295</v>
      </c>
      <c r="F139" s="230" t="s">
        <v>296</v>
      </c>
      <c r="G139" s="231" t="s">
        <v>138</v>
      </c>
      <c r="H139" s="232">
        <v>5</v>
      </c>
      <c r="I139" s="233"/>
      <c r="J139" s="234">
        <f>ROUND(I139*H139,2)</f>
        <v>0</v>
      </c>
      <c r="K139" s="230" t="s">
        <v>19</v>
      </c>
      <c r="L139" s="235"/>
      <c r="M139" s="236" t="s">
        <v>19</v>
      </c>
      <c r="N139" s="237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159</v>
      </c>
      <c r="AT139" s="209" t="s">
        <v>155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152</v>
      </c>
      <c r="BM139" s="209" t="s">
        <v>297</v>
      </c>
    </row>
    <row r="140" s="2" customFormat="1" ht="24.15" customHeight="1">
      <c r="A140" s="40"/>
      <c r="B140" s="41"/>
      <c r="C140" s="198" t="s">
        <v>298</v>
      </c>
      <c r="D140" s="198" t="s">
        <v>121</v>
      </c>
      <c r="E140" s="199" t="s">
        <v>299</v>
      </c>
      <c r="F140" s="200" t="s">
        <v>300</v>
      </c>
      <c r="G140" s="201" t="s">
        <v>138</v>
      </c>
      <c r="H140" s="202">
        <v>58</v>
      </c>
      <c r="I140" s="203"/>
      <c r="J140" s="204">
        <f>ROUND(I140*H140,2)</f>
        <v>0</v>
      </c>
      <c r="K140" s="200" t="s">
        <v>125</v>
      </c>
      <c r="L140" s="46"/>
      <c r="M140" s="205" t="s">
        <v>19</v>
      </c>
      <c r="N140" s="206" t="s">
        <v>45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152</v>
      </c>
      <c r="AT140" s="209" t="s">
        <v>121</v>
      </c>
      <c r="AU140" s="209" t="s">
        <v>84</v>
      </c>
      <c r="AY140" s="19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82</v>
      </c>
      <c r="BK140" s="210">
        <f>ROUND(I140*H140,2)</f>
        <v>0</v>
      </c>
      <c r="BL140" s="19" t="s">
        <v>152</v>
      </c>
      <c r="BM140" s="209" t="s">
        <v>301</v>
      </c>
    </row>
    <row r="141" s="2" customFormat="1">
      <c r="A141" s="40"/>
      <c r="B141" s="41"/>
      <c r="C141" s="42"/>
      <c r="D141" s="211" t="s">
        <v>128</v>
      </c>
      <c r="E141" s="42"/>
      <c r="F141" s="212" t="s">
        <v>302</v>
      </c>
      <c r="G141" s="42"/>
      <c r="H141" s="42"/>
      <c r="I141" s="213"/>
      <c r="J141" s="42"/>
      <c r="K141" s="42"/>
      <c r="L141" s="46"/>
      <c r="M141" s="214"/>
      <c r="N141" s="21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128</v>
      </c>
      <c r="AU141" s="19" t="s">
        <v>84</v>
      </c>
    </row>
    <row r="142" s="13" customFormat="1">
      <c r="A142" s="13"/>
      <c r="B142" s="238"/>
      <c r="C142" s="239"/>
      <c r="D142" s="240" t="s">
        <v>171</v>
      </c>
      <c r="E142" s="241" t="s">
        <v>19</v>
      </c>
      <c r="F142" s="242" t="s">
        <v>183</v>
      </c>
      <c r="G142" s="239"/>
      <c r="H142" s="243">
        <v>58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171</v>
      </c>
      <c r="AU142" s="249" t="s">
        <v>84</v>
      </c>
      <c r="AV142" s="13" t="s">
        <v>84</v>
      </c>
      <c r="AW142" s="13" t="s">
        <v>35</v>
      </c>
      <c r="AX142" s="13" t="s">
        <v>82</v>
      </c>
      <c r="AY142" s="249" t="s">
        <v>120</v>
      </c>
    </row>
    <row r="143" s="2" customFormat="1" ht="16.5" customHeight="1">
      <c r="A143" s="40"/>
      <c r="B143" s="41"/>
      <c r="C143" s="228" t="s">
        <v>303</v>
      </c>
      <c r="D143" s="228" t="s">
        <v>155</v>
      </c>
      <c r="E143" s="229" t="s">
        <v>304</v>
      </c>
      <c r="F143" s="230" t="s">
        <v>305</v>
      </c>
      <c r="G143" s="231" t="s">
        <v>138</v>
      </c>
      <c r="H143" s="232">
        <v>29</v>
      </c>
      <c r="I143" s="233"/>
      <c r="J143" s="234">
        <f>ROUND(I143*H143,2)</f>
        <v>0</v>
      </c>
      <c r="K143" s="230" t="s">
        <v>19</v>
      </c>
      <c r="L143" s="235"/>
      <c r="M143" s="236" t="s">
        <v>19</v>
      </c>
      <c r="N143" s="237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159</v>
      </c>
      <c r="AT143" s="209" t="s">
        <v>155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152</v>
      </c>
      <c r="BM143" s="209" t="s">
        <v>306</v>
      </c>
    </row>
    <row r="144" s="2" customFormat="1" ht="16.5" customHeight="1">
      <c r="A144" s="40"/>
      <c r="B144" s="41"/>
      <c r="C144" s="228" t="s">
        <v>307</v>
      </c>
      <c r="D144" s="228" t="s">
        <v>155</v>
      </c>
      <c r="E144" s="229" t="s">
        <v>308</v>
      </c>
      <c r="F144" s="230" t="s">
        <v>309</v>
      </c>
      <c r="G144" s="231" t="s">
        <v>138</v>
      </c>
      <c r="H144" s="232">
        <v>18</v>
      </c>
      <c r="I144" s="233"/>
      <c r="J144" s="234">
        <f>ROUND(I144*H144,2)</f>
        <v>0</v>
      </c>
      <c r="K144" s="230" t="s">
        <v>19</v>
      </c>
      <c r="L144" s="235"/>
      <c r="M144" s="236" t="s">
        <v>19</v>
      </c>
      <c r="N144" s="237" t="s">
        <v>45</v>
      </c>
      <c r="O144" s="86"/>
      <c r="P144" s="207">
        <f>O144*H144</f>
        <v>0</v>
      </c>
      <c r="Q144" s="207">
        <v>0</v>
      </c>
      <c r="R144" s="207">
        <f>Q144*H144</f>
        <v>0</v>
      </c>
      <c r="S144" s="207">
        <v>0</v>
      </c>
      <c r="T144" s="20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09" t="s">
        <v>159</v>
      </c>
      <c r="AT144" s="209" t="s">
        <v>155</v>
      </c>
      <c r="AU144" s="209" t="s">
        <v>84</v>
      </c>
      <c r="AY144" s="19" t="s">
        <v>120</v>
      </c>
      <c r="BE144" s="210">
        <f>IF(N144="základní",J144,0)</f>
        <v>0</v>
      </c>
      <c r="BF144" s="210">
        <f>IF(N144="snížená",J144,0)</f>
        <v>0</v>
      </c>
      <c r="BG144" s="210">
        <f>IF(N144="zákl. přenesená",J144,0)</f>
        <v>0</v>
      </c>
      <c r="BH144" s="210">
        <f>IF(N144="sníž. přenesená",J144,0)</f>
        <v>0</v>
      </c>
      <c r="BI144" s="210">
        <f>IF(N144="nulová",J144,0)</f>
        <v>0</v>
      </c>
      <c r="BJ144" s="19" t="s">
        <v>82</v>
      </c>
      <c r="BK144" s="210">
        <f>ROUND(I144*H144,2)</f>
        <v>0</v>
      </c>
      <c r="BL144" s="19" t="s">
        <v>152</v>
      </c>
      <c r="BM144" s="209" t="s">
        <v>310</v>
      </c>
    </row>
    <row r="145" s="2" customFormat="1" ht="16.5" customHeight="1">
      <c r="A145" s="40"/>
      <c r="B145" s="41"/>
      <c r="C145" s="228" t="s">
        <v>311</v>
      </c>
      <c r="D145" s="228" t="s">
        <v>155</v>
      </c>
      <c r="E145" s="229" t="s">
        <v>312</v>
      </c>
      <c r="F145" s="230" t="s">
        <v>313</v>
      </c>
      <c r="G145" s="231" t="s">
        <v>138</v>
      </c>
      <c r="H145" s="232">
        <v>11</v>
      </c>
      <c r="I145" s="233"/>
      <c r="J145" s="234">
        <f>ROUND(I145*H145,2)</f>
        <v>0</v>
      </c>
      <c r="K145" s="230" t="s">
        <v>19</v>
      </c>
      <c r="L145" s="235"/>
      <c r="M145" s="236" t="s">
        <v>19</v>
      </c>
      <c r="N145" s="237" t="s">
        <v>45</v>
      </c>
      <c r="O145" s="86"/>
      <c r="P145" s="207">
        <f>O145*H145</f>
        <v>0</v>
      </c>
      <c r="Q145" s="207">
        <v>0</v>
      </c>
      <c r="R145" s="207">
        <f>Q145*H145</f>
        <v>0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159</v>
      </c>
      <c r="AT145" s="209" t="s">
        <v>155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152</v>
      </c>
      <c r="BM145" s="209" t="s">
        <v>314</v>
      </c>
    </row>
    <row r="146" s="2" customFormat="1" ht="16.5" customHeight="1">
      <c r="A146" s="40"/>
      <c r="B146" s="41"/>
      <c r="C146" s="198" t="s">
        <v>315</v>
      </c>
      <c r="D146" s="198" t="s">
        <v>121</v>
      </c>
      <c r="E146" s="199" t="s">
        <v>316</v>
      </c>
      <c r="F146" s="200" t="s">
        <v>317</v>
      </c>
      <c r="G146" s="201" t="s">
        <v>138</v>
      </c>
      <c r="H146" s="202">
        <v>4051</v>
      </c>
      <c r="I146" s="203"/>
      <c r="J146" s="204">
        <f>ROUND(I146*H146,2)</f>
        <v>0</v>
      </c>
      <c r="K146" s="200" t="s">
        <v>125</v>
      </c>
      <c r="L146" s="46"/>
      <c r="M146" s="205" t="s">
        <v>19</v>
      </c>
      <c r="N146" s="206" t="s">
        <v>45</v>
      </c>
      <c r="O146" s="86"/>
      <c r="P146" s="207">
        <f>O146*H146</f>
        <v>0</v>
      </c>
      <c r="Q146" s="207">
        <v>4.6E-05</v>
      </c>
      <c r="R146" s="207">
        <f>Q146*H146</f>
        <v>0.18634600000000001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152</v>
      </c>
      <c r="AT146" s="209" t="s">
        <v>121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152</v>
      </c>
      <c r="BM146" s="209" t="s">
        <v>318</v>
      </c>
    </row>
    <row r="147" s="2" customFormat="1">
      <c r="A147" s="40"/>
      <c r="B147" s="41"/>
      <c r="C147" s="42"/>
      <c r="D147" s="211" t="s">
        <v>128</v>
      </c>
      <c r="E147" s="42"/>
      <c r="F147" s="212" t="s">
        <v>319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84</v>
      </c>
    </row>
    <row r="148" s="2" customFormat="1" ht="16.5" customHeight="1">
      <c r="A148" s="40"/>
      <c r="B148" s="41"/>
      <c r="C148" s="228" t="s">
        <v>320</v>
      </c>
      <c r="D148" s="228" t="s">
        <v>155</v>
      </c>
      <c r="E148" s="229" t="s">
        <v>321</v>
      </c>
      <c r="F148" s="230" t="s">
        <v>322</v>
      </c>
      <c r="G148" s="231" t="s">
        <v>138</v>
      </c>
      <c r="H148" s="232">
        <v>4051</v>
      </c>
      <c r="I148" s="233"/>
      <c r="J148" s="234">
        <f>ROUND(I148*H148,2)</f>
        <v>0</v>
      </c>
      <c r="K148" s="230" t="s">
        <v>125</v>
      </c>
      <c r="L148" s="235"/>
      <c r="M148" s="236" t="s">
        <v>19</v>
      </c>
      <c r="N148" s="237" t="s">
        <v>45</v>
      </c>
      <c r="O148" s="86"/>
      <c r="P148" s="207">
        <f>O148*H148</f>
        <v>0</v>
      </c>
      <c r="Q148" s="207">
        <v>0.0047200000000000002</v>
      </c>
      <c r="R148" s="207">
        <f>Q148*H148</f>
        <v>19.120720000000002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159</v>
      </c>
      <c r="AT148" s="209" t="s">
        <v>155</v>
      </c>
      <c r="AU148" s="209" t="s">
        <v>84</v>
      </c>
      <c r="AY148" s="19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152</v>
      </c>
      <c r="BM148" s="209" t="s">
        <v>323</v>
      </c>
    </row>
    <row r="149" s="2" customFormat="1" ht="16.5" customHeight="1">
      <c r="A149" s="40"/>
      <c r="B149" s="41"/>
      <c r="C149" s="198" t="s">
        <v>324</v>
      </c>
      <c r="D149" s="198" t="s">
        <v>121</v>
      </c>
      <c r="E149" s="199" t="s">
        <v>325</v>
      </c>
      <c r="F149" s="200" t="s">
        <v>326</v>
      </c>
      <c r="G149" s="201" t="s">
        <v>138</v>
      </c>
      <c r="H149" s="202">
        <v>83</v>
      </c>
      <c r="I149" s="203"/>
      <c r="J149" s="204">
        <f>ROUND(I149*H149,2)</f>
        <v>0</v>
      </c>
      <c r="K149" s="200" t="s">
        <v>125</v>
      </c>
      <c r="L149" s="46"/>
      <c r="M149" s="205" t="s">
        <v>19</v>
      </c>
      <c r="N149" s="206" t="s">
        <v>45</v>
      </c>
      <c r="O149" s="86"/>
      <c r="P149" s="207">
        <f>O149*H149</f>
        <v>0</v>
      </c>
      <c r="Q149" s="207">
        <v>5.3999999999999998E-05</v>
      </c>
      <c r="R149" s="207">
        <f>Q149*H149</f>
        <v>0.0044819999999999999</v>
      </c>
      <c r="S149" s="207">
        <v>0</v>
      </c>
      <c r="T149" s="20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09" t="s">
        <v>152</v>
      </c>
      <c r="AT149" s="209" t="s">
        <v>121</v>
      </c>
      <c r="AU149" s="209" t="s">
        <v>84</v>
      </c>
      <c r="AY149" s="19" t="s">
        <v>120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9" t="s">
        <v>82</v>
      </c>
      <c r="BK149" s="210">
        <f>ROUND(I149*H149,2)</f>
        <v>0</v>
      </c>
      <c r="BL149" s="19" t="s">
        <v>152</v>
      </c>
      <c r="BM149" s="209" t="s">
        <v>327</v>
      </c>
    </row>
    <row r="150" s="2" customFormat="1">
      <c r="A150" s="40"/>
      <c r="B150" s="41"/>
      <c r="C150" s="42"/>
      <c r="D150" s="211" t="s">
        <v>128</v>
      </c>
      <c r="E150" s="42"/>
      <c r="F150" s="212" t="s">
        <v>328</v>
      </c>
      <c r="G150" s="42"/>
      <c r="H150" s="42"/>
      <c r="I150" s="213"/>
      <c r="J150" s="42"/>
      <c r="K150" s="42"/>
      <c r="L150" s="46"/>
      <c r="M150" s="214"/>
      <c r="N150" s="21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128</v>
      </c>
      <c r="AU150" s="19" t="s">
        <v>84</v>
      </c>
    </row>
    <row r="151" s="2" customFormat="1" ht="16.5" customHeight="1">
      <c r="A151" s="40"/>
      <c r="B151" s="41"/>
      <c r="C151" s="228" t="s">
        <v>329</v>
      </c>
      <c r="D151" s="228" t="s">
        <v>155</v>
      </c>
      <c r="E151" s="229" t="s">
        <v>321</v>
      </c>
      <c r="F151" s="230" t="s">
        <v>322</v>
      </c>
      <c r="G151" s="231" t="s">
        <v>138</v>
      </c>
      <c r="H151" s="232">
        <v>249</v>
      </c>
      <c r="I151" s="233"/>
      <c r="J151" s="234">
        <f>ROUND(I151*H151,2)</f>
        <v>0</v>
      </c>
      <c r="K151" s="230" t="s">
        <v>125</v>
      </c>
      <c r="L151" s="235"/>
      <c r="M151" s="236" t="s">
        <v>19</v>
      </c>
      <c r="N151" s="237" t="s">
        <v>45</v>
      </c>
      <c r="O151" s="86"/>
      <c r="P151" s="207">
        <f>O151*H151</f>
        <v>0</v>
      </c>
      <c r="Q151" s="207">
        <v>0.0047200000000000002</v>
      </c>
      <c r="R151" s="207">
        <f>Q151*H151</f>
        <v>1.1752800000000001</v>
      </c>
      <c r="S151" s="207">
        <v>0</v>
      </c>
      <c r="T151" s="208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09" t="s">
        <v>159</v>
      </c>
      <c r="AT151" s="209" t="s">
        <v>155</v>
      </c>
      <c r="AU151" s="209" t="s">
        <v>84</v>
      </c>
      <c r="AY151" s="19" t="s">
        <v>120</v>
      </c>
      <c r="BE151" s="210">
        <f>IF(N151="základní",J151,0)</f>
        <v>0</v>
      </c>
      <c r="BF151" s="210">
        <f>IF(N151="snížená",J151,0)</f>
        <v>0</v>
      </c>
      <c r="BG151" s="210">
        <f>IF(N151="zákl. přenesená",J151,0)</f>
        <v>0</v>
      </c>
      <c r="BH151" s="210">
        <f>IF(N151="sníž. přenesená",J151,0)</f>
        <v>0</v>
      </c>
      <c r="BI151" s="210">
        <f>IF(N151="nulová",J151,0)</f>
        <v>0</v>
      </c>
      <c r="BJ151" s="19" t="s">
        <v>82</v>
      </c>
      <c r="BK151" s="210">
        <f>ROUND(I151*H151,2)</f>
        <v>0</v>
      </c>
      <c r="BL151" s="19" t="s">
        <v>152</v>
      </c>
      <c r="BM151" s="209" t="s">
        <v>330</v>
      </c>
    </row>
    <row r="152" s="13" customFormat="1">
      <c r="A152" s="13"/>
      <c r="B152" s="238"/>
      <c r="C152" s="239"/>
      <c r="D152" s="240" t="s">
        <v>171</v>
      </c>
      <c r="E152" s="239"/>
      <c r="F152" s="242" t="s">
        <v>331</v>
      </c>
      <c r="G152" s="239"/>
      <c r="H152" s="243">
        <v>249</v>
      </c>
      <c r="I152" s="244"/>
      <c r="J152" s="239"/>
      <c r="K152" s="239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171</v>
      </c>
      <c r="AU152" s="249" t="s">
        <v>84</v>
      </c>
      <c r="AV152" s="13" t="s">
        <v>84</v>
      </c>
      <c r="AW152" s="13" t="s">
        <v>4</v>
      </c>
      <c r="AX152" s="13" t="s">
        <v>82</v>
      </c>
      <c r="AY152" s="249" t="s">
        <v>120</v>
      </c>
    </row>
    <row r="153" s="2" customFormat="1" ht="16.5" customHeight="1">
      <c r="A153" s="40"/>
      <c r="B153" s="41"/>
      <c r="C153" s="228" t="s">
        <v>332</v>
      </c>
      <c r="D153" s="228" t="s">
        <v>155</v>
      </c>
      <c r="E153" s="229" t="s">
        <v>333</v>
      </c>
      <c r="F153" s="230" t="s">
        <v>334</v>
      </c>
      <c r="G153" s="231" t="s">
        <v>335</v>
      </c>
      <c r="H153" s="232">
        <v>124.5</v>
      </c>
      <c r="I153" s="233"/>
      <c r="J153" s="234">
        <f>ROUND(I153*H153,2)</f>
        <v>0</v>
      </c>
      <c r="K153" s="230" t="s">
        <v>125</v>
      </c>
      <c r="L153" s="235"/>
      <c r="M153" s="236" t="s">
        <v>19</v>
      </c>
      <c r="N153" s="237" t="s">
        <v>45</v>
      </c>
      <c r="O153" s="86"/>
      <c r="P153" s="207">
        <f>O153*H153</f>
        <v>0</v>
      </c>
      <c r="Q153" s="207">
        <v>0.0038</v>
      </c>
      <c r="R153" s="207">
        <f>Q153*H153</f>
        <v>0.47310000000000002</v>
      </c>
      <c r="S153" s="207">
        <v>0</v>
      </c>
      <c r="T153" s="20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09" t="s">
        <v>159</v>
      </c>
      <c r="AT153" s="209" t="s">
        <v>155</v>
      </c>
      <c r="AU153" s="209" t="s">
        <v>84</v>
      </c>
      <c r="AY153" s="19" t="s">
        <v>120</v>
      </c>
      <c r="BE153" s="210">
        <f>IF(N153="základní",J153,0)</f>
        <v>0</v>
      </c>
      <c r="BF153" s="210">
        <f>IF(N153="snížená",J153,0)</f>
        <v>0</v>
      </c>
      <c r="BG153" s="210">
        <f>IF(N153="zákl. přenesená",J153,0)</f>
        <v>0</v>
      </c>
      <c r="BH153" s="210">
        <f>IF(N153="sníž. přenesená",J153,0)</f>
        <v>0</v>
      </c>
      <c r="BI153" s="210">
        <f>IF(N153="nulová",J153,0)</f>
        <v>0</v>
      </c>
      <c r="BJ153" s="19" t="s">
        <v>82</v>
      </c>
      <c r="BK153" s="210">
        <f>ROUND(I153*H153,2)</f>
        <v>0</v>
      </c>
      <c r="BL153" s="19" t="s">
        <v>152</v>
      </c>
      <c r="BM153" s="209" t="s">
        <v>336</v>
      </c>
    </row>
    <row r="154" s="13" customFormat="1">
      <c r="A154" s="13"/>
      <c r="B154" s="238"/>
      <c r="C154" s="239"/>
      <c r="D154" s="240" t="s">
        <v>171</v>
      </c>
      <c r="E154" s="241" t="s">
        <v>19</v>
      </c>
      <c r="F154" s="242" t="s">
        <v>337</v>
      </c>
      <c r="G154" s="239"/>
      <c r="H154" s="243">
        <v>124.5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171</v>
      </c>
      <c r="AU154" s="249" t="s">
        <v>84</v>
      </c>
      <c r="AV154" s="13" t="s">
        <v>84</v>
      </c>
      <c r="AW154" s="13" t="s">
        <v>35</v>
      </c>
      <c r="AX154" s="13" t="s">
        <v>82</v>
      </c>
      <c r="AY154" s="249" t="s">
        <v>120</v>
      </c>
    </row>
    <row r="155" s="2" customFormat="1" ht="24.15" customHeight="1">
      <c r="A155" s="40"/>
      <c r="B155" s="41"/>
      <c r="C155" s="198" t="s">
        <v>338</v>
      </c>
      <c r="D155" s="198" t="s">
        <v>121</v>
      </c>
      <c r="E155" s="199" t="s">
        <v>339</v>
      </c>
      <c r="F155" s="200" t="s">
        <v>340</v>
      </c>
      <c r="G155" s="201" t="s">
        <v>341</v>
      </c>
      <c r="H155" s="202">
        <v>61.759999999999998</v>
      </c>
      <c r="I155" s="203"/>
      <c r="J155" s="204">
        <f>ROUND(I155*H155,2)</f>
        <v>0</v>
      </c>
      <c r="K155" s="200" t="s">
        <v>125</v>
      </c>
      <c r="L155" s="46"/>
      <c r="M155" s="205" t="s">
        <v>19</v>
      </c>
      <c r="N155" s="206" t="s">
        <v>45</v>
      </c>
      <c r="O155" s="86"/>
      <c r="P155" s="207">
        <f>O155*H155</f>
        <v>0</v>
      </c>
      <c r="Q155" s="207">
        <v>0</v>
      </c>
      <c r="R155" s="207">
        <f>Q155*H155</f>
        <v>0</v>
      </c>
      <c r="S155" s="207">
        <v>0</v>
      </c>
      <c r="T155" s="20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09" t="s">
        <v>152</v>
      </c>
      <c r="AT155" s="209" t="s">
        <v>121</v>
      </c>
      <c r="AU155" s="209" t="s">
        <v>84</v>
      </c>
      <c r="AY155" s="19" t="s">
        <v>120</v>
      </c>
      <c r="BE155" s="210">
        <f>IF(N155="základní",J155,0)</f>
        <v>0</v>
      </c>
      <c r="BF155" s="210">
        <f>IF(N155="snížená",J155,0)</f>
        <v>0</v>
      </c>
      <c r="BG155" s="210">
        <f>IF(N155="zákl. přenesená",J155,0)</f>
        <v>0</v>
      </c>
      <c r="BH155" s="210">
        <f>IF(N155="sníž. přenesená",J155,0)</f>
        <v>0</v>
      </c>
      <c r="BI155" s="210">
        <f>IF(N155="nulová",J155,0)</f>
        <v>0</v>
      </c>
      <c r="BJ155" s="19" t="s">
        <v>82</v>
      </c>
      <c r="BK155" s="210">
        <f>ROUND(I155*H155,2)</f>
        <v>0</v>
      </c>
      <c r="BL155" s="19" t="s">
        <v>152</v>
      </c>
      <c r="BM155" s="209" t="s">
        <v>342</v>
      </c>
    </row>
    <row r="156" s="2" customFormat="1">
      <c r="A156" s="40"/>
      <c r="B156" s="41"/>
      <c r="C156" s="42"/>
      <c r="D156" s="211" t="s">
        <v>128</v>
      </c>
      <c r="E156" s="42"/>
      <c r="F156" s="212" t="s">
        <v>343</v>
      </c>
      <c r="G156" s="42"/>
      <c r="H156" s="42"/>
      <c r="I156" s="213"/>
      <c r="J156" s="42"/>
      <c r="K156" s="42"/>
      <c r="L156" s="46"/>
      <c r="M156" s="214"/>
      <c r="N156" s="21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128</v>
      </c>
      <c r="AU156" s="19" t="s">
        <v>84</v>
      </c>
    </row>
    <row r="157" s="13" customFormat="1">
      <c r="A157" s="13"/>
      <c r="B157" s="238"/>
      <c r="C157" s="239"/>
      <c r="D157" s="240" t="s">
        <v>171</v>
      </c>
      <c r="E157" s="241" t="s">
        <v>19</v>
      </c>
      <c r="F157" s="242" t="s">
        <v>172</v>
      </c>
      <c r="G157" s="239"/>
      <c r="H157" s="243">
        <v>2042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171</v>
      </c>
      <c r="AU157" s="249" t="s">
        <v>84</v>
      </c>
      <c r="AV157" s="13" t="s">
        <v>84</v>
      </c>
      <c r="AW157" s="13" t="s">
        <v>35</v>
      </c>
      <c r="AX157" s="13" t="s">
        <v>74</v>
      </c>
      <c r="AY157" s="249" t="s">
        <v>120</v>
      </c>
    </row>
    <row r="158" s="13" customFormat="1">
      <c r="A158" s="13"/>
      <c r="B158" s="238"/>
      <c r="C158" s="239"/>
      <c r="D158" s="240" t="s">
        <v>171</v>
      </c>
      <c r="E158" s="241" t="s">
        <v>19</v>
      </c>
      <c r="F158" s="242" t="s">
        <v>175</v>
      </c>
      <c r="G158" s="239"/>
      <c r="H158" s="243">
        <v>4051</v>
      </c>
      <c r="I158" s="244"/>
      <c r="J158" s="239"/>
      <c r="K158" s="239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171</v>
      </c>
      <c r="AU158" s="249" t="s">
        <v>84</v>
      </c>
      <c r="AV158" s="13" t="s">
        <v>84</v>
      </c>
      <c r="AW158" s="13" t="s">
        <v>35</v>
      </c>
      <c r="AX158" s="13" t="s">
        <v>74</v>
      </c>
      <c r="AY158" s="249" t="s">
        <v>120</v>
      </c>
    </row>
    <row r="159" s="13" customFormat="1">
      <c r="A159" s="13"/>
      <c r="B159" s="238"/>
      <c r="C159" s="239"/>
      <c r="D159" s="240" t="s">
        <v>171</v>
      </c>
      <c r="E159" s="241" t="s">
        <v>19</v>
      </c>
      <c r="F159" s="242" t="s">
        <v>181</v>
      </c>
      <c r="G159" s="239"/>
      <c r="H159" s="243">
        <v>25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171</v>
      </c>
      <c r="AU159" s="249" t="s">
        <v>84</v>
      </c>
      <c r="AV159" s="13" t="s">
        <v>84</v>
      </c>
      <c r="AW159" s="13" t="s">
        <v>35</v>
      </c>
      <c r="AX159" s="13" t="s">
        <v>74</v>
      </c>
      <c r="AY159" s="249" t="s">
        <v>120</v>
      </c>
    </row>
    <row r="160" s="13" customFormat="1">
      <c r="A160" s="13"/>
      <c r="B160" s="238"/>
      <c r="C160" s="239"/>
      <c r="D160" s="240" t="s">
        <v>171</v>
      </c>
      <c r="E160" s="241" t="s">
        <v>19</v>
      </c>
      <c r="F160" s="242" t="s">
        <v>183</v>
      </c>
      <c r="G160" s="239"/>
      <c r="H160" s="243">
        <v>58</v>
      </c>
      <c r="I160" s="244"/>
      <c r="J160" s="239"/>
      <c r="K160" s="239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171</v>
      </c>
      <c r="AU160" s="249" t="s">
        <v>84</v>
      </c>
      <c r="AV160" s="13" t="s">
        <v>84</v>
      </c>
      <c r="AW160" s="13" t="s">
        <v>35</v>
      </c>
      <c r="AX160" s="13" t="s">
        <v>74</v>
      </c>
      <c r="AY160" s="249" t="s">
        <v>120</v>
      </c>
    </row>
    <row r="161" s="14" customFormat="1">
      <c r="A161" s="14"/>
      <c r="B161" s="250"/>
      <c r="C161" s="251"/>
      <c r="D161" s="240" t="s">
        <v>171</v>
      </c>
      <c r="E161" s="252" t="s">
        <v>19</v>
      </c>
      <c r="F161" s="253" t="s">
        <v>344</v>
      </c>
      <c r="G161" s="251"/>
      <c r="H161" s="254">
        <v>6176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0" t="s">
        <v>171</v>
      </c>
      <c r="AU161" s="260" t="s">
        <v>84</v>
      </c>
      <c r="AV161" s="14" t="s">
        <v>135</v>
      </c>
      <c r="AW161" s="14" t="s">
        <v>35</v>
      </c>
      <c r="AX161" s="14" t="s">
        <v>74</v>
      </c>
      <c r="AY161" s="260" t="s">
        <v>120</v>
      </c>
    </row>
    <row r="162" s="13" customFormat="1">
      <c r="A162" s="13"/>
      <c r="B162" s="238"/>
      <c r="C162" s="239"/>
      <c r="D162" s="240" t="s">
        <v>171</v>
      </c>
      <c r="E162" s="241" t="s">
        <v>19</v>
      </c>
      <c r="F162" s="242" t="s">
        <v>345</v>
      </c>
      <c r="G162" s="239"/>
      <c r="H162" s="243">
        <v>61.759999999999998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171</v>
      </c>
      <c r="AU162" s="249" t="s">
        <v>84</v>
      </c>
      <c r="AV162" s="13" t="s">
        <v>84</v>
      </c>
      <c r="AW162" s="13" t="s">
        <v>35</v>
      </c>
      <c r="AX162" s="13" t="s">
        <v>82</v>
      </c>
      <c r="AY162" s="249" t="s">
        <v>120</v>
      </c>
    </row>
    <row r="163" s="2" customFormat="1" ht="16.5" customHeight="1">
      <c r="A163" s="40"/>
      <c r="B163" s="41"/>
      <c r="C163" s="228" t="s">
        <v>346</v>
      </c>
      <c r="D163" s="228" t="s">
        <v>155</v>
      </c>
      <c r="E163" s="229" t="s">
        <v>347</v>
      </c>
      <c r="F163" s="230" t="s">
        <v>348</v>
      </c>
      <c r="G163" s="231" t="s">
        <v>158</v>
      </c>
      <c r="H163" s="232">
        <v>55.584000000000003</v>
      </c>
      <c r="I163" s="233"/>
      <c r="J163" s="234">
        <f>ROUND(I163*H163,2)</f>
        <v>0</v>
      </c>
      <c r="K163" s="230" t="s">
        <v>19</v>
      </c>
      <c r="L163" s="235"/>
      <c r="M163" s="236" t="s">
        <v>19</v>
      </c>
      <c r="N163" s="237" t="s">
        <v>45</v>
      </c>
      <c r="O163" s="86"/>
      <c r="P163" s="207">
        <f>O163*H163</f>
        <v>0</v>
      </c>
      <c r="Q163" s="207">
        <v>0.001</v>
      </c>
      <c r="R163" s="207">
        <f>Q163*H163</f>
        <v>0.055584000000000001</v>
      </c>
      <c r="S163" s="207">
        <v>0</v>
      </c>
      <c r="T163" s="20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09" t="s">
        <v>159</v>
      </c>
      <c r="AT163" s="209" t="s">
        <v>155</v>
      </c>
      <c r="AU163" s="209" t="s">
        <v>84</v>
      </c>
      <c r="AY163" s="19" t="s">
        <v>120</v>
      </c>
      <c r="BE163" s="210">
        <f>IF(N163="základní",J163,0)</f>
        <v>0</v>
      </c>
      <c r="BF163" s="210">
        <f>IF(N163="snížená",J163,0)</f>
        <v>0</v>
      </c>
      <c r="BG163" s="210">
        <f>IF(N163="zákl. přenesená",J163,0)</f>
        <v>0</v>
      </c>
      <c r="BH163" s="210">
        <f>IF(N163="sníž. přenesená",J163,0)</f>
        <v>0</v>
      </c>
      <c r="BI163" s="210">
        <f>IF(N163="nulová",J163,0)</f>
        <v>0</v>
      </c>
      <c r="BJ163" s="19" t="s">
        <v>82</v>
      </c>
      <c r="BK163" s="210">
        <f>ROUND(I163*H163,2)</f>
        <v>0</v>
      </c>
      <c r="BL163" s="19" t="s">
        <v>152</v>
      </c>
      <c r="BM163" s="209" t="s">
        <v>349</v>
      </c>
    </row>
    <row r="164" s="13" customFormat="1">
      <c r="A164" s="13"/>
      <c r="B164" s="238"/>
      <c r="C164" s="239"/>
      <c r="D164" s="240" t="s">
        <v>171</v>
      </c>
      <c r="E164" s="239"/>
      <c r="F164" s="242" t="s">
        <v>350</v>
      </c>
      <c r="G164" s="239"/>
      <c r="H164" s="243">
        <v>55.584000000000003</v>
      </c>
      <c r="I164" s="244"/>
      <c r="J164" s="239"/>
      <c r="K164" s="239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171</v>
      </c>
      <c r="AU164" s="249" t="s">
        <v>84</v>
      </c>
      <c r="AV164" s="13" t="s">
        <v>84</v>
      </c>
      <c r="AW164" s="13" t="s">
        <v>4</v>
      </c>
      <c r="AX164" s="13" t="s">
        <v>82</v>
      </c>
      <c r="AY164" s="249" t="s">
        <v>120</v>
      </c>
    </row>
    <row r="165" s="2" customFormat="1" ht="24.15" customHeight="1">
      <c r="A165" s="40"/>
      <c r="B165" s="41"/>
      <c r="C165" s="198" t="s">
        <v>351</v>
      </c>
      <c r="D165" s="198" t="s">
        <v>121</v>
      </c>
      <c r="E165" s="199" t="s">
        <v>352</v>
      </c>
      <c r="F165" s="200" t="s">
        <v>353</v>
      </c>
      <c r="G165" s="201" t="s">
        <v>354</v>
      </c>
      <c r="H165" s="202">
        <v>0.017000000000000001</v>
      </c>
      <c r="I165" s="203"/>
      <c r="J165" s="204">
        <f>ROUND(I165*H165,2)</f>
        <v>0</v>
      </c>
      <c r="K165" s="200" t="s">
        <v>125</v>
      </c>
      <c r="L165" s="46"/>
      <c r="M165" s="205" t="s">
        <v>19</v>
      </c>
      <c r="N165" s="206" t="s">
        <v>45</v>
      </c>
      <c r="O165" s="86"/>
      <c r="P165" s="207">
        <f>O165*H165</f>
        <v>0</v>
      </c>
      <c r="Q165" s="207">
        <v>0</v>
      </c>
      <c r="R165" s="207">
        <f>Q165*H165</f>
        <v>0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152</v>
      </c>
      <c r="AT165" s="209" t="s">
        <v>121</v>
      </c>
      <c r="AU165" s="209" t="s">
        <v>84</v>
      </c>
      <c r="AY165" s="19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82</v>
      </c>
      <c r="BK165" s="210">
        <f>ROUND(I165*H165,2)</f>
        <v>0</v>
      </c>
      <c r="BL165" s="19" t="s">
        <v>152</v>
      </c>
      <c r="BM165" s="209" t="s">
        <v>355</v>
      </c>
    </row>
    <row r="166" s="2" customFormat="1">
      <c r="A166" s="40"/>
      <c r="B166" s="41"/>
      <c r="C166" s="42"/>
      <c r="D166" s="211" t="s">
        <v>128</v>
      </c>
      <c r="E166" s="42"/>
      <c r="F166" s="212" t="s">
        <v>356</v>
      </c>
      <c r="G166" s="42"/>
      <c r="H166" s="42"/>
      <c r="I166" s="213"/>
      <c r="J166" s="42"/>
      <c r="K166" s="42"/>
      <c r="L166" s="46"/>
      <c r="M166" s="214"/>
      <c r="N166" s="21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128</v>
      </c>
      <c r="AU166" s="19" t="s">
        <v>84</v>
      </c>
    </row>
    <row r="167" s="13" customFormat="1">
      <c r="A167" s="13"/>
      <c r="B167" s="238"/>
      <c r="C167" s="239"/>
      <c r="D167" s="240" t="s">
        <v>171</v>
      </c>
      <c r="E167" s="241" t="s">
        <v>19</v>
      </c>
      <c r="F167" s="242" t="s">
        <v>357</v>
      </c>
      <c r="G167" s="239"/>
      <c r="H167" s="243">
        <v>0.017000000000000001</v>
      </c>
      <c r="I167" s="244"/>
      <c r="J167" s="239"/>
      <c r="K167" s="239"/>
      <c r="L167" s="245"/>
      <c r="M167" s="246"/>
      <c r="N167" s="247"/>
      <c r="O167" s="247"/>
      <c r="P167" s="247"/>
      <c r="Q167" s="247"/>
      <c r="R167" s="247"/>
      <c r="S167" s="247"/>
      <c r="T167" s="24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9" t="s">
        <v>171</v>
      </c>
      <c r="AU167" s="249" t="s">
        <v>84</v>
      </c>
      <c r="AV167" s="13" t="s">
        <v>84</v>
      </c>
      <c r="AW167" s="13" t="s">
        <v>35</v>
      </c>
      <c r="AX167" s="13" t="s">
        <v>82</v>
      </c>
      <c r="AY167" s="249" t="s">
        <v>120</v>
      </c>
    </row>
    <row r="168" s="2" customFormat="1" ht="24.9" customHeight="1">
      <c r="A168" s="40"/>
      <c r="B168" s="41"/>
      <c r="C168" s="228" t="s">
        <v>358</v>
      </c>
      <c r="D168" s="228" t="s">
        <v>155</v>
      </c>
      <c r="E168" s="229" t="s">
        <v>359</v>
      </c>
      <c r="F168" s="230" t="s">
        <v>360</v>
      </c>
      <c r="G168" s="231" t="s">
        <v>158</v>
      </c>
      <c r="H168" s="232">
        <v>16.600000000000001</v>
      </c>
      <c r="I168" s="233"/>
      <c r="J168" s="234">
        <f>ROUND(I168*H168,2)</f>
        <v>0</v>
      </c>
      <c r="K168" s="230" t="s">
        <v>19</v>
      </c>
      <c r="L168" s="235"/>
      <c r="M168" s="236" t="s">
        <v>19</v>
      </c>
      <c r="N168" s="237" t="s">
        <v>45</v>
      </c>
      <c r="O168" s="86"/>
      <c r="P168" s="207">
        <f>O168*H168</f>
        <v>0</v>
      </c>
      <c r="Q168" s="207">
        <v>0.001</v>
      </c>
      <c r="R168" s="207">
        <f>Q168*H168</f>
        <v>0.0166</v>
      </c>
      <c r="S168" s="207">
        <v>0</v>
      </c>
      <c r="T168" s="20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09" t="s">
        <v>159</v>
      </c>
      <c r="AT168" s="209" t="s">
        <v>155</v>
      </c>
      <c r="AU168" s="209" t="s">
        <v>84</v>
      </c>
      <c r="AY168" s="19" t="s">
        <v>120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9" t="s">
        <v>82</v>
      </c>
      <c r="BK168" s="210">
        <f>ROUND(I168*H168,2)</f>
        <v>0</v>
      </c>
      <c r="BL168" s="19" t="s">
        <v>152</v>
      </c>
      <c r="BM168" s="209" t="s">
        <v>361</v>
      </c>
    </row>
    <row r="169" s="11" customFormat="1" ht="22.8" customHeight="1">
      <c r="A169" s="11"/>
      <c r="B169" s="184"/>
      <c r="C169" s="185"/>
      <c r="D169" s="186" t="s">
        <v>73</v>
      </c>
      <c r="E169" s="226" t="s">
        <v>135</v>
      </c>
      <c r="F169" s="226" t="s">
        <v>362</v>
      </c>
      <c r="G169" s="185"/>
      <c r="H169" s="185"/>
      <c r="I169" s="188"/>
      <c r="J169" s="227">
        <f>BK169</f>
        <v>0</v>
      </c>
      <c r="K169" s="185"/>
      <c r="L169" s="190"/>
      <c r="M169" s="191"/>
      <c r="N169" s="192"/>
      <c r="O169" s="192"/>
      <c r="P169" s="193">
        <f>SUM(P170:P189)</f>
        <v>0</v>
      </c>
      <c r="Q169" s="192"/>
      <c r="R169" s="193">
        <f>SUM(R170:R189)</f>
        <v>14.056822</v>
      </c>
      <c r="S169" s="192"/>
      <c r="T169" s="194">
        <f>SUM(T170:T189)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195" t="s">
        <v>82</v>
      </c>
      <c r="AT169" s="196" t="s">
        <v>73</v>
      </c>
      <c r="AU169" s="196" t="s">
        <v>82</v>
      </c>
      <c r="AY169" s="195" t="s">
        <v>120</v>
      </c>
      <c r="BK169" s="197">
        <f>SUM(BK170:BK189)</f>
        <v>0</v>
      </c>
    </row>
    <row r="170" s="2" customFormat="1" ht="24.15" customHeight="1">
      <c r="A170" s="40"/>
      <c r="B170" s="41"/>
      <c r="C170" s="198" t="s">
        <v>363</v>
      </c>
      <c r="D170" s="198" t="s">
        <v>121</v>
      </c>
      <c r="E170" s="199" t="s">
        <v>364</v>
      </c>
      <c r="F170" s="200" t="s">
        <v>365</v>
      </c>
      <c r="G170" s="201" t="s">
        <v>138</v>
      </c>
      <c r="H170" s="202">
        <v>9</v>
      </c>
      <c r="I170" s="203"/>
      <c r="J170" s="204">
        <f>ROUND(I170*H170,2)</f>
        <v>0</v>
      </c>
      <c r="K170" s="200" t="s">
        <v>125</v>
      </c>
      <c r="L170" s="46"/>
      <c r="M170" s="205" t="s">
        <v>19</v>
      </c>
      <c r="N170" s="206" t="s">
        <v>45</v>
      </c>
      <c r="O170" s="86"/>
      <c r="P170" s="207">
        <f>O170*H170</f>
        <v>0</v>
      </c>
      <c r="Q170" s="207">
        <v>0.00022000000000000001</v>
      </c>
      <c r="R170" s="207">
        <f>Q170*H170</f>
        <v>0.00198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152</v>
      </c>
      <c r="AT170" s="209" t="s">
        <v>121</v>
      </c>
      <c r="AU170" s="209" t="s">
        <v>84</v>
      </c>
      <c r="AY170" s="19" t="s">
        <v>120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9" t="s">
        <v>82</v>
      </c>
      <c r="BK170" s="210">
        <f>ROUND(I170*H170,2)</f>
        <v>0</v>
      </c>
      <c r="BL170" s="19" t="s">
        <v>152</v>
      </c>
      <c r="BM170" s="209" t="s">
        <v>366</v>
      </c>
    </row>
    <row r="171" s="2" customFormat="1">
      <c r="A171" s="40"/>
      <c r="B171" s="41"/>
      <c r="C171" s="42"/>
      <c r="D171" s="211" t="s">
        <v>128</v>
      </c>
      <c r="E171" s="42"/>
      <c r="F171" s="212" t="s">
        <v>367</v>
      </c>
      <c r="G171" s="42"/>
      <c r="H171" s="42"/>
      <c r="I171" s="213"/>
      <c r="J171" s="42"/>
      <c r="K171" s="42"/>
      <c r="L171" s="46"/>
      <c r="M171" s="214"/>
      <c r="N171" s="21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128</v>
      </c>
      <c r="AU171" s="19" t="s">
        <v>84</v>
      </c>
    </row>
    <row r="172" s="13" customFormat="1">
      <c r="A172" s="13"/>
      <c r="B172" s="238"/>
      <c r="C172" s="239"/>
      <c r="D172" s="240" t="s">
        <v>171</v>
      </c>
      <c r="E172" s="241" t="s">
        <v>19</v>
      </c>
      <c r="F172" s="242" t="s">
        <v>368</v>
      </c>
      <c r="G172" s="239"/>
      <c r="H172" s="243">
        <v>9</v>
      </c>
      <c r="I172" s="244"/>
      <c r="J172" s="239"/>
      <c r="K172" s="239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171</v>
      </c>
      <c r="AU172" s="249" t="s">
        <v>84</v>
      </c>
      <c r="AV172" s="13" t="s">
        <v>84</v>
      </c>
      <c r="AW172" s="13" t="s">
        <v>35</v>
      </c>
      <c r="AX172" s="13" t="s">
        <v>82</v>
      </c>
      <c r="AY172" s="249" t="s">
        <v>120</v>
      </c>
    </row>
    <row r="173" s="2" customFormat="1" ht="16.5" customHeight="1">
      <c r="A173" s="40"/>
      <c r="B173" s="41"/>
      <c r="C173" s="228" t="s">
        <v>369</v>
      </c>
      <c r="D173" s="228" t="s">
        <v>155</v>
      </c>
      <c r="E173" s="229" t="s">
        <v>370</v>
      </c>
      <c r="F173" s="230" t="s">
        <v>371</v>
      </c>
      <c r="G173" s="231" t="s">
        <v>372</v>
      </c>
      <c r="H173" s="232">
        <v>0.56699999999999995</v>
      </c>
      <c r="I173" s="233"/>
      <c r="J173" s="234">
        <f>ROUND(I173*H173,2)</f>
        <v>0</v>
      </c>
      <c r="K173" s="230" t="s">
        <v>19</v>
      </c>
      <c r="L173" s="235"/>
      <c r="M173" s="236" t="s">
        <v>19</v>
      </c>
      <c r="N173" s="237" t="s">
        <v>45</v>
      </c>
      <c r="O173" s="86"/>
      <c r="P173" s="207">
        <f>O173*H173</f>
        <v>0</v>
      </c>
      <c r="Q173" s="207">
        <v>0.65000000000000002</v>
      </c>
      <c r="R173" s="207">
        <f>Q173*H173</f>
        <v>0.36854999999999999</v>
      </c>
      <c r="S173" s="207">
        <v>0</v>
      </c>
      <c r="T173" s="20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09" t="s">
        <v>159</v>
      </c>
      <c r="AT173" s="209" t="s">
        <v>155</v>
      </c>
      <c r="AU173" s="209" t="s">
        <v>84</v>
      </c>
      <c r="AY173" s="19" t="s">
        <v>120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9" t="s">
        <v>82</v>
      </c>
      <c r="BK173" s="210">
        <f>ROUND(I173*H173,2)</f>
        <v>0</v>
      </c>
      <c r="BL173" s="19" t="s">
        <v>152</v>
      </c>
      <c r="BM173" s="209" t="s">
        <v>373</v>
      </c>
    </row>
    <row r="174" s="13" customFormat="1">
      <c r="A174" s="13"/>
      <c r="B174" s="238"/>
      <c r="C174" s="239"/>
      <c r="D174" s="240" t="s">
        <v>171</v>
      </c>
      <c r="E174" s="239"/>
      <c r="F174" s="242" t="s">
        <v>374</v>
      </c>
      <c r="G174" s="239"/>
      <c r="H174" s="243">
        <v>0.56699999999999995</v>
      </c>
      <c r="I174" s="244"/>
      <c r="J174" s="239"/>
      <c r="K174" s="239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171</v>
      </c>
      <c r="AU174" s="249" t="s">
        <v>84</v>
      </c>
      <c r="AV174" s="13" t="s">
        <v>84</v>
      </c>
      <c r="AW174" s="13" t="s">
        <v>4</v>
      </c>
      <c r="AX174" s="13" t="s">
        <v>82</v>
      </c>
      <c r="AY174" s="249" t="s">
        <v>120</v>
      </c>
    </row>
    <row r="175" s="2" customFormat="1" ht="24.15" customHeight="1">
      <c r="A175" s="40"/>
      <c r="B175" s="41"/>
      <c r="C175" s="198" t="s">
        <v>375</v>
      </c>
      <c r="D175" s="198" t="s">
        <v>121</v>
      </c>
      <c r="E175" s="199" t="s">
        <v>364</v>
      </c>
      <c r="F175" s="200" t="s">
        <v>365</v>
      </c>
      <c r="G175" s="201" t="s">
        <v>138</v>
      </c>
      <c r="H175" s="202">
        <v>264</v>
      </c>
      <c r="I175" s="203"/>
      <c r="J175" s="204">
        <f>ROUND(I175*H175,2)</f>
        <v>0</v>
      </c>
      <c r="K175" s="200" t="s">
        <v>125</v>
      </c>
      <c r="L175" s="46"/>
      <c r="M175" s="205" t="s">
        <v>19</v>
      </c>
      <c r="N175" s="206" t="s">
        <v>45</v>
      </c>
      <c r="O175" s="86"/>
      <c r="P175" s="207">
        <f>O175*H175</f>
        <v>0</v>
      </c>
      <c r="Q175" s="207">
        <v>0.00022000000000000001</v>
      </c>
      <c r="R175" s="207">
        <f>Q175*H175</f>
        <v>0.05808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152</v>
      </c>
      <c r="AT175" s="209" t="s">
        <v>121</v>
      </c>
      <c r="AU175" s="209" t="s">
        <v>84</v>
      </c>
      <c r="AY175" s="19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82</v>
      </c>
      <c r="BK175" s="210">
        <f>ROUND(I175*H175,2)</f>
        <v>0</v>
      </c>
      <c r="BL175" s="19" t="s">
        <v>152</v>
      </c>
      <c r="BM175" s="209" t="s">
        <v>376</v>
      </c>
    </row>
    <row r="176" s="2" customFormat="1">
      <c r="A176" s="40"/>
      <c r="B176" s="41"/>
      <c r="C176" s="42"/>
      <c r="D176" s="211" t="s">
        <v>128</v>
      </c>
      <c r="E176" s="42"/>
      <c r="F176" s="212" t="s">
        <v>367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84</v>
      </c>
    </row>
    <row r="177" s="13" customFormat="1">
      <c r="A177" s="13"/>
      <c r="B177" s="238"/>
      <c r="C177" s="239"/>
      <c r="D177" s="240" t="s">
        <v>171</v>
      </c>
      <c r="E177" s="241" t="s">
        <v>19</v>
      </c>
      <c r="F177" s="242" t="s">
        <v>377</v>
      </c>
      <c r="G177" s="239"/>
      <c r="H177" s="243">
        <v>264</v>
      </c>
      <c r="I177" s="244"/>
      <c r="J177" s="239"/>
      <c r="K177" s="239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171</v>
      </c>
      <c r="AU177" s="249" t="s">
        <v>84</v>
      </c>
      <c r="AV177" s="13" t="s">
        <v>84</v>
      </c>
      <c r="AW177" s="13" t="s">
        <v>35</v>
      </c>
      <c r="AX177" s="13" t="s">
        <v>74</v>
      </c>
      <c r="AY177" s="249" t="s">
        <v>120</v>
      </c>
    </row>
    <row r="178" s="14" customFormat="1">
      <c r="A178" s="14"/>
      <c r="B178" s="250"/>
      <c r="C178" s="251"/>
      <c r="D178" s="240" t="s">
        <v>171</v>
      </c>
      <c r="E178" s="252" t="s">
        <v>19</v>
      </c>
      <c r="F178" s="253" t="s">
        <v>344</v>
      </c>
      <c r="G178" s="251"/>
      <c r="H178" s="254">
        <v>264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171</v>
      </c>
      <c r="AU178" s="260" t="s">
        <v>84</v>
      </c>
      <c r="AV178" s="14" t="s">
        <v>135</v>
      </c>
      <c r="AW178" s="14" t="s">
        <v>35</v>
      </c>
      <c r="AX178" s="14" t="s">
        <v>74</v>
      </c>
      <c r="AY178" s="260" t="s">
        <v>120</v>
      </c>
    </row>
    <row r="179" s="13" customFormat="1">
      <c r="A179" s="13"/>
      <c r="B179" s="238"/>
      <c r="C179" s="239"/>
      <c r="D179" s="240" t="s">
        <v>171</v>
      </c>
      <c r="E179" s="241" t="s">
        <v>19</v>
      </c>
      <c r="F179" s="242" t="s">
        <v>378</v>
      </c>
      <c r="G179" s="239"/>
      <c r="H179" s="243">
        <v>264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171</v>
      </c>
      <c r="AU179" s="249" t="s">
        <v>84</v>
      </c>
      <c r="AV179" s="13" t="s">
        <v>84</v>
      </c>
      <c r="AW179" s="13" t="s">
        <v>35</v>
      </c>
      <c r="AX179" s="13" t="s">
        <v>82</v>
      </c>
      <c r="AY179" s="249" t="s">
        <v>120</v>
      </c>
    </row>
    <row r="180" s="2" customFormat="1" ht="16.5" customHeight="1">
      <c r="A180" s="40"/>
      <c r="B180" s="41"/>
      <c r="C180" s="228" t="s">
        <v>379</v>
      </c>
      <c r="D180" s="228" t="s">
        <v>155</v>
      </c>
      <c r="E180" s="229" t="s">
        <v>380</v>
      </c>
      <c r="F180" s="230" t="s">
        <v>381</v>
      </c>
      <c r="G180" s="231" t="s">
        <v>372</v>
      </c>
      <c r="H180" s="232">
        <v>2.6659999999999999</v>
      </c>
      <c r="I180" s="233"/>
      <c r="J180" s="234">
        <f>ROUND(I180*H180,2)</f>
        <v>0</v>
      </c>
      <c r="K180" s="230" t="s">
        <v>125</v>
      </c>
      <c r="L180" s="235"/>
      <c r="M180" s="236" t="s">
        <v>19</v>
      </c>
      <c r="N180" s="237" t="s">
        <v>45</v>
      </c>
      <c r="O180" s="86"/>
      <c r="P180" s="207">
        <f>O180*H180</f>
        <v>0</v>
      </c>
      <c r="Q180" s="207">
        <v>0.65000000000000002</v>
      </c>
      <c r="R180" s="207">
        <f>Q180*H180</f>
        <v>1.7329000000000001</v>
      </c>
      <c r="S180" s="207">
        <v>0</v>
      </c>
      <c r="T180" s="20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09" t="s">
        <v>159</v>
      </c>
      <c r="AT180" s="209" t="s">
        <v>155</v>
      </c>
      <c r="AU180" s="209" t="s">
        <v>84</v>
      </c>
      <c r="AY180" s="19" t="s">
        <v>120</v>
      </c>
      <c r="BE180" s="210">
        <f>IF(N180="základní",J180,0)</f>
        <v>0</v>
      </c>
      <c r="BF180" s="210">
        <f>IF(N180="snížená",J180,0)</f>
        <v>0</v>
      </c>
      <c r="BG180" s="210">
        <f>IF(N180="zákl. přenesená",J180,0)</f>
        <v>0</v>
      </c>
      <c r="BH180" s="210">
        <f>IF(N180="sníž. přenesená",J180,0)</f>
        <v>0</v>
      </c>
      <c r="BI180" s="210">
        <f>IF(N180="nulová",J180,0)</f>
        <v>0</v>
      </c>
      <c r="BJ180" s="19" t="s">
        <v>82</v>
      </c>
      <c r="BK180" s="210">
        <f>ROUND(I180*H180,2)</f>
        <v>0</v>
      </c>
      <c r="BL180" s="19" t="s">
        <v>152</v>
      </c>
      <c r="BM180" s="209" t="s">
        <v>382</v>
      </c>
    </row>
    <row r="181" s="13" customFormat="1">
      <c r="A181" s="13"/>
      <c r="B181" s="238"/>
      <c r="C181" s="239"/>
      <c r="D181" s="240" t="s">
        <v>171</v>
      </c>
      <c r="E181" s="239"/>
      <c r="F181" s="242" t="s">
        <v>383</v>
      </c>
      <c r="G181" s="239"/>
      <c r="H181" s="243">
        <v>2.6659999999999999</v>
      </c>
      <c r="I181" s="244"/>
      <c r="J181" s="239"/>
      <c r="K181" s="239"/>
      <c r="L181" s="245"/>
      <c r="M181" s="246"/>
      <c r="N181" s="247"/>
      <c r="O181" s="247"/>
      <c r="P181" s="247"/>
      <c r="Q181" s="247"/>
      <c r="R181" s="247"/>
      <c r="S181" s="247"/>
      <c r="T181" s="24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9" t="s">
        <v>171</v>
      </c>
      <c r="AU181" s="249" t="s">
        <v>84</v>
      </c>
      <c r="AV181" s="13" t="s">
        <v>84</v>
      </c>
      <c r="AW181" s="13" t="s">
        <v>4</v>
      </c>
      <c r="AX181" s="13" t="s">
        <v>82</v>
      </c>
      <c r="AY181" s="249" t="s">
        <v>120</v>
      </c>
    </row>
    <row r="182" s="2" customFormat="1" ht="16.5" customHeight="1">
      <c r="A182" s="40"/>
      <c r="B182" s="41"/>
      <c r="C182" s="198" t="s">
        <v>384</v>
      </c>
      <c r="D182" s="198" t="s">
        <v>121</v>
      </c>
      <c r="E182" s="199" t="s">
        <v>385</v>
      </c>
      <c r="F182" s="200" t="s">
        <v>386</v>
      </c>
      <c r="G182" s="201" t="s">
        <v>138</v>
      </c>
      <c r="H182" s="202">
        <v>2</v>
      </c>
      <c r="I182" s="203"/>
      <c r="J182" s="204">
        <f>ROUND(I182*H182,2)</f>
        <v>0</v>
      </c>
      <c r="K182" s="200" t="s">
        <v>125</v>
      </c>
      <c r="L182" s="46"/>
      <c r="M182" s="205" t="s">
        <v>19</v>
      </c>
      <c r="N182" s="206" t="s">
        <v>45</v>
      </c>
      <c r="O182" s="86"/>
      <c r="P182" s="207">
        <f>O182*H182</f>
        <v>0</v>
      </c>
      <c r="Q182" s="207">
        <v>0</v>
      </c>
      <c r="R182" s="207">
        <f>Q182*H182</f>
        <v>0</v>
      </c>
      <c r="S182" s="207">
        <v>0</v>
      </c>
      <c r="T182" s="20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09" t="s">
        <v>152</v>
      </c>
      <c r="AT182" s="209" t="s">
        <v>121</v>
      </c>
      <c r="AU182" s="209" t="s">
        <v>84</v>
      </c>
      <c r="AY182" s="19" t="s">
        <v>120</v>
      </c>
      <c r="BE182" s="210">
        <f>IF(N182="základní",J182,0)</f>
        <v>0</v>
      </c>
      <c r="BF182" s="210">
        <f>IF(N182="snížená",J182,0)</f>
        <v>0</v>
      </c>
      <c r="BG182" s="210">
        <f>IF(N182="zákl. přenesená",J182,0)</f>
        <v>0</v>
      </c>
      <c r="BH182" s="210">
        <f>IF(N182="sníž. přenesená",J182,0)</f>
        <v>0</v>
      </c>
      <c r="BI182" s="210">
        <f>IF(N182="nulová",J182,0)</f>
        <v>0</v>
      </c>
      <c r="BJ182" s="19" t="s">
        <v>82</v>
      </c>
      <c r="BK182" s="210">
        <f>ROUND(I182*H182,2)</f>
        <v>0</v>
      </c>
      <c r="BL182" s="19" t="s">
        <v>152</v>
      </c>
      <c r="BM182" s="209" t="s">
        <v>387</v>
      </c>
    </row>
    <row r="183" s="2" customFormat="1">
      <c r="A183" s="40"/>
      <c r="B183" s="41"/>
      <c r="C183" s="42"/>
      <c r="D183" s="211" t="s">
        <v>128</v>
      </c>
      <c r="E183" s="42"/>
      <c r="F183" s="212" t="s">
        <v>388</v>
      </c>
      <c r="G183" s="42"/>
      <c r="H183" s="42"/>
      <c r="I183" s="213"/>
      <c r="J183" s="42"/>
      <c r="K183" s="42"/>
      <c r="L183" s="46"/>
      <c r="M183" s="214"/>
      <c r="N183" s="21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128</v>
      </c>
      <c r="AU183" s="19" t="s">
        <v>84</v>
      </c>
    </row>
    <row r="184" s="2" customFormat="1" ht="16.5" customHeight="1">
      <c r="A184" s="40"/>
      <c r="B184" s="41"/>
      <c r="C184" s="228" t="s">
        <v>389</v>
      </c>
      <c r="D184" s="228" t="s">
        <v>155</v>
      </c>
      <c r="E184" s="229" t="s">
        <v>390</v>
      </c>
      <c r="F184" s="230" t="s">
        <v>391</v>
      </c>
      <c r="G184" s="231" t="s">
        <v>138</v>
      </c>
      <c r="H184" s="232">
        <v>2</v>
      </c>
      <c r="I184" s="233"/>
      <c r="J184" s="234">
        <f>ROUND(I184*H184,2)</f>
        <v>0</v>
      </c>
      <c r="K184" s="230" t="s">
        <v>125</v>
      </c>
      <c r="L184" s="235"/>
      <c r="M184" s="236" t="s">
        <v>19</v>
      </c>
      <c r="N184" s="237" t="s">
        <v>45</v>
      </c>
      <c r="O184" s="86"/>
      <c r="P184" s="207">
        <f>O184*H184</f>
        <v>0</v>
      </c>
      <c r="Q184" s="207">
        <v>0.051529999999999999</v>
      </c>
      <c r="R184" s="207">
        <f>Q184*H184</f>
        <v>0.10306</v>
      </c>
      <c r="S184" s="207">
        <v>0</v>
      </c>
      <c r="T184" s="20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09" t="s">
        <v>159</v>
      </c>
      <c r="AT184" s="209" t="s">
        <v>155</v>
      </c>
      <c r="AU184" s="209" t="s">
        <v>84</v>
      </c>
      <c r="AY184" s="19" t="s">
        <v>120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9" t="s">
        <v>82</v>
      </c>
      <c r="BK184" s="210">
        <f>ROUND(I184*H184,2)</f>
        <v>0</v>
      </c>
      <c r="BL184" s="19" t="s">
        <v>152</v>
      </c>
      <c r="BM184" s="209" t="s">
        <v>392</v>
      </c>
    </row>
    <row r="185" s="2" customFormat="1" ht="24.15" customHeight="1">
      <c r="A185" s="40"/>
      <c r="B185" s="41"/>
      <c r="C185" s="198" t="s">
        <v>393</v>
      </c>
      <c r="D185" s="198" t="s">
        <v>121</v>
      </c>
      <c r="E185" s="199" t="s">
        <v>394</v>
      </c>
      <c r="F185" s="200" t="s">
        <v>395</v>
      </c>
      <c r="G185" s="201" t="s">
        <v>335</v>
      </c>
      <c r="H185" s="202">
        <v>792</v>
      </c>
      <c r="I185" s="203"/>
      <c r="J185" s="204">
        <f>ROUND(I185*H185,2)</f>
        <v>0</v>
      </c>
      <c r="K185" s="200" t="s">
        <v>125</v>
      </c>
      <c r="L185" s="46"/>
      <c r="M185" s="205" t="s">
        <v>19</v>
      </c>
      <c r="N185" s="206" t="s">
        <v>45</v>
      </c>
      <c r="O185" s="86"/>
      <c r="P185" s="207">
        <f>O185*H185</f>
        <v>0</v>
      </c>
      <c r="Q185" s="207">
        <v>0.0012310000000000001</v>
      </c>
      <c r="R185" s="207">
        <f>Q185*H185</f>
        <v>0.97495200000000004</v>
      </c>
      <c r="S185" s="207">
        <v>0</v>
      </c>
      <c r="T185" s="20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09" t="s">
        <v>152</v>
      </c>
      <c r="AT185" s="209" t="s">
        <v>121</v>
      </c>
      <c r="AU185" s="209" t="s">
        <v>84</v>
      </c>
      <c r="AY185" s="19" t="s">
        <v>120</v>
      </c>
      <c r="BE185" s="210">
        <f>IF(N185="základní",J185,0)</f>
        <v>0</v>
      </c>
      <c r="BF185" s="210">
        <f>IF(N185="snížená",J185,0)</f>
        <v>0</v>
      </c>
      <c r="BG185" s="210">
        <f>IF(N185="zákl. přenesená",J185,0)</f>
        <v>0</v>
      </c>
      <c r="BH185" s="210">
        <f>IF(N185="sníž. přenesená",J185,0)</f>
        <v>0</v>
      </c>
      <c r="BI185" s="210">
        <f>IF(N185="nulová",J185,0)</f>
        <v>0</v>
      </c>
      <c r="BJ185" s="19" t="s">
        <v>82</v>
      </c>
      <c r="BK185" s="210">
        <f>ROUND(I185*H185,2)</f>
        <v>0</v>
      </c>
      <c r="BL185" s="19" t="s">
        <v>152</v>
      </c>
      <c r="BM185" s="209" t="s">
        <v>396</v>
      </c>
    </row>
    <row r="186" s="2" customFormat="1">
      <c r="A186" s="40"/>
      <c r="B186" s="41"/>
      <c r="C186" s="42"/>
      <c r="D186" s="211" t="s">
        <v>128</v>
      </c>
      <c r="E186" s="42"/>
      <c r="F186" s="212" t="s">
        <v>397</v>
      </c>
      <c r="G186" s="42"/>
      <c r="H186" s="42"/>
      <c r="I186" s="213"/>
      <c r="J186" s="42"/>
      <c r="K186" s="42"/>
      <c r="L186" s="46"/>
      <c r="M186" s="214"/>
      <c r="N186" s="21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128</v>
      </c>
      <c r="AU186" s="19" t="s">
        <v>84</v>
      </c>
    </row>
    <row r="187" s="2" customFormat="1" ht="16.5" customHeight="1">
      <c r="A187" s="40"/>
      <c r="B187" s="41"/>
      <c r="C187" s="228" t="s">
        <v>398</v>
      </c>
      <c r="D187" s="228" t="s">
        <v>155</v>
      </c>
      <c r="E187" s="229" t="s">
        <v>399</v>
      </c>
      <c r="F187" s="230" t="s">
        <v>371</v>
      </c>
      <c r="G187" s="231" t="s">
        <v>372</v>
      </c>
      <c r="H187" s="232">
        <v>16.641999999999999</v>
      </c>
      <c r="I187" s="233"/>
      <c r="J187" s="234">
        <f>ROUND(I187*H187,2)</f>
        <v>0</v>
      </c>
      <c r="K187" s="230" t="s">
        <v>19</v>
      </c>
      <c r="L187" s="235"/>
      <c r="M187" s="236" t="s">
        <v>19</v>
      </c>
      <c r="N187" s="237" t="s">
        <v>45</v>
      </c>
      <c r="O187" s="86"/>
      <c r="P187" s="207">
        <f>O187*H187</f>
        <v>0</v>
      </c>
      <c r="Q187" s="207">
        <v>0.65000000000000002</v>
      </c>
      <c r="R187" s="207">
        <f>Q187*H187</f>
        <v>10.8173</v>
      </c>
      <c r="S187" s="207">
        <v>0</v>
      </c>
      <c r="T187" s="20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09" t="s">
        <v>159</v>
      </c>
      <c r="AT187" s="209" t="s">
        <v>155</v>
      </c>
      <c r="AU187" s="209" t="s">
        <v>84</v>
      </c>
      <c r="AY187" s="19" t="s">
        <v>120</v>
      </c>
      <c r="BE187" s="210">
        <f>IF(N187="základní",J187,0)</f>
        <v>0</v>
      </c>
      <c r="BF187" s="210">
        <f>IF(N187="snížená",J187,0)</f>
        <v>0</v>
      </c>
      <c r="BG187" s="210">
        <f>IF(N187="zákl. přenesená",J187,0)</f>
        <v>0</v>
      </c>
      <c r="BH187" s="210">
        <f>IF(N187="sníž. přenesená",J187,0)</f>
        <v>0</v>
      </c>
      <c r="BI187" s="210">
        <f>IF(N187="nulová",J187,0)</f>
        <v>0</v>
      </c>
      <c r="BJ187" s="19" t="s">
        <v>82</v>
      </c>
      <c r="BK187" s="210">
        <f>ROUND(I187*H187,2)</f>
        <v>0</v>
      </c>
      <c r="BL187" s="19" t="s">
        <v>152</v>
      </c>
      <c r="BM187" s="209" t="s">
        <v>400</v>
      </c>
    </row>
    <row r="188" s="15" customFormat="1">
      <c r="A188" s="15"/>
      <c r="B188" s="261"/>
      <c r="C188" s="262"/>
      <c r="D188" s="240" t="s">
        <v>171</v>
      </c>
      <c r="E188" s="263" t="s">
        <v>19</v>
      </c>
      <c r="F188" s="264" t="s">
        <v>401</v>
      </c>
      <c r="G188" s="262"/>
      <c r="H188" s="263" t="s">
        <v>19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171</v>
      </c>
      <c r="AU188" s="270" t="s">
        <v>84</v>
      </c>
      <c r="AV188" s="15" t="s">
        <v>82</v>
      </c>
      <c r="AW188" s="15" t="s">
        <v>35</v>
      </c>
      <c r="AX188" s="15" t="s">
        <v>74</v>
      </c>
      <c r="AY188" s="270" t="s">
        <v>120</v>
      </c>
    </row>
    <row r="189" s="13" customFormat="1">
      <c r="A189" s="13"/>
      <c r="B189" s="238"/>
      <c r="C189" s="239"/>
      <c r="D189" s="240" t="s">
        <v>171</v>
      </c>
      <c r="E189" s="241" t="s">
        <v>19</v>
      </c>
      <c r="F189" s="242" t="s">
        <v>402</v>
      </c>
      <c r="G189" s="239"/>
      <c r="H189" s="243">
        <v>16.641999999999999</v>
      </c>
      <c r="I189" s="244"/>
      <c r="J189" s="239"/>
      <c r="K189" s="239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171</v>
      </c>
      <c r="AU189" s="249" t="s">
        <v>84</v>
      </c>
      <c r="AV189" s="13" t="s">
        <v>84</v>
      </c>
      <c r="AW189" s="13" t="s">
        <v>35</v>
      </c>
      <c r="AX189" s="13" t="s">
        <v>82</v>
      </c>
      <c r="AY189" s="249" t="s">
        <v>120</v>
      </c>
    </row>
    <row r="190" s="11" customFormat="1" ht="22.8" customHeight="1">
      <c r="A190" s="11"/>
      <c r="B190" s="184"/>
      <c r="C190" s="185"/>
      <c r="D190" s="186" t="s">
        <v>73</v>
      </c>
      <c r="E190" s="226" t="s">
        <v>403</v>
      </c>
      <c r="F190" s="226" t="s">
        <v>404</v>
      </c>
      <c r="G190" s="185"/>
      <c r="H190" s="185"/>
      <c r="I190" s="188"/>
      <c r="J190" s="227">
        <f>BK190</f>
        <v>0</v>
      </c>
      <c r="K190" s="185"/>
      <c r="L190" s="190"/>
      <c r="M190" s="191"/>
      <c r="N190" s="192"/>
      <c r="O190" s="192"/>
      <c r="P190" s="193">
        <f>SUM(P191:P192)</f>
        <v>0</v>
      </c>
      <c r="Q190" s="192"/>
      <c r="R190" s="193">
        <f>SUM(R191:R192)</f>
        <v>0</v>
      </c>
      <c r="S190" s="192"/>
      <c r="T190" s="194">
        <f>SUM(T191:T192)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195" t="s">
        <v>82</v>
      </c>
      <c r="AT190" s="196" t="s">
        <v>73</v>
      </c>
      <c r="AU190" s="196" t="s">
        <v>82</v>
      </c>
      <c r="AY190" s="195" t="s">
        <v>120</v>
      </c>
      <c r="BK190" s="197">
        <f>SUM(BK191:BK192)</f>
        <v>0</v>
      </c>
    </row>
    <row r="191" s="2" customFormat="1" ht="16.5" customHeight="1">
      <c r="A191" s="40"/>
      <c r="B191" s="41"/>
      <c r="C191" s="198" t="s">
        <v>405</v>
      </c>
      <c r="D191" s="198" t="s">
        <v>121</v>
      </c>
      <c r="E191" s="199" t="s">
        <v>406</v>
      </c>
      <c r="F191" s="200" t="s">
        <v>407</v>
      </c>
      <c r="G191" s="201" t="s">
        <v>354</v>
      </c>
      <c r="H191" s="202">
        <v>35.701000000000001</v>
      </c>
      <c r="I191" s="203"/>
      <c r="J191" s="204">
        <f>ROUND(I191*H191,2)</f>
        <v>0</v>
      </c>
      <c r="K191" s="200" t="s">
        <v>125</v>
      </c>
      <c r="L191" s="46"/>
      <c r="M191" s="205" t="s">
        <v>19</v>
      </c>
      <c r="N191" s="206" t="s">
        <v>45</v>
      </c>
      <c r="O191" s="86"/>
      <c r="P191" s="207">
        <f>O191*H191</f>
        <v>0</v>
      </c>
      <c r="Q191" s="207">
        <v>0</v>
      </c>
      <c r="R191" s="207">
        <f>Q191*H191</f>
        <v>0</v>
      </c>
      <c r="S191" s="207">
        <v>0</v>
      </c>
      <c r="T191" s="20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09" t="s">
        <v>152</v>
      </c>
      <c r="AT191" s="209" t="s">
        <v>121</v>
      </c>
      <c r="AU191" s="209" t="s">
        <v>84</v>
      </c>
      <c r="AY191" s="19" t="s">
        <v>120</v>
      </c>
      <c r="BE191" s="210">
        <f>IF(N191="základní",J191,0)</f>
        <v>0</v>
      </c>
      <c r="BF191" s="210">
        <f>IF(N191="snížená",J191,0)</f>
        <v>0</v>
      </c>
      <c r="BG191" s="210">
        <f>IF(N191="zákl. přenesená",J191,0)</f>
        <v>0</v>
      </c>
      <c r="BH191" s="210">
        <f>IF(N191="sníž. přenesená",J191,0)</f>
        <v>0</v>
      </c>
      <c r="BI191" s="210">
        <f>IF(N191="nulová",J191,0)</f>
        <v>0</v>
      </c>
      <c r="BJ191" s="19" t="s">
        <v>82</v>
      </c>
      <c r="BK191" s="210">
        <f>ROUND(I191*H191,2)</f>
        <v>0</v>
      </c>
      <c r="BL191" s="19" t="s">
        <v>152</v>
      </c>
      <c r="BM191" s="209" t="s">
        <v>408</v>
      </c>
    </row>
    <row r="192" s="2" customFormat="1">
      <c r="A192" s="40"/>
      <c r="B192" s="41"/>
      <c r="C192" s="42"/>
      <c r="D192" s="211" t="s">
        <v>128</v>
      </c>
      <c r="E192" s="42"/>
      <c r="F192" s="212" t="s">
        <v>409</v>
      </c>
      <c r="G192" s="42"/>
      <c r="H192" s="42"/>
      <c r="I192" s="213"/>
      <c r="J192" s="42"/>
      <c r="K192" s="42"/>
      <c r="L192" s="46"/>
      <c r="M192" s="216"/>
      <c r="N192" s="217"/>
      <c r="O192" s="218"/>
      <c r="P192" s="218"/>
      <c r="Q192" s="218"/>
      <c r="R192" s="218"/>
      <c r="S192" s="218"/>
      <c r="T192" s="219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128</v>
      </c>
      <c r="AU192" s="19" t="s">
        <v>84</v>
      </c>
    </row>
    <row r="193" s="2" customFormat="1" ht="6.96" customHeight="1">
      <c r="A193" s="40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46"/>
      <c r="M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</sheetData>
  <sheetProtection sheet="1" autoFilter="0" formatColumns="0" formatRows="0" objects="1" scenarios="1" spinCount="100000" saltValue="NiMLWOJDHf2qkINmPpVtuCQqtdlimrKcYhioUTG2pLbgoXmMtO3OFU117GsMfMUzEKwbrpUN0+XCP2wgn3NlVw==" hashValue="MTZngmT8lZmH2xDxKhUFCLoCBiCwz1MZ3FkjJ9iUXeJ0SNtVOauqrak6fluyQ2FWC64yhV/6CIr8/+1DSg7Mvg==" algorithmName="SHA-512" password="88A1"/>
  <autoFilter ref="C82:K1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81451121"/>
    <hyperlink ref="F92" r:id="rId2" display="https://podminky.urs.cz/item/CS_URS_2023_01/183101113"/>
    <hyperlink ref="F95" r:id="rId3" display="https://podminky.urs.cz/item/CS_URS_2023_01/183101113"/>
    <hyperlink ref="F98" r:id="rId4" display="https://podminky.urs.cz/item/CS_URS_2023_01/183101115"/>
    <hyperlink ref="F101" r:id="rId5" display="https://podminky.urs.cz/item/CS_URS_2023_01/183101115"/>
    <hyperlink ref="F104" r:id="rId6" display="https://podminky.urs.cz/item/CS_URS_2023_01/183403151"/>
    <hyperlink ref="F106" r:id="rId7" display="https://podminky.urs.cz/item/CS_URS_2023_01/183403152"/>
    <hyperlink ref="F108" r:id="rId8" display="https://podminky.urs.cz/item/CS_URS_2023_01/183403161"/>
    <hyperlink ref="F110" r:id="rId9" display="https://podminky.urs.cz/item/CS_URS_2023_01/183551113"/>
    <hyperlink ref="F112" r:id="rId10" display="https://podminky.urs.cz/item/CS_URS_2023_01/184102211"/>
    <hyperlink ref="F124" r:id="rId11" display="https://podminky.urs.cz/item/CS_URS_2023_01/184201111"/>
    <hyperlink ref="F133" r:id="rId12" display="https://podminky.urs.cz/item/CS_URS_2023_01/184102116"/>
    <hyperlink ref="F141" r:id="rId13" display="https://podminky.urs.cz/item/CS_URS_2023_01/184201112"/>
    <hyperlink ref="F147" r:id="rId14" display="https://podminky.urs.cz/item/CS_URS_2023_01/184215112"/>
    <hyperlink ref="F150" r:id="rId15" display="https://podminky.urs.cz/item/CS_URS_2023_01/184215132"/>
    <hyperlink ref="F156" r:id="rId16" display="https://podminky.urs.cz/item/CS_URS_2023_01/184813134"/>
    <hyperlink ref="F166" r:id="rId17" display="https://podminky.urs.cz/item/CS_URS_2023_01/185802114"/>
    <hyperlink ref="F171" r:id="rId18" display="https://podminky.urs.cz/item/CS_URS_2023_01/338951113"/>
    <hyperlink ref="F176" r:id="rId19" display="https://podminky.urs.cz/item/CS_URS_2023_01/338951113"/>
    <hyperlink ref="F183" r:id="rId20" display="https://podminky.urs.cz/item/CS_URS_2023_01/348101310"/>
    <hyperlink ref="F186" r:id="rId21" display="https://podminky.urs.cz/item/CS_URS_2023_01/348951256"/>
    <hyperlink ref="F192" r:id="rId22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410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ROUND((SUM(BE82:BE165)),  2)</f>
        <v>0</v>
      </c>
      <c r="G33" s="40"/>
      <c r="H33" s="40"/>
      <c r="I33" s="150">
        <v>0.20999999999999999</v>
      </c>
      <c r="J33" s="149">
        <f>ROUND(((SUM(BE82:BE165))*I33),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ROUND((SUM(BF82:BF165)),  2)</f>
        <v>0</v>
      </c>
      <c r="G34" s="40"/>
      <c r="H34" s="40"/>
      <c r="I34" s="150">
        <v>0.14999999999999999</v>
      </c>
      <c r="J34" s="149">
        <f>ROUND(((SUM(BF82:BF165))*I34),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Povýsadbová péče 1.rok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J163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02.1 - Povýsadbová péče 1.rok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0.1021464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P84+P163</f>
        <v>0</v>
      </c>
      <c r="Q83" s="192"/>
      <c r="R83" s="193">
        <f>R84+R163</f>
        <v>0.1021464</v>
      </c>
      <c r="S83" s="192"/>
      <c r="T83" s="194">
        <f>T84+T163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BK84+BK163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SUM(P85:P162)</f>
        <v>0</v>
      </c>
      <c r="Q84" s="192"/>
      <c r="R84" s="193">
        <f>SUM(R85:R162)</f>
        <v>0.1021464</v>
      </c>
      <c r="S84" s="192"/>
      <c r="T84" s="194">
        <f>SUM(T85:T162)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SUM(BK85:BK162)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411</v>
      </c>
      <c r="F85" s="200" t="s">
        <v>412</v>
      </c>
      <c r="G85" s="201" t="s">
        <v>151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413</v>
      </c>
    </row>
    <row r="86" s="2" customFormat="1">
      <c r="A86" s="40"/>
      <c r="B86" s="41"/>
      <c r="C86" s="42"/>
      <c r="D86" s="211" t="s">
        <v>128</v>
      </c>
      <c r="E86" s="42"/>
      <c r="F86" s="212" t="s">
        <v>414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171</v>
      </c>
      <c r="E87" s="241" t="s">
        <v>19</v>
      </c>
      <c r="F87" s="242" t="s">
        <v>415</v>
      </c>
      <c r="G87" s="239"/>
      <c r="H87" s="243">
        <v>90366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171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167</v>
      </c>
      <c r="F88" s="200" t="s">
        <v>168</v>
      </c>
      <c r="G88" s="201" t="s">
        <v>138</v>
      </c>
      <c r="H88" s="202">
        <v>102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416</v>
      </c>
    </row>
    <row r="89" s="2" customFormat="1">
      <c r="A89" s="40"/>
      <c r="B89" s="41"/>
      <c r="C89" s="42"/>
      <c r="D89" s="211" t="s">
        <v>128</v>
      </c>
      <c r="E89" s="42"/>
      <c r="F89" s="212" t="s">
        <v>170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171</v>
      </c>
      <c r="E90" s="241" t="s">
        <v>19</v>
      </c>
      <c r="F90" s="242" t="s">
        <v>417</v>
      </c>
      <c r="G90" s="239"/>
      <c r="H90" s="243">
        <v>102.09999999999999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171</v>
      </c>
      <c r="AU90" s="249" t="s">
        <v>84</v>
      </c>
      <c r="AV90" s="13" t="s">
        <v>84</v>
      </c>
      <c r="AW90" s="13" t="s">
        <v>35</v>
      </c>
      <c r="AX90" s="13" t="s">
        <v>74</v>
      </c>
      <c r="AY90" s="249" t="s">
        <v>120</v>
      </c>
    </row>
    <row r="91" s="14" customFormat="1">
      <c r="A91" s="14"/>
      <c r="B91" s="250"/>
      <c r="C91" s="251"/>
      <c r="D91" s="240" t="s">
        <v>171</v>
      </c>
      <c r="E91" s="252" t="s">
        <v>19</v>
      </c>
      <c r="F91" s="253" t="s">
        <v>344</v>
      </c>
      <c r="G91" s="251"/>
      <c r="H91" s="254">
        <v>102.09999999999999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171</v>
      </c>
      <c r="AU91" s="260" t="s">
        <v>84</v>
      </c>
      <c r="AV91" s="14" t="s">
        <v>135</v>
      </c>
      <c r="AW91" s="14" t="s">
        <v>35</v>
      </c>
      <c r="AX91" s="14" t="s">
        <v>74</v>
      </c>
      <c r="AY91" s="260" t="s">
        <v>120</v>
      </c>
    </row>
    <row r="92" s="13" customFormat="1">
      <c r="A92" s="13"/>
      <c r="B92" s="238"/>
      <c r="C92" s="239"/>
      <c r="D92" s="240" t="s">
        <v>171</v>
      </c>
      <c r="E92" s="241" t="s">
        <v>19</v>
      </c>
      <c r="F92" s="242" t="s">
        <v>418</v>
      </c>
      <c r="G92" s="239"/>
      <c r="H92" s="243">
        <v>102</v>
      </c>
      <c r="I92" s="244"/>
      <c r="J92" s="239"/>
      <c r="K92" s="239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171</v>
      </c>
      <c r="AU92" s="249" t="s">
        <v>84</v>
      </c>
      <c r="AV92" s="13" t="s">
        <v>84</v>
      </c>
      <c r="AW92" s="13" t="s">
        <v>35</v>
      </c>
      <c r="AX92" s="13" t="s">
        <v>82</v>
      </c>
      <c r="AY92" s="249" t="s">
        <v>120</v>
      </c>
    </row>
    <row r="93" s="2" customFormat="1" ht="24.15" customHeight="1">
      <c r="A93" s="40"/>
      <c r="B93" s="41"/>
      <c r="C93" s="198" t="s">
        <v>135</v>
      </c>
      <c r="D93" s="198" t="s">
        <v>121</v>
      </c>
      <c r="E93" s="199" t="s">
        <v>167</v>
      </c>
      <c r="F93" s="200" t="s">
        <v>168</v>
      </c>
      <c r="G93" s="201" t="s">
        <v>138</v>
      </c>
      <c r="H93" s="202">
        <v>203</v>
      </c>
      <c r="I93" s="203"/>
      <c r="J93" s="204">
        <f>ROUND(I93*H93,2)</f>
        <v>0</v>
      </c>
      <c r="K93" s="200" t="s">
        <v>125</v>
      </c>
      <c r="L93" s="46"/>
      <c r="M93" s="205" t="s">
        <v>19</v>
      </c>
      <c r="N93" s="206" t="s">
        <v>45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152</v>
      </c>
      <c r="AT93" s="209" t="s">
        <v>121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152</v>
      </c>
      <c r="BM93" s="209" t="s">
        <v>419</v>
      </c>
    </row>
    <row r="94" s="2" customFormat="1">
      <c r="A94" s="40"/>
      <c r="B94" s="41"/>
      <c r="C94" s="42"/>
      <c r="D94" s="211" t="s">
        <v>128</v>
      </c>
      <c r="E94" s="42"/>
      <c r="F94" s="212" t="s">
        <v>170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13" customFormat="1">
      <c r="A95" s="13"/>
      <c r="B95" s="238"/>
      <c r="C95" s="239"/>
      <c r="D95" s="240" t="s">
        <v>171</v>
      </c>
      <c r="E95" s="241" t="s">
        <v>19</v>
      </c>
      <c r="F95" s="242" t="s">
        <v>420</v>
      </c>
      <c r="G95" s="239"/>
      <c r="H95" s="243">
        <v>202.55000000000001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171</v>
      </c>
      <c r="AU95" s="249" t="s">
        <v>84</v>
      </c>
      <c r="AV95" s="13" t="s">
        <v>84</v>
      </c>
      <c r="AW95" s="13" t="s">
        <v>35</v>
      </c>
      <c r="AX95" s="13" t="s">
        <v>74</v>
      </c>
      <c r="AY95" s="249" t="s">
        <v>120</v>
      </c>
    </row>
    <row r="96" s="14" customFormat="1">
      <c r="A96" s="14"/>
      <c r="B96" s="250"/>
      <c r="C96" s="251"/>
      <c r="D96" s="240" t="s">
        <v>171</v>
      </c>
      <c r="E96" s="252" t="s">
        <v>19</v>
      </c>
      <c r="F96" s="253" t="s">
        <v>344</v>
      </c>
      <c r="G96" s="251"/>
      <c r="H96" s="254">
        <v>202.55000000000001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0" t="s">
        <v>171</v>
      </c>
      <c r="AU96" s="260" t="s">
        <v>84</v>
      </c>
      <c r="AV96" s="14" t="s">
        <v>135</v>
      </c>
      <c r="AW96" s="14" t="s">
        <v>35</v>
      </c>
      <c r="AX96" s="14" t="s">
        <v>74</v>
      </c>
      <c r="AY96" s="260" t="s">
        <v>120</v>
      </c>
    </row>
    <row r="97" s="13" customFormat="1">
      <c r="A97" s="13"/>
      <c r="B97" s="238"/>
      <c r="C97" s="239"/>
      <c r="D97" s="240" t="s">
        <v>171</v>
      </c>
      <c r="E97" s="241" t="s">
        <v>19</v>
      </c>
      <c r="F97" s="242" t="s">
        <v>421</v>
      </c>
      <c r="G97" s="239"/>
      <c r="H97" s="243">
        <v>203</v>
      </c>
      <c r="I97" s="244"/>
      <c r="J97" s="239"/>
      <c r="K97" s="239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171</v>
      </c>
      <c r="AU97" s="249" t="s">
        <v>84</v>
      </c>
      <c r="AV97" s="13" t="s">
        <v>84</v>
      </c>
      <c r="AW97" s="13" t="s">
        <v>35</v>
      </c>
      <c r="AX97" s="13" t="s">
        <v>82</v>
      </c>
      <c r="AY97" s="249" t="s">
        <v>120</v>
      </c>
    </row>
    <row r="98" s="2" customFormat="1" ht="24.15" customHeight="1">
      <c r="A98" s="40"/>
      <c r="B98" s="41"/>
      <c r="C98" s="198" t="s">
        <v>152</v>
      </c>
      <c r="D98" s="198" t="s">
        <v>121</v>
      </c>
      <c r="E98" s="199" t="s">
        <v>177</v>
      </c>
      <c r="F98" s="200" t="s">
        <v>178</v>
      </c>
      <c r="G98" s="201" t="s">
        <v>138</v>
      </c>
      <c r="H98" s="202">
        <v>1</v>
      </c>
      <c r="I98" s="203"/>
      <c r="J98" s="204">
        <f>ROUND(I98*H98,2)</f>
        <v>0</v>
      </c>
      <c r="K98" s="200" t="s">
        <v>125</v>
      </c>
      <c r="L98" s="46"/>
      <c r="M98" s="205" t="s">
        <v>19</v>
      </c>
      <c r="N98" s="206" t="s">
        <v>45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152</v>
      </c>
      <c r="AT98" s="209" t="s">
        <v>121</v>
      </c>
      <c r="AU98" s="209" t="s">
        <v>84</v>
      </c>
      <c r="AY98" s="19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82</v>
      </c>
      <c r="BK98" s="210">
        <f>ROUND(I98*H98,2)</f>
        <v>0</v>
      </c>
      <c r="BL98" s="19" t="s">
        <v>152</v>
      </c>
      <c r="BM98" s="209" t="s">
        <v>422</v>
      </c>
    </row>
    <row r="99" s="2" customFormat="1">
      <c r="A99" s="40"/>
      <c r="B99" s="41"/>
      <c r="C99" s="42"/>
      <c r="D99" s="211" t="s">
        <v>128</v>
      </c>
      <c r="E99" s="42"/>
      <c r="F99" s="212" t="s">
        <v>180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84</v>
      </c>
    </row>
    <row r="100" s="13" customFormat="1">
      <c r="A100" s="13"/>
      <c r="B100" s="238"/>
      <c r="C100" s="239"/>
      <c r="D100" s="240" t="s">
        <v>171</v>
      </c>
      <c r="E100" s="241" t="s">
        <v>19</v>
      </c>
      <c r="F100" s="242" t="s">
        <v>423</v>
      </c>
      <c r="G100" s="239"/>
      <c r="H100" s="243">
        <v>1.25</v>
      </c>
      <c r="I100" s="244"/>
      <c r="J100" s="239"/>
      <c r="K100" s="239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171</v>
      </c>
      <c r="AU100" s="249" t="s">
        <v>84</v>
      </c>
      <c r="AV100" s="13" t="s">
        <v>84</v>
      </c>
      <c r="AW100" s="13" t="s">
        <v>35</v>
      </c>
      <c r="AX100" s="13" t="s">
        <v>74</v>
      </c>
      <c r="AY100" s="249" t="s">
        <v>120</v>
      </c>
    </row>
    <row r="101" s="14" customFormat="1">
      <c r="A101" s="14"/>
      <c r="B101" s="250"/>
      <c r="C101" s="251"/>
      <c r="D101" s="240" t="s">
        <v>171</v>
      </c>
      <c r="E101" s="252" t="s">
        <v>19</v>
      </c>
      <c r="F101" s="253" t="s">
        <v>344</v>
      </c>
      <c r="G101" s="251"/>
      <c r="H101" s="254">
        <v>1.25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0" t="s">
        <v>171</v>
      </c>
      <c r="AU101" s="260" t="s">
        <v>84</v>
      </c>
      <c r="AV101" s="14" t="s">
        <v>135</v>
      </c>
      <c r="AW101" s="14" t="s">
        <v>35</v>
      </c>
      <c r="AX101" s="14" t="s">
        <v>74</v>
      </c>
      <c r="AY101" s="260" t="s">
        <v>120</v>
      </c>
    </row>
    <row r="102" s="13" customFormat="1">
      <c r="A102" s="13"/>
      <c r="B102" s="238"/>
      <c r="C102" s="239"/>
      <c r="D102" s="240" t="s">
        <v>171</v>
      </c>
      <c r="E102" s="241" t="s">
        <v>19</v>
      </c>
      <c r="F102" s="242" t="s">
        <v>424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171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24.15" customHeight="1">
      <c r="A103" s="40"/>
      <c r="B103" s="41"/>
      <c r="C103" s="198" t="s">
        <v>119</v>
      </c>
      <c r="D103" s="198" t="s">
        <v>121</v>
      </c>
      <c r="E103" s="199" t="s">
        <v>177</v>
      </c>
      <c r="F103" s="200" t="s">
        <v>178</v>
      </c>
      <c r="G103" s="201" t="s">
        <v>138</v>
      </c>
      <c r="H103" s="202">
        <v>3</v>
      </c>
      <c r="I103" s="203"/>
      <c r="J103" s="204">
        <f>ROUND(I103*H103,2)</f>
        <v>0</v>
      </c>
      <c r="K103" s="200" t="s">
        <v>125</v>
      </c>
      <c r="L103" s="46"/>
      <c r="M103" s="205" t="s">
        <v>19</v>
      </c>
      <c r="N103" s="206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152</v>
      </c>
      <c r="AT103" s="209" t="s">
        <v>121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425</v>
      </c>
    </row>
    <row r="104" s="2" customFormat="1">
      <c r="A104" s="40"/>
      <c r="B104" s="41"/>
      <c r="C104" s="42"/>
      <c r="D104" s="211" t="s">
        <v>128</v>
      </c>
      <c r="E104" s="42"/>
      <c r="F104" s="212" t="s">
        <v>180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84</v>
      </c>
    </row>
    <row r="105" s="13" customFormat="1">
      <c r="A105" s="13"/>
      <c r="B105" s="238"/>
      <c r="C105" s="239"/>
      <c r="D105" s="240" t="s">
        <v>171</v>
      </c>
      <c r="E105" s="241" t="s">
        <v>19</v>
      </c>
      <c r="F105" s="242" t="s">
        <v>426</v>
      </c>
      <c r="G105" s="239"/>
      <c r="H105" s="243">
        <v>2.8999999999999999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171</v>
      </c>
      <c r="AU105" s="249" t="s">
        <v>84</v>
      </c>
      <c r="AV105" s="13" t="s">
        <v>84</v>
      </c>
      <c r="AW105" s="13" t="s">
        <v>35</v>
      </c>
      <c r="AX105" s="13" t="s">
        <v>74</v>
      </c>
      <c r="AY105" s="249" t="s">
        <v>120</v>
      </c>
    </row>
    <row r="106" s="14" customFormat="1">
      <c r="A106" s="14"/>
      <c r="B106" s="250"/>
      <c r="C106" s="251"/>
      <c r="D106" s="240" t="s">
        <v>171</v>
      </c>
      <c r="E106" s="252" t="s">
        <v>19</v>
      </c>
      <c r="F106" s="253" t="s">
        <v>344</v>
      </c>
      <c r="G106" s="251"/>
      <c r="H106" s="254">
        <v>2.8999999999999999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171</v>
      </c>
      <c r="AU106" s="260" t="s">
        <v>84</v>
      </c>
      <c r="AV106" s="14" t="s">
        <v>135</v>
      </c>
      <c r="AW106" s="14" t="s">
        <v>35</v>
      </c>
      <c r="AX106" s="14" t="s">
        <v>74</v>
      </c>
      <c r="AY106" s="260" t="s">
        <v>120</v>
      </c>
    </row>
    <row r="107" s="13" customFormat="1">
      <c r="A107" s="13"/>
      <c r="B107" s="238"/>
      <c r="C107" s="239"/>
      <c r="D107" s="240" t="s">
        <v>171</v>
      </c>
      <c r="E107" s="241" t="s">
        <v>19</v>
      </c>
      <c r="F107" s="242" t="s">
        <v>427</v>
      </c>
      <c r="G107" s="239"/>
      <c r="H107" s="243">
        <v>3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171</v>
      </c>
      <c r="AU107" s="249" t="s">
        <v>84</v>
      </c>
      <c r="AV107" s="13" t="s">
        <v>84</v>
      </c>
      <c r="AW107" s="13" t="s">
        <v>35</v>
      </c>
      <c r="AX107" s="13" t="s">
        <v>82</v>
      </c>
      <c r="AY107" s="249" t="s">
        <v>120</v>
      </c>
    </row>
    <row r="108" s="2" customFormat="1" ht="24.15" customHeight="1">
      <c r="A108" s="40"/>
      <c r="B108" s="41"/>
      <c r="C108" s="198" t="s">
        <v>173</v>
      </c>
      <c r="D108" s="198" t="s">
        <v>121</v>
      </c>
      <c r="E108" s="199" t="s">
        <v>206</v>
      </c>
      <c r="F108" s="200" t="s">
        <v>207</v>
      </c>
      <c r="G108" s="201" t="s">
        <v>138</v>
      </c>
      <c r="H108" s="202">
        <v>102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428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209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171</v>
      </c>
      <c r="E110" s="241" t="s">
        <v>19</v>
      </c>
      <c r="F110" s="242" t="s">
        <v>429</v>
      </c>
      <c r="G110" s="239"/>
      <c r="H110" s="243">
        <v>102.09999999999999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171</v>
      </c>
      <c r="AU110" s="249" t="s">
        <v>84</v>
      </c>
      <c r="AV110" s="13" t="s">
        <v>84</v>
      </c>
      <c r="AW110" s="13" t="s">
        <v>35</v>
      </c>
      <c r="AX110" s="13" t="s">
        <v>74</v>
      </c>
      <c r="AY110" s="249" t="s">
        <v>120</v>
      </c>
    </row>
    <row r="111" s="14" customFormat="1">
      <c r="A111" s="14"/>
      <c r="B111" s="250"/>
      <c r="C111" s="251"/>
      <c r="D111" s="240" t="s">
        <v>171</v>
      </c>
      <c r="E111" s="252" t="s">
        <v>19</v>
      </c>
      <c r="F111" s="253" t="s">
        <v>344</v>
      </c>
      <c r="G111" s="251"/>
      <c r="H111" s="254">
        <v>102.09999999999999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171</v>
      </c>
      <c r="AU111" s="260" t="s">
        <v>84</v>
      </c>
      <c r="AV111" s="14" t="s">
        <v>135</v>
      </c>
      <c r="AW111" s="14" t="s">
        <v>35</v>
      </c>
      <c r="AX111" s="14" t="s">
        <v>74</v>
      </c>
      <c r="AY111" s="260" t="s">
        <v>120</v>
      </c>
    </row>
    <row r="112" s="13" customFormat="1">
      <c r="A112" s="13"/>
      <c r="B112" s="238"/>
      <c r="C112" s="239"/>
      <c r="D112" s="240" t="s">
        <v>171</v>
      </c>
      <c r="E112" s="241" t="s">
        <v>19</v>
      </c>
      <c r="F112" s="242" t="s">
        <v>418</v>
      </c>
      <c r="G112" s="239"/>
      <c r="H112" s="243">
        <v>102</v>
      </c>
      <c r="I112" s="244"/>
      <c r="J112" s="239"/>
      <c r="K112" s="239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171</v>
      </c>
      <c r="AU112" s="249" t="s">
        <v>84</v>
      </c>
      <c r="AV112" s="13" t="s">
        <v>84</v>
      </c>
      <c r="AW112" s="13" t="s">
        <v>35</v>
      </c>
      <c r="AX112" s="13" t="s">
        <v>82</v>
      </c>
      <c r="AY112" s="249" t="s">
        <v>120</v>
      </c>
    </row>
    <row r="113" s="2" customFormat="1" ht="16.5" customHeight="1">
      <c r="A113" s="40"/>
      <c r="B113" s="41"/>
      <c r="C113" s="228" t="s">
        <v>176</v>
      </c>
      <c r="D113" s="228" t="s">
        <v>155</v>
      </c>
      <c r="E113" s="229" t="s">
        <v>430</v>
      </c>
      <c r="F113" s="230" t="s">
        <v>431</v>
      </c>
      <c r="G113" s="231" t="s">
        <v>138</v>
      </c>
      <c r="H113" s="232">
        <v>102</v>
      </c>
      <c r="I113" s="233"/>
      <c r="J113" s="234">
        <f>ROUND(I113*H113,2)</f>
        <v>0</v>
      </c>
      <c r="K113" s="230" t="s">
        <v>19</v>
      </c>
      <c r="L113" s="235"/>
      <c r="M113" s="236" t="s">
        <v>19</v>
      </c>
      <c r="N113" s="237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159</v>
      </c>
      <c r="AT113" s="209" t="s">
        <v>155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152</v>
      </c>
      <c r="BM113" s="209" t="s">
        <v>432</v>
      </c>
    </row>
    <row r="114" s="2" customFormat="1" ht="24.15" customHeight="1">
      <c r="A114" s="40"/>
      <c r="B114" s="41"/>
      <c r="C114" s="198" t="s">
        <v>159</v>
      </c>
      <c r="D114" s="198" t="s">
        <v>121</v>
      </c>
      <c r="E114" s="199" t="s">
        <v>206</v>
      </c>
      <c r="F114" s="200" t="s">
        <v>207</v>
      </c>
      <c r="G114" s="201" t="s">
        <v>138</v>
      </c>
      <c r="H114" s="202">
        <v>203</v>
      </c>
      <c r="I114" s="203"/>
      <c r="J114" s="204">
        <f>ROUND(I114*H114,2)</f>
        <v>0</v>
      </c>
      <c r="K114" s="200" t="s">
        <v>125</v>
      </c>
      <c r="L114" s="46"/>
      <c r="M114" s="205" t="s">
        <v>19</v>
      </c>
      <c r="N114" s="206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152</v>
      </c>
      <c r="AT114" s="209" t="s">
        <v>121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152</v>
      </c>
      <c r="BM114" s="209" t="s">
        <v>433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209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13" customFormat="1">
      <c r="A116" s="13"/>
      <c r="B116" s="238"/>
      <c r="C116" s="239"/>
      <c r="D116" s="240" t="s">
        <v>171</v>
      </c>
      <c r="E116" s="241" t="s">
        <v>19</v>
      </c>
      <c r="F116" s="242" t="s">
        <v>420</v>
      </c>
      <c r="G116" s="239"/>
      <c r="H116" s="243">
        <v>202.55000000000001</v>
      </c>
      <c r="I116" s="244"/>
      <c r="J116" s="239"/>
      <c r="K116" s="239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171</v>
      </c>
      <c r="AU116" s="249" t="s">
        <v>84</v>
      </c>
      <c r="AV116" s="13" t="s">
        <v>84</v>
      </c>
      <c r="AW116" s="13" t="s">
        <v>35</v>
      </c>
      <c r="AX116" s="13" t="s">
        <v>74</v>
      </c>
      <c r="AY116" s="249" t="s">
        <v>120</v>
      </c>
    </row>
    <row r="117" s="14" customFormat="1">
      <c r="A117" s="14"/>
      <c r="B117" s="250"/>
      <c r="C117" s="251"/>
      <c r="D117" s="240" t="s">
        <v>171</v>
      </c>
      <c r="E117" s="252" t="s">
        <v>19</v>
      </c>
      <c r="F117" s="253" t="s">
        <v>344</v>
      </c>
      <c r="G117" s="251"/>
      <c r="H117" s="254">
        <v>202.55000000000001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171</v>
      </c>
      <c r="AU117" s="260" t="s">
        <v>84</v>
      </c>
      <c r="AV117" s="14" t="s">
        <v>135</v>
      </c>
      <c r="AW117" s="14" t="s">
        <v>35</v>
      </c>
      <c r="AX117" s="14" t="s">
        <v>74</v>
      </c>
      <c r="AY117" s="260" t="s">
        <v>120</v>
      </c>
    </row>
    <row r="118" s="13" customFormat="1">
      <c r="A118" s="13"/>
      <c r="B118" s="238"/>
      <c r="C118" s="239"/>
      <c r="D118" s="240" t="s">
        <v>171</v>
      </c>
      <c r="E118" s="241" t="s">
        <v>19</v>
      </c>
      <c r="F118" s="242" t="s">
        <v>421</v>
      </c>
      <c r="G118" s="239"/>
      <c r="H118" s="243">
        <v>203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171</v>
      </c>
      <c r="AU118" s="249" t="s">
        <v>84</v>
      </c>
      <c r="AV118" s="13" t="s">
        <v>84</v>
      </c>
      <c r="AW118" s="13" t="s">
        <v>35</v>
      </c>
      <c r="AX118" s="13" t="s">
        <v>82</v>
      </c>
      <c r="AY118" s="249" t="s">
        <v>120</v>
      </c>
    </row>
    <row r="119" s="2" customFormat="1" ht="16.5" customHeight="1">
      <c r="A119" s="40"/>
      <c r="B119" s="41"/>
      <c r="C119" s="228" t="s">
        <v>184</v>
      </c>
      <c r="D119" s="228" t="s">
        <v>155</v>
      </c>
      <c r="E119" s="229" t="s">
        <v>434</v>
      </c>
      <c r="F119" s="230" t="s">
        <v>435</v>
      </c>
      <c r="G119" s="231" t="s">
        <v>138</v>
      </c>
      <c r="H119" s="232">
        <v>203</v>
      </c>
      <c r="I119" s="233"/>
      <c r="J119" s="234">
        <f>ROUND(I119*H119,2)</f>
        <v>0</v>
      </c>
      <c r="K119" s="230" t="s">
        <v>19</v>
      </c>
      <c r="L119" s="235"/>
      <c r="M119" s="236" t="s">
        <v>19</v>
      </c>
      <c r="N119" s="237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159</v>
      </c>
      <c r="AT119" s="209" t="s">
        <v>155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152</v>
      </c>
      <c r="BM119" s="209" t="s">
        <v>436</v>
      </c>
    </row>
    <row r="120" s="2" customFormat="1" ht="24.15" customHeight="1">
      <c r="A120" s="40"/>
      <c r="B120" s="41"/>
      <c r="C120" s="198" t="s">
        <v>189</v>
      </c>
      <c r="D120" s="198" t="s">
        <v>121</v>
      </c>
      <c r="E120" s="199" t="s">
        <v>245</v>
      </c>
      <c r="F120" s="200" t="s">
        <v>246</v>
      </c>
      <c r="G120" s="201" t="s">
        <v>138</v>
      </c>
      <c r="H120" s="202">
        <v>1</v>
      </c>
      <c r="I120" s="203"/>
      <c r="J120" s="204">
        <f>ROUND(I120*H120,2)</f>
        <v>0</v>
      </c>
      <c r="K120" s="200" t="s">
        <v>125</v>
      </c>
      <c r="L120" s="46"/>
      <c r="M120" s="205" t="s">
        <v>19</v>
      </c>
      <c r="N120" s="206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152</v>
      </c>
      <c r="AT120" s="209" t="s">
        <v>121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152</v>
      </c>
      <c r="BM120" s="209" t="s">
        <v>437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248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13" customFormat="1">
      <c r="A122" s="13"/>
      <c r="B122" s="238"/>
      <c r="C122" s="239"/>
      <c r="D122" s="240" t="s">
        <v>171</v>
      </c>
      <c r="E122" s="241" t="s">
        <v>19</v>
      </c>
      <c r="F122" s="242" t="s">
        <v>438</v>
      </c>
      <c r="G122" s="239"/>
      <c r="H122" s="243">
        <v>1.25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171</v>
      </c>
      <c r="AU122" s="249" t="s">
        <v>84</v>
      </c>
      <c r="AV122" s="13" t="s">
        <v>84</v>
      </c>
      <c r="AW122" s="13" t="s">
        <v>35</v>
      </c>
      <c r="AX122" s="13" t="s">
        <v>74</v>
      </c>
      <c r="AY122" s="249" t="s">
        <v>120</v>
      </c>
    </row>
    <row r="123" s="14" customFormat="1">
      <c r="A123" s="14"/>
      <c r="B123" s="250"/>
      <c r="C123" s="251"/>
      <c r="D123" s="240" t="s">
        <v>171</v>
      </c>
      <c r="E123" s="252" t="s">
        <v>19</v>
      </c>
      <c r="F123" s="253" t="s">
        <v>344</v>
      </c>
      <c r="G123" s="251"/>
      <c r="H123" s="254">
        <v>1.25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171</v>
      </c>
      <c r="AU123" s="260" t="s">
        <v>84</v>
      </c>
      <c r="AV123" s="14" t="s">
        <v>135</v>
      </c>
      <c r="AW123" s="14" t="s">
        <v>35</v>
      </c>
      <c r="AX123" s="14" t="s">
        <v>74</v>
      </c>
      <c r="AY123" s="260" t="s">
        <v>120</v>
      </c>
    </row>
    <row r="124" s="13" customFormat="1">
      <c r="A124" s="13"/>
      <c r="B124" s="238"/>
      <c r="C124" s="239"/>
      <c r="D124" s="240" t="s">
        <v>171</v>
      </c>
      <c r="E124" s="241" t="s">
        <v>19</v>
      </c>
      <c r="F124" s="242" t="s">
        <v>82</v>
      </c>
      <c r="G124" s="239"/>
      <c r="H124" s="243">
        <v>1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171</v>
      </c>
      <c r="AU124" s="249" t="s">
        <v>84</v>
      </c>
      <c r="AV124" s="13" t="s">
        <v>84</v>
      </c>
      <c r="AW124" s="13" t="s">
        <v>35</v>
      </c>
      <c r="AX124" s="13" t="s">
        <v>82</v>
      </c>
      <c r="AY124" s="249" t="s">
        <v>120</v>
      </c>
    </row>
    <row r="125" s="2" customFormat="1" ht="16.5" customHeight="1">
      <c r="A125" s="40"/>
      <c r="B125" s="41"/>
      <c r="C125" s="228" t="s">
        <v>194</v>
      </c>
      <c r="D125" s="228" t="s">
        <v>155</v>
      </c>
      <c r="E125" s="229" t="s">
        <v>312</v>
      </c>
      <c r="F125" s="230" t="s">
        <v>439</v>
      </c>
      <c r="G125" s="231" t="s">
        <v>138</v>
      </c>
      <c r="H125" s="232">
        <v>1</v>
      </c>
      <c r="I125" s="233"/>
      <c r="J125" s="234">
        <f>ROUND(I125*H125,2)</f>
        <v>0</v>
      </c>
      <c r="K125" s="230" t="s">
        <v>19</v>
      </c>
      <c r="L125" s="235"/>
      <c r="M125" s="236" t="s">
        <v>19</v>
      </c>
      <c r="N125" s="237" t="s">
        <v>45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159</v>
      </c>
      <c r="AT125" s="209" t="s">
        <v>155</v>
      </c>
      <c r="AU125" s="209" t="s">
        <v>84</v>
      </c>
      <c r="AY125" s="19" t="s">
        <v>120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82</v>
      </c>
      <c r="BK125" s="210">
        <f>ROUND(I125*H125,2)</f>
        <v>0</v>
      </c>
      <c r="BL125" s="19" t="s">
        <v>152</v>
      </c>
      <c r="BM125" s="209" t="s">
        <v>440</v>
      </c>
    </row>
    <row r="126" s="2" customFormat="1" ht="24.15" customHeight="1">
      <c r="A126" s="40"/>
      <c r="B126" s="41"/>
      <c r="C126" s="198" t="s">
        <v>199</v>
      </c>
      <c r="D126" s="198" t="s">
        <v>121</v>
      </c>
      <c r="E126" s="199" t="s">
        <v>245</v>
      </c>
      <c r="F126" s="200" t="s">
        <v>246</v>
      </c>
      <c r="G126" s="201" t="s">
        <v>138</v>
      </c>
      <c r="H126" s="202">
        <v>3</v>
      </c>
      <c r="I126" s="203"/>
      <c r="J126" s="204">
        <f>ROUND(I126*H126,2)</f>
        <v>0</v>
      </c>
      <c r="K126" s="200" t="s">
        <v>125</v>
      </c>
      <c r="L126" s="46"/>
      <c r="M126" s="205" t="s">
        <v>19</v>
      </c>
      <c r="N126" s="206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152</v>
      </c>
      <c r="AT126" s="209" t="s">
        <v>121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152</v>
      </c>
      <c r="BM126" s="209" t="s">
        <v>441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248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13" customFormat="1">
      <c r="A128" s="13"/>
      <c r="B128" s="238"/>
      <c r="C128" s="239"/>
      <c r="D128" s="240" t="s">
        <v>171</v>
      </c>
      <c r="E128" s="241" t="s">
        <v>19</v>
      </c>
      <c r="F128" s="242" t="s">
        <v>442</v>
      </c>
      <c r="G128" s="239"/>
      <c r="H128" s="243">
        <v>2.8999999999999999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171</v>
      </c>
      <c r="AU128" s="249" t="s">
        <v>84</v>
      </c>
      <c r="AV128" s="13" t="s">
        <v>84</v>
      </c>
      <c r="AW128" s="13" t="s">
        <v>35</v>
      </c>
      <c r="AX128" s="13" t="s">
        <v>74</v>
      </c>
      <c r="AY128" s="249" t="s">
        <v>120</v>
      </c>
    </row>
    <row r="129" s="14" customFormat="1">
      <c r="A129" s="14"/>
      <c r="B129" s="250"/>
      <c r="C129" s="251"/>
      <c r="D129" s="240" t="s">
        <v>171</v>
      </c>
      <c r="E129" s="252" t="s">
        <v>19</v>
      </c>
      <c r="F129" s="253" t="s">
        <v>344</v>
      </c>
      <c r="G129" s="251"/>
      <c r="H129" s="254">
        <v>2.8999999999999999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171</v>
      </c>
      <c r="AU129" s="260" t="s">
        <v>84</v>
      </c>
      <c r="AV129" s="14" t="s">
        <v>135</v>
      </c>
      <c r="AW129" s="14" t="s">
        <v>35</v>
      </c>
      <c r="AX129" s="14" t="s">
        <v>74</v>
      </c>
      <c r="AY129" s="260" t="s">
        <v>120</v>
      </c>
    </row>
    <row r="130" s="13" customFormat="1">
      <c r="A130" s="13"/>
      <c r="B130" s="238"/>
      <c r="C130" s="239"/>
      <c r="D130" s="240" t="s">
        <v>171</v>
      </c>
      <c r="E130" s="241" t="s">
        <v>19</v>
      </c>
      <c r="F130" s="242" t="s">
        <v>427</v>
      </c>
      <c r="G130" s="239"/>
      <c r="H130" s="243">
        <v>3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171</v>
      </c>
      <c r="AU130" s="249" t="s">
        <v>84</v>
      </c>
      <c r="AV130" s="13" t="s">
        <v>84</v>
      </c>
      <c r="AW130" s="13" t="s">
        <v>35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228" t="s">
        <v>205</v>
      </c>
      <c r="D131" s="228" t="s">
        <v>155</v>
      </c>
      <c r="E131" s="229" t="s">
        <v>443</v>
      </c>
      <c r="F131" s="230" t="s">
        <v>444</v>
      </c>
      <c r="G131" s="231" t="s">
        <v>138</v>
      </c>
      <c r="H131" s="232">
        <v>3</v>
      </c>
      <c r="I131" s="233"/>
      <c r="J131" s="234">
        <f>ROUND(I131*H131,2)</f>
        <v>0</v>
      </c>
      <c r="K131" s="230" t="s">
        <v>19</v>
      </c>
      <c r="L131" s="235"/>
      <c r="M131" s="236" t="s">
        <v>19</v>
      </c>
      <c r="N131" s="237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159</v>
      </c>
      <c r="AT131" s="209" t="s">
        <v>155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445</v>
      </c>
    </row>
    <row r="132" s="2" customFormat="1" ht="16.5" customHeight="1">
      <c r="A132" s="40"/>
      <c r="B132" s="41"/>
      <c r="C132" s="198" t="s">
        <v>210</v>
      </c>
      <c r="D132" s="198" t="s">
        <v>121</v>
      </c>
      <c r="E132" s="199" t="s">
        <v>446</v>
      </c>
      <c r="F132" s="200" t="s">
        <v>447</v>
      </c>
      <c r="G132" s="201" t="s">
        <v>138</v>
      </c>
      <c r="H132" s="202">
        <v>4134</v>
      </c>
      <c r="I132" s="203"/>
      <c r="J132" s="204">
        <f>ROUND(I132*H132,2)</f>
        <v>0</v>
      </c>
      <c r="K132" s="200" t="s">
        <v>125</v>
      </c>
      <c r="L132" s="46"/>
      <c r="M132" s="205" t="s">
        <v>19</v>
      </c>
      <c r="N132" s="206" t="s">
        <v>45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152</v>
      </c>
      <c r="AT132" s="209" t="s">
        <v>121</v>
      </c>
      <c r="AU132" s="209" t="s">
        <v>84</v>
      </c>
      <c r="AY132" s="19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82</v>
      </c>
      <c r="BK132" s="210">
        <f>ROUND(I132*H132,2)</f>
        <v>0</v>
      </c>
      <c r="BL132" s="19" t="s">
        <v>152</v>
      </c>
      <c r="BM132" s="209" t="s">
        <v>448</v>
      </c>
    </row>
    <row r="133" s="2" customFormat="1">
      <c r="A133" s="40"/>
      <c r="B133" s="41"/>
      <c r="C133" s="42"/>
      <c r="D133" s="211" t="s">
        <v>128</v>
      </c>
      <c r="E133" s="42"/>
      <c r="F133" s="212" t="s">
        <v>449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84</v>
      </c>
    </row>
    <row r="134" s="13" customFormat="1">
      <c r="A134" s="13"/>
      <c r="B134" s="238"/>
      <c r="C134" s="239"/>
      <c r="D134" s="240" t="s">
        <v>171</v>
      </c>
      <c r="E134" s="241" t="s">
        <v>19</v>
      </c>
      <c r="F134" s="242" t="s">
        <v>175</v>
      </c>
      <c r="G134" s="239"/>
      <c r="H134" s="243">
        <v>4051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3" customFormat="1">
      <c r="A135" s="13"/>
      <c r="B135" s="238"/>
      <c r="C135" s="239"/>
      <c r="D135" s="240" t="s">
        <v>171</v>
      </c>
      <c r="E135" s="241" t="s">
        <v>19</v>
      </c>
      <c r="F135" s="242" t="s">
        <v>181</v>
      </c>
      <c r="G135" s="239"/>
      <c r="H135" s="243">
        <v>25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171</v>
      </c>
      <c r="AU135" s="249" t="s">
        <v>84</v>
      </c>
      <c r="AV135" s="13" t="s">
        <v>84</v>
      </c>
      <c r="AW135" s="13" t="s">
        <v>35</v>
      </c>
      <c r="AX135" s="13" t="s">
        <v>74</v>
      </c>
      <c r="AY135" s="249" t="s">
        <v>120</v>
      </c>
    </row>
    <row r="136" s="13" customFormat="1">
      <c r="A136" s="13"/>
      <c r="B136" s="238"/>
      <c r="C136" s="239"/>
      <c r="D136" s="240" t="s">
        <v>171</v>
      </c>
      <c r="E136" s="241" t="s">
        <v>19</v>
      </c>
      <c r="F136" s="242" t="s">
        <v>183</v>
      </c>
      <c r="G136" s="239"/>
      <c r="H136" s="243">
        <v>58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171</v>
      </c>
      <c r="AU136" s="249" t="s">
        <v>84</v>
      </c>
      <c r="AV136" s="13" t="s">
        <v>84</v>
      </c>
      <c r="AW136" s="13" t="s">
        <v>35</v>
      </c>
      <c r="AX136" s="13" t="s">
        <v>74</v>
      </c>
      <c r="AY136" s="249" t="s">
        <v>120</v>
      </c>
    </row>
    <row r="137" s="16" customFormat="1">
      <c r="A137" s="16"/>
      <c r="B137" s="271"/>
      <c r="C137" s="272"/>
      <c r="D137" s="240" t="s">
        <v>171</v>
      </c>
      <c r="E137" s="273" t="s">
        <v>19</v>
      </c>
      <c r="F137" s="274" t="s">
        <v>450</v>
      </c>
      <c r="G137" s="272"/>
      <c r="H137" s="275">
        <v>4134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1" t="s">
        <v>171</v>
      </c>
      <c r="AU137" s="281" t="s">
        <v>84</v>
      </c>
      <c r="AV137" s="16" t="s">
        <v>152</v>
      </c>
      <c r="AW137" s="16" t="s">
        <v>35</v>
      </c>
      <c r="AX137" s="16" t="s">
        <v>82</v>
      </c>
      <c r="AY137" s="281" t="s">
        <v>120</v>
      </c>
    </row>
    <row r="138" s="2" customFormat="1" ht="24.15" customHeight="1">
      <c r="A138" s="40"/>
      <c r="B138" s="41"/>
      <c r="C138" s="198" t="s">
        <v>8</v>
      </c>
      <c r="D138" s="198" t="s">
        <v>121</v>
      </c>
      <c r="E138" s="199" t="s">
        <v>339</v>
      </c>
      <c r="F138" s="200" t="s">
        <v>340</v>
      </c>
      <c r="G138" s="201" t="s">
        <v>341</v>
      </c>
      <c r="H138" s="202">
        <v>61.759999999999998</v>
      </c>
      <c r="I138" s="203"/>
      <c r="J138" s="204">
        <f>ROUND(I138*H138,2)</f>
        <v>0</v>
      </c>
      <c r="K138" s="200" t="s">
        <v>125</v>
      </c>
      <c r="L138" s="46"/>
      <c r="M138" s="205" t="s">
        <v>19</v>
      </c>
      <c r="N138" s="206" t="s">
        <v>45</v>
      </c>
      <c r="O138" s="8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9" t="s">
        <v>152</v>
      </c>
      <c r="AT138" s="209" t="s">
        <v>121</v>
      </c>
      <c r="AU138" s="209" t="s">
        <v>84</v>
      </c>
      <c r="AY138" s="19" t="s">
        <v>120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82</v>
      </c>
      <c r="BK138" s="210">
        <f>ROUND(I138*H138,2)</f>
        <v>0</v>
      </c>
      <c r="BL138" s="19" t="s">
        <v>152</v>
      </c>
      <c r="BM138" s="209" t="s">
        <v>451</v>
      </c>
    </row>
    <row r="139" s="2" customFormat="1">
      <c r="A139" s="40"/>
      <c r="B139" s="41"/>
      <c r="C139" s="42"/>
      <c r="D139" s="211" t="s">
        <v>128</v>
      </c>
      <c r="E139" s="42"/>
      <c r="F139" s="212" t="s">
        <v>343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128</v>
      </c>
      <c r="AU139" s="19" t="s">
        <v>84</v>
      </c>
    </row>
    <row r="140" s="13" customFormat="1">
      <c r="A140" s="13"/>
      <c r="B140" s="238"/>
      <c r="C140" s="239"/>
      <c r="D140" s="240" t="s">
        <v>171</v>
      </c>
      <c r="E140" s="241" t="s">
        <v>19</v>
      </c>
      <c r="F140" s="242" t="s">
        <v>172</v>
      </c>
      <c r="G140" s="239"/>
      <c r="H140" s="243">
        <v>2042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171</v>
      </c>
      <c r="AU140" s="249" t="s">
        <v>84</v>
      </c>
      <c r="AV140" s="13" t="s">
        <v>84</v>
      </c>
      <c r="AW140" s="13" t="s">
        <v>35</v>
      </c>
      <c r="AX140" s="13" t="s">
        <v>74</v>
      </c>
      <c r="AY140" s="249" t="s">
        <v>120</v>
      </c>
    </row>
    <row r="141" s="13" customFormat="1">
      <c r="A141" s="13"/>
      <c r="B141" s="238"/>
      <c r="C141" s="239"/>
      <c r="D141" s="240" t="s">
        <v>171</v>
      </c>
      <c r="E141" s="241" t="s">
        <v>19</v>
      </c>
      <c r="F141" s="242" t="s">
        <v>175</v>
      </c>
      <c r="G141" s="239"/>
      <c r="H141" s="243">
        <v>4051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171</v>
      </c>
      <c r="AU141" s="249" t="s">
        <v>84</v>
      </c>
      <c r="AV141" s="13" t="s">
        <v>84</v>
      </c>
      <c r="AW141" s="13" t="s">
        <v>35</v>
      </c>
      <c r="AX141" s="13" t="s">
        <v>74</v>
      </c>
      <c r="AY141" s="249" t="s">
        <v>120</v>
      </c>
    </row>
    <row r="142" s="13" customFormat="1">
      <c r="A142" s="13"/>
      <c r="B142" s="238"/>
      <c r="C142" s="239"/>
      <c r="D142" s="240" t="s">
        <v>171</v>
      </c>
      <c r="E142" s="241" t="s">
        <v>19</v>
      </c>
      <c r="F142" s="242" t="s">
        <v>181</v>
      </c>
      <c r="G142" s="239"/>
      <c r="H142" s="243">
        <v>25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171</v>
      </c>
      <c r="AU142" s="249" t="s">
        <v>84</v>
      </c>
      <c r="AV142" s="13" t="s">
        <v>84</v>
      </c>
      <c r="AW142" s="13" t="s">
        <v>35</v>
      </c>
      <c r="AX142" s="13" t="s">
        <v>74</v>
      </c>
      <c r="AY142" s="249" t="s">
        <v>120</v>
      </c>
    </row>
    <row r="143" s="13" customFormat="1">
      <c r="A143" s="13"/>
      <c r="B143" s="238"/>
      <c r="C143" s="239"/>
      <c r="D143" s="240" t="s">
        <v>171</v>
      </c>
      <c r="E143" s="241" t="s">
        <v>19</v>
      </c>
      <c r="F143" s="242" t="s">
        <v>183</v>
      </c>
      <c r="G143" s="239"/>
      <c r="H143" s="243">
        <v>58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171</v>
      </c>
      <c r="AU143" s="249" t="s">
        <v>84</v>
      </c>
      <c r="AV143" s="13" t="s">
        <v>84</v>
      </c>
      <c r="AW143" s="13" t="s">
        <v>35</v>
      </c>
      <c r="AX143" s="13" t="s">
        <v>74</v>
      </c>
      <c r="AY143" s="249" t="s">
        <v>120</v>
      </c>
    </row>
    <row r="144" s="14" customFormat="1">
      <c r="A144" s="14"/>
      <c r="B144" s="250"/>
      <c r="C144" s="251"/>
      <c r="D144" s="240" t="s">
        <v>171</v>
      </c>
      <c r="E144" s="252" t="s">
        <v>19</v>
      </c>
      <c r="F144" s="253" t="s">
        <v>344</v>
      </c>
      <c r="G144" s="251"/>
      <c r="H144" s="254">
        <v>6176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171</v>
      </c>
      <c r="AU144" s="260" t="s">
        <v>84</v>
      </c>
      <c r="AV144" s="14" t="s">
        <v>135</v>
      </c>
      <c r="AW144" s="14" t="s">
        <v>35</v>
      </c>
      <c r="AX144" s="14" t="s">
        <v>74</v>
      </c>
      <c r="AY144" s="260" t="s">
        <v>120</v>
      </c>
    </row>
    <row r="145" s="13" customFormat="1">
      <c r="A145" s="13"/>
      <c r="B145" s="238"/>
      <c r="C145" s="239"/>
      <c r="D145" s="240" t="s">
        <v>171</v>
      </c>
      <c r="E145" s="241" t="s">
        <v>19</v>
      </c>
      <c r="F145" s="242" t="s">
        <v>345</v>
      </c>
      <c r="G145" s="239"/>
      <c r="H145" s="243">
        <v>61.759999999999998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171</v>
      </c>
      <c r="AU145" s="249" t="s">
        <v>84</v>
      </c>
      <c r="AV145" s="13" t="s">
        <v>84</v>
      </c>
      <c r="AW145" s="13" t="s">
        <v>35</v>
      </c>
      <c r="AX145" s="13" t="s">
        <v>82</v>
      </c>
      <c r="AY145" s="249" t="s">
        <v>120</v>
      </c>
    </row>
    <row r="146" s="2" customFormat="1" ht="16.5" customHeight="1">
      <c r="A146" s="40"/>
      <c r="B146" s="41"/>
      <c r="C146" s="228" t="s">
        <v>217</v>
      </c>
      <c r="D146" s="228" t="s">
        <v>155</v>
      </c>
      <c r="E146" s="229" t="s">
        <v>347</v>
      </c>
      <c r="F146" s="230" t="s">
        <v>348</v>
      </c>
      <c r="G146" s="231" t="s">
        <v>158</v>
      </c>
      <c r="H146" s="232">
        <v>55.584000000000003</v>
      </c>
      <c r="I146" s="233"/>
      <c r="J146" s="234">
        <f>ROUND(I146*H146,2)</f>
        <v>0</v>
      </c>
      <c r="K146" s="230" t="s">
        <v>19</v>
      </c>
      <c r="L146" s="235"/>
      <c r="M146" s="236" t="s">
        <v>19</v>
      </c>
      <c r="N146" s="237" t="s">
        <v>45</v>
      </c>
      <c r="O146" s="86"/>
      <c r="P146" s="207">
        <f>O146*H146</f>
        <v>0</v>
      </c>
      <c r="Q146" s="207">
        <v>0.001</v>
      </c>
      <c r="R146" s="207">
        <f>Q146*H146</f>
        <v>0.055584000000000001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159</v>
      </c>
      <c r="AT146" s="209" t="s">
        <v>155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152</v>
      </c>
      <c r="BM146" s="209" t="s">
        <v>452</v>
      </c>
    </row>
    <row r="147" s="13" customFormat="1">
      <c r="A147" s="13"/>
      <c r="B147" s="238"/>
      <c r="C147" s="239"/>
      <c r="D147" s="240" t="s">
        <v>171</v>
      </c>
      <c r="E147" s="239"/>
      <c r="F147" s="242" t="s">
        <v>350</v>
      </c>
      <c r="G147" s="239"/>
      <c r="H147" s="243">
        <v>55.584000000000003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171</v>
      </c>
      <c r="AU147" s="249" t="s">
        <v>84</v>
      </c>
      <c r="AV147" s="13" t="s">
        <v>84</v>
      </c>
      <c r="AW147" s="13" t="s">
        <v>4</v>
      </c>
      <c r="AX147" s="13" t="s">
        <v>82</v>
      </c>
      <c r="AY147" s="249" t="s">
        <v>120</v>
      </c>
    </row>
    <row r="148" s="2" customFormat="1" ht="16.5" customHeight="1">
      <c r="A148" s="40"/>
      <c r="B148" s="41"/>
      <c r="C148" s="198" t="s">
        <v>221</v>
      </c>
      <c r="D148" s="198" t="s">
        <v>121</v>
      </c>
      <c r="E148" s="199" t="s">
        <v>453</v>
      </c>
      <c r="F148" s="200" t="s">
        <v>454</v>
      </c>
      <c r="G148" s="201" t="s">
        <v>138</v>
      </c>
      <c r="H148" s="202">
        <v>826.79999999999995</v>
      </c>
      <c r="I148" s="203"/>
      <c r="J148" s="204">
        <f>ROUND(I148*H148,2)</f>
        <v>0</v>
      </c>
      <c r="K148" s="200" t="s">
        <v>125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1.8E-05</v>
      </c>
      <c r="R148" s="207">
        <f>Q148*H148</f>
        <v>0.014882399999999999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152</v>
      </c>
      <c r="AT148" s="209" t="s">
        <v>121</v>
      </c>
      <c r="AU148" s="209" t="s">
        <v>84</v>
      </c>
      <c r="AY148" s="19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152</v>
      </c>
      <c r="BM148" s="209" t="s">
        <v>455</v>
      </c>
    </row>
    <row r="149" s="2" customFormat="1">
      <c r="A149" s="40"/>
      <c r="B149" s="41"/>
      <c r="C149" s="42"/>
      <c r="D149" s="211" t="s">
        <v>128</v>
      </c>
      <c r="E149" s="42"/>
      <c r="F149" s="212" t="s">
        <v>456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128</v>
      </c>
      <c r="AU149" s="19" t="s">
        <v>84</v>
      </c>
    </row>
    <row r="150" s="13" customFormat="1">
      <c r="A150" s="13"/>
      <c r="B150" s="238"/>
      <c r="C150" s="239"/>
      <c r="D150" s="240" t="s">
        <v>171</v>
      </c>
      <c r="E150" s="241" t="s">
        <v>19</v>
      </c>
      <c r="F150" s="242" t="s">
        <v>457</v>
      </c>
      <c r="G150" s="239"/>
      <c r="H150" s="243">
        <v>8102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171</v>
      </c>
      <c r="AU150" s="249" t="s">
        <v>84</v>
      </c>
      <c r="AV150" s="13" t="s">
        <v>84</v>
      </c>
      <c r="AW150" s="13" t="s">
        <v>35</v>
      </c>
      <c r="AX150" s="13" t="s">
        <v>74</v>
      </c>
      <c r="AY150" s="249" t="s">
        <v>120</v>
      </c>
    </row>
    <row r="151" s="13" customFormat="1">
      <c r="A151" s="13"/>
      <c r="B151" s="238"/>
      <c r="C151" s="239"/>
      <c r="D151" s="240" t="s">
        <v>171</v>
      </c>
      <c r="E151" s="241" t="s">
        <v>19</v>
      </c>
      <c r="F151" s="242" t="s">
        <v>458</v>
      </c>
      <c r="G151" s="239"/>
      <c r="H151" s="243">
        <v>166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171</v>
      </c>
      <c r="AU151" s="249" t="s">
        <v>84</v>
      </c>
      <c r="AV151" s="13" t="s">
        <v>84</v>
      </c>
      <c r="AW151" s="13" t="s">
        <v>35</v>
      </c>
      <c r="AX151" s="13" t="s">
        <v>74</v>
      </c>
      <c r="AY151" s="249" t="s">
        <v>120</v>
      </c>
    </row>
    <row r="152" s="16" customFormat="1">
      <c r="A152" s="16"/>
      <c r="B152" s="271"/>
      <c r="C152" s="272"/>
      <c r="D152" s="240" t="s">
        <v>171</v>
      </c>
      <c r="E152" s="273" t="s">
        <v>19</v>
      </c>
      <c r="F152" s="274" t="s">
        <v>450</v>
      </c>
      <c r="G152" s="272"/>
      <c r="H152" s="275">
        <v>8268</v>
      </c>
      <c r="I152" s="276"/>
      <c r="J152" s="272"/>
      <c r="K152" s="272"/>
      <c r="L152" s="277"/>
      <c r="M152" s="278"/>
      <c r="N152" s="279"/>
      <c r="O152" s="279"/>
      <c r="P152" s="279"/>
      <c r="Q152" s="279"/>
      <c r="R152" s="279"/>
      <c r="S152" s="279"/>
      <c r="T152" s="280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1" t="s">
        <v>171</v>
      </c>
      <c r="AU152" s="281" t="s">
        <v>84</v>
      </c>
      <c r="AV152" s="16" t="s">
        <v>152</v>
      </c>
      <c r="AW152" s="16" t="s">
        <v>35</v>
      </c>
      <c r="AX152" s="16" t="s">
        <v>82</v>
      </c>
      <c r="AY152" s="281" t="s">
        <v>120</v>
      </c>
    </row>
    <row r="153" s="13" customFormat="1">
      <c r="A153" s="13"/>
      <c r="B153" s="238"/>
      <c r="C153" s="239"/>
      <c r="D153" s="240" t="s">
        <v>171</v>
      </c>
      <c r="E153" s="239"/>
      <c r="F153" s="242" t="s">
        <v>459</v>
      </c>
      <c r="G153" s="239"/>
      <c r="H153" s="243">
        <v>826.79999999999995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171</v>
      </c>
      <c r="AU153" s="249" t="s">
        <v>84</v>
      </c>
      <c r="AV153" s="13" t="s">
        <v>84</v>
      </c>
      <c r="AW153" s="13" t="s">
        <v>4</v>
      </c>
      <c r="AX153" s="13" t="s">
        <v>82</v>
      </c>
      <c r="AY153" s="249" t="s">
        <v>120</v>
      </c>
    </row>
    <row r="154" s="2" customFormat="1" ht="16.5" customHeight="1">
      <c r="A154" s="40"/>
      <c r="B154" s="41"/>
      <c r="C154" s="198" t="s">
        <v>225</v>
      </c>
      <c r="D154" s="198" t="s">
        <v>121</v>
      </c>
      <c r="E154" s="199" t="s">
        <v>460</v>
      </c>
      <c r="F154" s="200" t="s">
        <v>461</v>
      </c>
      <c r="G154" s="201" t="s">
        <v>335</v>
      </c>
      <c r="H154" s="202">
        <v>1584</v>
      </c>
      <c r="I154" s="203"/>
      <c r="J154" s="204">
        <f>ROUND(I154*H154,2)</f>
        <v>0</v>
      </c>
      <c r="K154" s="200" t="s">
        <v>19</v>
      </c>
      <c r="L154" s="46"/>
      <c r="M154" s="205" t="s">
        <v>19</v>
      </c>
      <c r="N154" s="206" t="s">
        <v>45</v>
      </c>
      <c r="O154" s="86"/>
      <c r="P154" s="207">
        <f>O154*H154</f>
        <v>0</v>
      </c>
      <c r="Q154" s="207">
        <v>2.0000000000000002E-05</v>
      </c>
      <c r="R154" s="207">
        <f>Q154*H154</f>
        <v>0.03168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152</v>
      </c>
      <c r="AT154" s="209" t="s">
        <v>121</v>
      </c>
      <c r="AU154" s="209" t="s">
        <v>84</v>
      </c>
      <c r="AY154" s="19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82</v>
      </c>
      <c r="BK154" s="210">
        <f>ROUND(I154*H154,2)</f>
        <v>0</v>
      </c>
      <c r="BL154" s="19" t="s">
        <v>152</v>
      </c>
      <c r="BM154" s="209" t="s">
        <v>462</v>
      </c>
    </row>
    <row r="155" s="13" customFormat="1">
      <c r="A155" s="13"/>
      <c r="B155" s="238"/>
      <c r="C155" s="239"/>
      <c r="D155" s="240" t="s">
        <v>171</v>
      </c>
      <c r="E155" s="241" t="s">
        <v>19</v>
      </c>
      <c r="F155" s="242" t="s">
        <v>463</v>
      </c>
      <c r="G155" s="239"/>
      <c r="H155" s="243">
        <v>1584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171</v>
      </c>
      <c r="AU155" s="249" t="s">
        <v>84</v>
      </c>
      <c r="AV155" s="13" t="s">
        <v>84</v>
      </c>
      <c r="AW155" s="13" t="s">
        <v>35</v>
      </c>
      <c r="AX155" s="13" t="s">
        <v>82</v>
      </c>
      <c r="AY155" s="249" t="s">
        <v>120</v>
      </c>
    </row>
    <row r="156" s="2" customFormat="1" ht="16.5" customHeight="1">
      <c r="A156" s="40"/>
      <c r="B156" s="41"/>
      <c r="C156" s="198" t="s">
        <v>229</v>
      </c>
      <c r="D156" s="198" t="s">
        <v>121</v>
      </c>
      <c r="E156" s="199" t="s">
        <v>464</v>
      </c>
      <c r="F156" s="200" t="s">
        <v>465</v>
      </c>
      <c r="G156" s="201" t="s">
        <v>372</v>
      </c>
      <c r="H156" s="202">
        <v>631.04999999999995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152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152</v>
      </c>
      <c r="BM156" s="209" t="s">
        <v>466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467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 ht="16.5" customHeight="1">
      <c r="A158" s="40"/>
      <c r="B158" s="41"/>
      <c r="C158" s="198" t="s">
        <v>233</v>
      </c>
      <c r="D158" s="198" t="s">
        <v>121</v>
      </c>
      <c r="E158" s="199" t="s">
        <v>468</v>
      </c>
      <c r="F158" s="200" t="s">
        <v>469</v>
      </c>
      <c r="G158" s="201" t="s">
        <v>372</v>
      </c>
      <c r="H158" s="202">
        <v>631.04999999999995</v>
      </c>
      <c r="I158" s="203"/>
      <c r="J158" s="204">
        <f>ROUND(I158*H158,2)</f>
        <v>0</v>
      </c>
      <c r="K158" s="200" t="s">
        <v>125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152</v>
      </c>
      <c r="AT158" s="209" t="s">
        <v>121</v>
      </c>
      <c r="AU158" s="209" t="s">
        <v>84</v>
      </c>
      <c r="AY158" s="19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152</v>
      </c>
      <c r="BM158" s="209" t="s">
        <v>470</v>
      </c>
    </row>
    <row r="159" s="2" customFormat="1">
      <c r="A159" s="40"/>
      <c r="B159" s="41"/>
      <c r="C159" s="42"/>
      <c r="D159" s="211" t="s">
        <v>128</v>
      </c>
      <c r="E159" s="42"/>
      <c r="F159" s="212" t="s">
        <v>471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84</v>
      </c>
    </row>
    <row r="160" s="2" customFormat="1" ht="16.5" customHeight="1">
      <c r="A160" s="40"/>
      <c r="B160" s="41"/>
      <c r="C160" s="198" t="s">
        <v>7</v>
      </c>
      <c r="D160" s="198" t="s">
        <v>121</v>
      </c>
      <c r="E160" s="199" t="s">
        <v>472</v>
      </c>
      <c r="F160" s="200" t="s">
        <v>473</v>
      </c>
      <c r="G160" s="201" t="s">
        <v>372</v>
      </c>
      <c r="H160" s="202">
        <v>2524.1999999999998</v>
      </c>
      <c r="I160" s="203"/>
      <c r="J160" s="204">
        <f>ROUND(I160*H160,2)</f>
        <v>0</v>
      </c>
      <c r="K160" s="200" t="s">
        <v>125</v>
      </c>
      <c r="L160" s="46"/>
      <c r="M160" s="205" t="s">
        <v>19</v>
      </c>
      <c r="N160" s="206" t="s">
        <v>45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152</v>
      </c>
      <c r="AT160" s="209" t="s">
        <v>121</v>
      </c>
      <c r="AU160" s="209" t="s">
        <v>84</v>
      </c>
      <c r="AY160" s="19" t="s">
        <v>120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82</v>
      </c>
      <c r="BK160" s="210">
        <f>ROUND(I160*H160,2)</f>
        <v>0</v>
      </c>
      <c r="BL160" s="19" t="s">
        <v>152</v>
      </c>
      <c r="BM160" s="209" t="s">
        <v>474</v>
      </c>
    </row>
    <row r="161" s="2" customFormat="1">
      <c r="A161" s="40"/>
      <c r="B161" s="41"/>
      <c r="C161" s="42"/>
      <c r="D161" s="211" t="s">
        <v>128</v>
      </c>
      <c r="E161" s="42"/>
      <c r="F161" s="212" t="s">
        <v>475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128</v>
      </c>
      <c r="AU161" s="19" t="s">
        <v>84</v>
      </c>
    </row>
    <row r="162" s="13" customFormat="1">
      <c r="A162" s="13"/>
      <c r="B162" s="238"/>
      <c r="C162" s="239"/>
      <c r="D162" s="240" t="s">
        <v>171</v>
      </c>
      <c r="E162" s="239"/>
      <c r="F162" s="242" t="s">
        <v>476</v>
      </c>
      <c r="G162" s="239"/>
      <c r="H162" s="243">
        <v>2524.1999999999998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171</v>
      </c>
      <c r="AU162" s="249" t="s">
        <v>84</v>
      </c>
      <c r="AV162" s="13" t="s">
        <v>84</v>
      </c>
      <c r="AW162" s="13" t="s">
        <v>4</v>
      </c>
      <c r="AX162" s="13" t="s">
        <v>82</v>
      </c>
      <c r="AY162" s="249" t="s">
        <v>120</v>
      </c>
    </row>
    <row r="163" s="11" customFormat="1" ht="22.8" customHeight="1">
      <c r="A163" s="11"/>
      <c r="B163" s="184"/>
      <c r="C163" s="185"/>
      <c r="D163" s="186" t="s">
        <v>73</v>
      </c>
      <c r="E163" s="226" t="s">
        <v>403</v>
      </c>
      <c r="F163" s="226" t="s">
        <v>404</v>
      </c>
      <c r="G163" s="185"/>
      <c r="H163" s="185"/>
      <c r="I163" s="188"/>
      <c r="J163" s="227">
        <f>BK163</f>
        <v>0</v>
      </c>
      <c r="K163" s="185"/>
      <c r="L163" s="190"/>
      <c r="M163" s="191"/>
      <c r="N163" s="192"/>
      <c r="O163" s="192"/>
      <c r="P163" s="193">
        <f>SUM(P164:P165)</f>
        <v>0</v>
      </c>
      <c r="Q163" s="192"/>
      <c r="R163" s="193">
        <f>SUM(R164:R165)</f>
        <v>0</v>
      </c>
      <c r="S163" s="192"/>
      <c r="T163" s="194">
        <f>SUM(T164:T165)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5" t="s">
        <v>82</v>
      </c>
      <c r="AT163" s="196" t="s">
        <v>73</v>
      </c>
      <c r="AU163" s="196" t="s">
        <v>82</v>
      </c>
      <c r="AY163" s="195" t="s">
        <v>120</v>
      </c>
      <c r="BK163" s="197">
        <f>SUM(BK164:BK165)</f>
        <v>0</v>
      </c>
    </row>
    <row r="164" s="2" customFormat="1" ht="16.5" customHeight="1">
      <c r="A164" s="40"/>
      <c r="B164" s="41"/>
      <c r="C164" s="198" t="s">
        <v>240</v>
      </c>
      <c r="D164" s="198" t="s">
        <v>121</v>
      </c>
      <c r="E164" s="199" t="s">
        <v>406</v>
      </c>
      <c r="F164" s="200" t="s">
        <v>407</v>
      </c>
      <c r="G164" s="201" t="s">
        <v>354</v>
      </c>
      <c r="H164" s="202">
        <v>0.10199999999999999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152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152</v>
      </c>
      <c r="BM164" s="209" t="s">
        <v>477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409</v>
      </c>
      <c r="G165" s="42"/>
      <c r="H165" s="42"/>
      <c r="I165" s="213"/>
      <c r="J165" s="42"/>
      <c r="K165" s="42"/>
      <c r="L165" s="46"/>
      <c r="M165" s="216"/>
      <c r="N165" s="217"/>
      <c r="O165" s="218"/>
      <c r="P165" s="218"/>
      <c r="Q165" s="218"/>
      <c r="R165" s="218"/>
      <c r="S165" s="218"/>
      <c r="T165" s="219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 ht="6.96" customHeight="1">
      <c r="A166" s="40"/>
      <c r="B166" s="61"/>
      <c r="C166" s="62"/>
      <c r="D166" s="62"/>
      <c r="E166" s="62"/>
      <c r="F166" s="62"/>
      <c r="G166" s="62"/>
      <c r="H166" s="62"/>
      <c r="I166" s="62"/>
      <c r="J166" s="62"/>
      <c r="K166" s="62"/>
      <c r="L166" s="46"/>
      <c r="M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</sheetData>
  <sheetProtection sheet="1" autoFilter="0" formatColumns="0" formatRows="0" objects="1" scenarios="1" spinCount="100000" saltValue="57M6IT337prwQ4cjb/+D7kZyay0OMiYvtUattSZkcjHc1XJlzzT/T/LLmjqTmLZBTxNWuoeyGYsWb3IMJYNc/Q==" hashValue="8OLtt1qz1wk4YWd4rO9yk4xKM+w1lJIY6sRWbVMD6juA73XjtrHNu8hrFZmUPbNB7WVxcCKAA7xbXwRjkNn+UQ==" algorithmName="SHA-512" password="88A1"/>
  <autoFilter ref="C81:K1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"/>
    <hyperlink ref="F89" r:id="rId2" display="https://podminky.urs.cz/item/CS_URS_2023_01/183101113"/>
    <hyperlink ref="F94" r:id="rId3" display="https://podminky.urs.cz/item/CS_URS_2023_01/183101113"/>
    <hyperlink ref="F99" r:id="rId4" display="https://podminky.urs.cz/item/CS_URS_2023_01/183101115"/>
    <hyperlink ref="F104" r:id="rId5" display="https://podminky.urs.cz/item/CS_URS_2023_01/183101115"/>
    <hyperlink ref="F109" r:id="rId6" display="https://podminky.urs.cz/item/CS_URS_2023_01/184102211"/>
    <hyperlink ref="F115" r:id="rId7" display="https://podminky.urs.cz/item/CS_URS_2023_01/184102211"/>
    <hyperlink ref="F121" r:id="rId8" display="https://podminky.urs.cz/item/CS_URS_2023_01/184201111"/>
    <hyperlink ref="F127" r:id="rId9" display="https://podminky.urs.cz/item/CS_URS_2023_01/184201111"/>
    <hyperlink ref="F133" r:id="rId10" display="https://podminky.urs.cz/item/CS_URS_2023_01/184813111"/>
    <hyperlink ref="F139" r:id="rId11" display="https://podminky.urs.cz/item/CS_URS_2023_01/184813134"/>
    <hyperlink ref="F149" r:id="rId12" display="https://podminky.urs.cz/item/CS_URS_2023_01/184911111"/>
    <hyperlink ref="F157" r:id="rId13" display="https://podminky.urs.cz/item/CS_URS_2023_01/185804311"/>
    <hyperlink ref="F159" r:id="rId14" display="https://podminky.urs.cz/item/CS_URS_2023_01/185851121"/>
    <hyperlink ref="F161" r:id="rId15" display="https://podminky.urs.cz/item/CS_URS_2023_01/185851129"/>
    <hyperlink ref="F165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478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ROUND((SUM(BE82:BE165)),  2)</f>
        <v>0</v>
      </c>
      <c r="G33" s="40"/>
      <c r="H33" s="40"/>
      <c r="I33" s="150">
        <v>0.20999999999999999</v>
      </c>
      <c r="J33" s="149">
        <f>ROUND(((SUM(BE82:BE165))*I33),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ROUND((SUM(BF82:BF165)),  2)</f>
        <v>0</v>
      </c>
      <c r="G34" s="40"/>
      <c r="H34" s="40"/>
      <c r="I34" s="150">
        <v>0.14999999999999999</v>
      </c>
      <c r="J34" s="149">
        <f>ROUND(((SUM(BF82:BF165))*I34),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Povýsadbová péče 2.rok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J163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02.2 - Povýsadbová péče 2.rok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0.1021464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P84+P163</f>
        <v>0</v>
      </c>
      <c r="Q83" s="192"/>
      <c r="R83" s="193">
        <f>R84+R163</f>
        <v>0.1021464</v>
      </c>
      <c r="S83" s="192"/>
      <c r="T83" s="194">
        <f>T84+T163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BK84+BK163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SUM(P85:P162)</f>
        <v>0</v>
      </c>
      <c r="Q84" s="192"/>
      <c r="R84" s="193">
        <f>SUM(R85:R162)</f>
        <v>0.1021464</v>
      </c>
      <c r="S84" s="192"/>
      <c r="T84" s="194">
        <f>SUM(T85:T162)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SUM(BK85:BK162)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411</v>
      </c>
      <c r="F85" s="200" t="s">
        <v>412</v>
      </c>
      <c r="G85" s="201" t="s">
        <v>151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479</v>
      </c>
    </row>
    <row r="86" s="2" customFormat="1">
      <c r="A86" s="40"/>
      <c r="B86" s="41"/>
      <c r="C86" s="42"/>
      <c r="D86" s="211" t="s">
        <v>128</v>
      </c>
      <c r="E86" s="42"/>
      <c r="F86" s="212" t="s">
        <v>414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171</v>
      </c>
      <c r="E87" s="241" t="s">
        <v>19</v>
      </c>
      <c r="F87" s="242" t="s">
        <v>415</v>
      </c>
      <c r="G87" s="239"/>
      <c r="H87" s="243">
        <v>90366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171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167</v>
      </c>
      <c r="F88" s="200" t="s">
        <v>168</v>
      </c>
      <c r="G88" s="201" t="s">
        <v>138</v>
      </c>
      <c r="H88" s="202">
        <v>61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480</v>
      </c>
    </row>
    <row r="89" s="2" customFormat="1">
      <c r="A89" s="40"/>
      <c r="B89" s="41"/>
      <c r="C89" s="42"/>
      <c r="D89" s="211" t="s">
        <v>128</v>
      </c>
      <c r="E89" s="42"/>
      <c r="F89" s="212" t="s">
        <v>170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171</v>
      </c>
      <c r="E90" s="241" t="s">
        <v>19</v>
      </c>
      <c r="F90" s="242" t="s">
        <v>481</v>
      </c>
      <c r="G90" s="239"/>
      <c r="H90" s="243">
        <v>61.259999999999998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171</v>
      </c>
      <c r="AU90" s="249" t="s">
        <v>84</v>
      </c>
      <c r="AV90" s="13" t="s">
        <v>84</v>
      </c>
      <c r="AW90" s="13" t="s">
        <v>35</v>
      </c>
      <c r="AX90" s="13" t="s">
        <v>74</v>
      </c>
      <c r="AY90" s="249" t="s">
        <v>120</v>
      </c>
    </row>
    <row r="91" s="14" customFormat="1">
      <c r="A91" s="14"/>
      <c r="B91" s="250"/>
      <c r="C91" s="251"/>
      <c r="D91" s="240" t="s">
        <v>171</v>
      </c>
      <c r="E91" s="252" t="s">
        <v>19</v>
      </c>
      <c r="F91" s="253" t="s">
        <v>344</v>
      </c>
      <c r="G91" s="251"/>
      <c r="H91" s="254">
        <v>61.259999999999998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171</v>
      </c>
      <c r="AU91" s="260" t="s">
        <v>84</v>
      </c>
      <c r="AV91" s="14" t="s">
        <v>135</v>
      </c>
      <c r="AW91" s="14" t="s">
        <v>35</v>
      </c>
      <c r="AX91" s="14" t="s">
        <v>74</v>
      </c>
      <c r="AY91" s="260" t="s">
        <v>120</v>
      </c>
    </row>
    <row r="92" s="13" customFormat="1">
      <c r="A92" s="13"/>
      <c r="B92" s="238"/>
      <c r="C92" s="239"/>
      <c r="D92" s="240" t="s">
        <v>171</v>
      </c>
      <c r="E92" s="241" t="s">
        <v>19</v>
      </c>
      <c r="F92" s="242" t="s">
        <v>482</v>
      </c>
      <c r="G92" s="239"/>
      <c r="H92" s="243">
        <v>61</v>
      </c>
      <c r="I92" s="244"/>
      <c r="J92" s="239"/>
      <c r="K92" s="239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171</v>
      </c>
      <c r="AU92" s="249" t="s">
        <v>84</v>
      </c>
      <c r="AV92" s="13" t="s">
        <v>84</v>
      </c>
      <c r="AW92" s="13" t="s">
        <v>35</v>
      </c>
      <c r="AX92" s="13" t="s">
        <v>82</v>
      </c>
      <c r="AY92" s="249" t="s">
        <v>120</v>
      </c>
    </row>
    <row r="93" s="2" customFormat="1" ht="24.15" customHeight="1">
      <c r="A93" s="40"/>
      <c r="B93" s="41"/>
      <c r="C93" s="198" t="s">
        <v>135</v>
      </c>
      <c r="D93" s="198" t="s">
        <v>121</v>
      </c>
      <c r="E93" s="199" t="s">
        <v>167</v>
      </c>
      <c r="F93" s="200" t="s">
        <v>168</v>
      </c>
      <c r="G93" s="201" t="s">
        <v>138</v>
      </c>
      <c r="H93" s="202">
        <v>122</v>
      </c>
      <c r="I93" s="203"/>
      <c r="J93" s="204">
        <f>ROUND(I93*H93,2)</f>
        <v>0</v>
      </c>
      <c r="K93" s="200" t="s">
        <v>125</v>
      </c>
      <c r="L93" s="46"/>
      <c r="M93" s="205" t="s">
        <v>19</v>
      </c>
      <c r="N93" s="206" t="s">
        <v>45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152</v>
      </c>
      <c r="AT93" s="209" t="s">
        <v>121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152</v>
      </c>
      <c r="BM93" s="209" t="s">
        <v>483</v>
      </c>
    </row>
    <row r="94" s="2" customFormat="1">
      <c r="A94" s="40"/>
      <c r="B94" s="41"/>
      <c r="C94" s="42"/>
      <c r="D94" s="211" t="s">
        <v>128</v>
      </c>
      <c r="E94" s="42"/>
      <c r="F94" s="212" t="s">
        <v>170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13" customFormat="1">
      <c r="A95" s="13"/>
      <c r="B95" s="238"/>
      <c r="C95" s="239"/>
      <c r="D95" s="240" t="s">
        <v>171</v>
      </c>
      <c r="E95" s="241" t="s">
        <v>19</v>
      </c>
      <c r="F95" s="242" t="s">
        <v>484</v>
      </c>
      <c r="G95" s="239"/>
      <c r="H95" s="243">
        <v>121.53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171</v>
      </c>
      <c r="AU95" s="249" t="s">
        <v>84</v>
      </c>
      <c r="AV95" s="13" t="s">
        <v>84</v>
      </c>
      <c r="AW95" s="13" t="s">
        <v>35</v>
      </c>
      <c r="AX95" s="13" t="s">
        <v>74</v>
      </c>
      <c r="AY95" s="249" t="s">
        <v>120</v>
      </c>
    </row>
    <row r="96" s="14" customFormat="1">
      <c r="A96" s="14"/>
      <c r="B96" s="250"/>
      <c r="C96" s="251"/>
      <c r="D96" s="240" t="s">
        <v>171</v>
      </c>
      <c r="E96" s="252" t="s">
        <v>19</v>
      </c>
      <c r="F96" s="253" t="s">
        <v>344</v>
      </c>
      <c r="G96" s="251"/>
      <c r="H96" s="254">
        <v>121.53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0" t="s">
        <v>171</v>
      </c>
      <c r="AU96" s="260" t="s">
        <v>84</v>
      </c>
      <c r="AV96" s="14" t="s">
        <v>135</v>
      </c>
      <c r="AW96" s="14" t="s">
        <v>35</v>
      </c>
      <c r="AX96" s="14" t="s">
        <v>74</v>
      </c>
      <c r="AY96" s="260" t="s">
        <v>120</v>
      </c>
    </row>
    <row r="97" s="13" customFormat="1">
      <c r="A97" s="13"/>
      <c r="B97" s="238"/>
      <c r="C97" s="239"/>
      <c r="D97" s="240" t="s">
        <v>171</v>
      </c>
      <c r="E97" s="241" t="s">
        <v>19</v>
      </c>
      <c r="F97" s="242" t="s">
        <v>485</v>
      </c>
      <c r="G97" s="239"/>
      <c r="H97" s="243">
        <v>122</v>
      </c>
      <c r="I97" s="244"/>
      <c r="J97" s="239"/>
      <c r="K97" s="239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171</v>
      </c>
      <c r="AU97" s="249" t="s">
        <v>84</v>
      </c>
      <c r="AV97" s="13" t="s">
        <v>84</v>
      </c>
      <c r="AW97" s="13" t="s">
        <v>35</v>
      </c>
      <c r="AX97" s="13" t="s">
        <v>82</v>
      </c>
      <c r="AY97" s="249" t="s">
        <v>120</v>
      </c>
    </row>
    <row r="98" s="2" customFormat="1" ht="24.15" customHeight="1">
      <c r="A98" s="40"/>
      <c r="B98" s="41"/>
      <c r="C98" s="198" t="s">
        <v>152</v>
      </c>
      <c r="D98" s="198" t="s">
        <v>121</v>
      </c>
      <c r="E98" s="199" t="s">
        <v>177</v>
      </c>
      <c r="F98" s="200" t="s">
        <v>178</v>
      </c>
      <c r="G98" s="201" t="s">
        <v>138</v>
      </c>
      <c r="H98" s="202">
        <v>1</v>
      </c>
      <c r="I98" s="203"/>
      <c r="J98" s="204">
        <f>ROUND(I98*H98,2)</f>
        <v>0</v>
      </c>
      <c r="K98" s="200" t="s">
        <v>125</v>
      </c>
      <c r="L98" s="46"/>
      <c r="M98" s="205" t="s">
        <v>19</v>
      </c>
      <c r="N98" s="206" t="s">
        <v>45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152</v>
      </c>
      <c r="AT98" s="209" t="s">
        <v>121</v>
      </c>
      <c r="AU98" s="209" t="s">
        <v>84</v>
      </c>
      <c r="AY98" s="19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82</v>
      </c>
      <c r="BK98" s="210">
        <f>ROUND(I98*H98,2)</f>
        <v>0</v>
      </c>
      <c r="BL98" s="19" t="s">
        <v>152</v>
      </c>
      <c r="BM98" s="209" t="s">
        <v>486</v>
      </c>
    </row>
    <row r="99" s="2" customFormat="1">
      <c r="A99" s="40"/>
      <c r="B99" s="41"/>
      <c r="C99" s="42"/>
      <c r="D99" s="211" t="s">
        <v>128</v>
      </c>
      <c r="E99" s="42"/>
      <c r="F99" s="212" t="s">
        <v>180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84</v>
      </c>
    </row>
    <row r="100" s="13" customFormat="1">
      <c r="A100" s="13"/>
      <c r="B100" s="238"/>
      <c r="C100" s="239"/>
      <c r="D100" s="240" t="s">
        <v>171</v>
      </c>
      <c r="E100" s="241" t="s">
        <v>19</v>
      </c>
      <c r="F100" s="242" t="s">
        <v>487</v>
      </c>
      <c r="G100" s="239"/>
      <c r="H100" s="243">
        <v>0.75</v>
      </c>
      <c r="I100" s="244"/>
      <c r="J100" s="239"/>
      <c r="K100" s="239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171</v>
      </c>
      <c r="AU100" s="249" t="s">
        <v>84</v>
      </c>
      <c r="AV100" s="13" t="s">
        <v>84</v>
      </c>
      <c r="AW100" s="13" t="s">
        <v>35</v>
      </c>
      <c r="AX100" s="13" t="s">
        <v>74</v>
      </c>
      <c r="AY100" s="249" t="s">
        <v>120</v>
      </c>
    </row>
    <row r="101" s="14" customFormat="1">
      <c r="A101" s="14"/>
      <c r="B101" s="250"/>
      <c r="C101" s="251"/>
      <c r="D101" s="240" t="s">
        <v>171</v>
      </c>
      <c r="E101" s="252" t="s">
        <v>19</v>
      </c>
      <c r="F101" s="253" t="s">
        <v>344</v>
      </c>
      <c r="G101" s="251"/>
      <c r="H101" s="254">
        <v>0.75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0" t="s">
        <v>171</v>
      </c>
      <c r="AU101" s="260" t="s">
        <v>84</v>
      </c>
      <c r="AV101" s="14" t="s">
        <v>135</v>
      </c>
      <c r="AW101" s="14" t="s">
        <v>35</v>
      </c>
      <c r="AX101" s="14" t="s">
        <v>74</v>
      </c>
      <c r="AY101" s="260" t="s">
        <v>120</v>
      </c>
    </row>
    <row r="102" s="13" customFormat="1">
      <c r="A102" s="13"/>
      <c r="B102" s="238"/>
      <c r="C102" s="239"/>
      <c r="D102" s="240" t="s">
        <v>171</v>
      </c>
      <c r="E102" s="241" t="s">
        <v>19</v>
      </c>
      <c r="F102" s="242" t="s">
        <v>424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171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24.15" customHeight="1">
      <c r="A103" s="40"/>
      <c r="B103" s="41"/>
      <c r="C103" s="198" t="s">
        <v>119</v>
      </c>
      <c r="D103" s="198" t="s">
        <v>121</v>
      </c>
      <c r="E103" s="199" t="s">
        <v>177</v>
      </c>
      <c r="F103" s="200" t="s">
        <v>178</v>
      </c>
      <c r="G103" s="201" t="s">
        <v>138</v>
      </c>
      <c r="H103" s="202">
        <v>2</v>
      </c>
      <c r="I103" s="203"/>
      <c r="J103" s="204">
        <f>ROUND(I103*H103,2)</f>
        <v>0</v>
      </c>
      <c r="K103" s="200" t="s">
        <v>125</v>
      </c>
      <c r="L103" s="46"/>
      <c r="M103" s="205" t="s">
        <v>19</v>
      </c>
      <c r="N103" s="206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152</v>
      </c>
      <c r="AT103" s="209" t="s">
        <v>121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488</v>
      </c>
    </row>
    <row r="104" s="2" customFormat="1">
      <c r="A104" s="40"/>
      <c r="B104" s="41"/>
      <c r="C104" s="42"/>
      <c r="D104" s="211" t="s">
        <v>128</v>
      </c>
      <c r="E104" s="42"/>
      <c r="F104" s="212" t="s">
        <v>180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84</v>
      </c>
    </row>
    <row r="105" s="13" customFormat="1">
      <c r="A105" s="13"/>
      <c r="B105" s="238"/>
      <c r="C105" s="239"/>
      <c r="D105" s="240" t="s">
        <v>171</v>
      </c>
      <c r="E105" s="241" t="s">
        <v>19</v>
      </c>
      <c r="F105" s="242" t="s">
        <v>489</v>
      </c>
      <c r="G105" s="239"/>
      <c r="H105" s="243">
        <v>1.74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171</v>
      </c>
      <c r="AU105" s="249" t="s">
        <v>84</v>
      </c>
      <c r="AV105" s="13" t="s">
        <v>84</v>
      </c>
      <c r="AW105" s="13" t="s">
        <v>35</v>
      </c>
      <c r="AX105" s="13" t="s">
        <v>74</v>
      </c>
      <c r="AY105" s="249" t="s">
        <v>120</v>
      </c>
    </row>
    <row r="106" s="14" customFormat="1">
      <c r="A106" s="14"/>
      <c r="B106" s="250"/>
      <c r="C106" s="251"/>
      <c r="D106" s="240" t="s">
        <v>171</v>
      </c>
      <c r="E106" s="252" t="s">
        <v>19</v>
      </c>
      <c r="F106" s="253" t="s">
        <v>344</v>
      </c>
      <c r="G106" s="251"/>
      <c r="H106" s="254">
        <v>1.74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171</v>
      </c>
      <c r="AU106" s="260" t="s">
        <v>84</v>
      </c>
      <c r="AV106" s="14" t="s">
        <v>135</v>
      </c>
      <c r="AW106" s="14" t="s">
        <v>35</v>
      </c>
      <c r="AX106" s="14" t="s">
        <v>74</v>
      </c>
      <c r="AY106" s="260" t="s">
        <v>120</v>
      </c>
    </row>
    <row r="107" s="13" customFormat="1">
      <c r="A107" s="13"/>
      <c r="B107" s="238"/>
      <c r="C107" s="239"/>
      <c r="D107" s="240" t="s">
        <v>171</v>
      </c>
      <c r="E107" s="241" t="s">
        <v>19</v>
      </c>
      <c r="F107" s="242" t="s">
        <v>490</v>
      </c>
      <c r="G107" s="239"/>
      <c r="H107" s="243">
        <v>2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171</v>
      </c>
      <c r="AU107" s="249" t="s">
        <v>84</v>
      </c>
      <c r="AV107" s="13" t="s">
        <v>84</v>
      </c>
      <c r="AW107" s="13" t="s">
        <v>35</v>
      </c>
      <c r="AX107" s="13" t="s">
        <v>82</v>
      </c>
      <c r="AY107" s="249" t="s">
        <v>120</v>
      </c>
    </row>
    <row r="108" s="2" customFormat="1" ht="24.15" customHeight="1">
      <c r="A108" s="40"/>
      <c r="B108" s="41"/>
      <c r="C108" s="198" t="s">
        <v>173</v>
      </c>
      <c r="D108" s="198" t="s">
        <v>121</v>
      </c>
      <c r="E108" s="199" t="s">
        <v>206</v>
      </c>
      <c r="F108" s="200" t="s">
        <v>207</v>
      </c>
      <c r="G108" s="201" t="s">
        <v>138</v>
      </c>
      <c r="H108" s="202">
        <v>61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491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209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171</v>
      </c>
      <c r="E110" s="241" t="s">
        <v>19</v>
      </c>
      <c r="F110" s="242" t="s">
        <v>492</v>
      </c>
      <c r="G110" s="239"/>
      <c r="H110" s="243">
        <v>61.259999999999998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171</v>
      </c>
      <c r="AU110" s="249" t="s">
        <v>84</v>
      </c>
      <c r="AV110" s="13" t="s">
        <v>84</v>
      </c>
      <c r="AW110" s="13" t="s">
        <v>35</v>
      </c>
      <c r="AX110" s="13" t="s">
        <v>74</v>
      </c>
      <c r="AY110" s="249" t="s">
        <v>120</v>
      </c>
    </row>
    <row r="111" s="14" customFormat="1">
      <c r="A111" s="14"/>
      <c r="B111" s="250"/>
      <c r="C111" s="251"/>
      <c r="D111" s="240" t="s">
        <v>171</v>
      </c>
      <c r="E111" s="252" t="s">
        <v>19</v>
      </c>
      <c r="F111" s="253" t="s">
        <v>344</v>
      </c>
      <c r="G111" s="251"/>
      <c r="H111" s="254">
        <v>61.259999999999998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171</v>
      </c>
      <c r="AU111" s="260" t="s">
        <v>84</v>
      </c>
      <c r="AV111" s="14" t="s">
        <v>135</v>
      </c>
      <c r="AW111" s="14" t="s">
        <v>35</v>
      </c>
      <c r="AX111" s="14" t="s">
        <v>74</v>
      </c>
      <c r="AY111" s="260" t="s">
        <v>120</v>
      </c>
    </row>
    <row r="112" s="13" customFormat="1">
      <c r="A112" s="13"/>
      <c r="B112" s="238"/>
      <c r="C112" s="239"/>
      <c r="D112" s="240" t="s">
        <v>171</v>
      </c>
      <c r="E112" s="241" t="s">
        <v>19</v>
      </c>
      <c r="F112" s="242" t="s">
        <v>482</v>
      </c>
      <c r="G112" s="239"/>
      <c r="H112" s="243">
        <v>61</v>
      </c>
      <c r="I112" s="244"/>
      <c r="J112" s="239"/>
      <c r="K112" s="239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171</v>
      </c>
      <c r="AU112" s="249" t="s">
        <v>84</v>
      </c>
      <c r="AV112" s="13" t="s">
        <v>84</v>
      </c>
      <c r="AW112" s="13" t="s">
        <v>35</v>
      </c>
      <c r="AX112" s="13" t="s">
        <v>82</v>
      </c>
      <c r="AY112" s="249" t="s">
        <v>120</v>
      </c>
    </row>
    <row r="113" s="2" customFormat="1" ht="16.5" customHeight="1">
      <c r="A113" s="40"/>
      <c r="B113" s="41"/>
      <c r="C113" s="228" t="s">
        <v>176</v>
      </c>
      <c r="D113" s="228" t="s">
        <v>155</v>
      </c>
      <c r="E113" s="229" t="s">
        <v>430</v>
      </c>
      <c r="F113" s="230" t="s">
        <v>431</v>
      </c>
      <c r="G113" s="231" t="s">
        <v>138</v>
      </c>
      <c r="H113" s="232">
        <v>61</v>
      </c>
      <c r="I113" s="233"/>
      <c r="J113" s="234">
        <f>ROUND(I113*H113,2)</f>
        <v>0</v>
      </c>
      <c r="K113" s="230" t="s">
        <v>19</v>
      </c>
      <c r="L113" s="235"/>
      <c r="M113" s="236" t="s">
        <v>19</v>
      </c>
      <c r="N113" s="237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159</v>
      </c>
      <c r="AT113" s="209" t="s">
        <v>155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152</v>
      </c>
      <c r="BM113" s="209" t="s">
        <v>493</v>
      </c>
    </row>
    <row r="114" s="2" customFormat="1" ht="24.15" customHeight="1">
      <c r="A114" s="40"/>
      <c r="B114" s="41"/>
      <c r="C114" s="198" t="s">
        <v>159</v>
      </c>
      <c r="D114" s="198" t="s">
        <v>121</v>
      </c>
      <c r="E114" s="199" t="s">
        <v>206</v>
      </c>
      <c r="F114" s="200" t="s">
        <v>207</v>
      </c>
      <c r="G114" s="201" t="s">
        <v>138</v>
      </c>
      <c r="H114" s="202">
        <v>122</v>
      </c>
      <c r="I114" s="203"/>
      <c r="J114" s="204">
        <f>ROUND(I114*H114,2)</f>
        <v>0</v>
      </c>
      <c r="K114" s="200" t="s">
        <v>125</v>
      </c>
      <c r="L114" s="46"/>
      <c r="M114" s="205" t="s">
        <v>19</v>
      </c>
      <c r="N114" s="206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152</v>
      </c>
      <c r="AT114" s="209" t="s">
        <v>121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152</v>
      </c>
      <c r="BM114" s="209" t="s">
        <v>494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209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13" customFormat="1">
      <c r="A116" s="13"/>
      <c r="B116" s="238"/>
      <c r="C116" s="239"/>
      <c r="D116" s="240" t="s">
        <v>171</v>
      </c>
      <c r="E116" s="241" t="s">
        <v>19</v>
      </c>
      <c r="F116" s="242" t="s">
        <v>484</v>
      </c>
      <c r="G116" s="239"/>
      <c r="H116" s="243">
        <v>121.53</v>
      </c>
      <c r="I116" s="244"/>
      <c r="J116" s="239"/>
      <c r="K116" s="239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171</v>
      </c>
      <c r="AU116" s="249" t="s">
        <v>84</v>
      </c>
      <c r="AV116" s="13" t="s">
        <v>84</v>
      </c>
      <c r="AW116" s="13" t="s">
        <v>35</v>
      </c>
      <c r="AX116" s="13" t="s">
        <v>74</v>
      </c>
      <c r="AY116" s="249" t="s">
        <v>120</v>
      </c>
    </row>
    <row r="117" s="14" customFormat="1">
      <c r="A117" s="14"/>
      <c r="B117" s="250"/>
      <c r="C117" s="251"/>
      <c r="D117" s="240" t="s">
        <v>171</v>
      </c>
      <c r="E117" s="252" t="s">
        <v>19</v>
      </c>
      <c r="F117" s="253" t="s">
        <v>344</v>
      </c>
      <c r="G117" s="251"/>
      <c r="H117" s="254">
        <v>121.53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171</v>
      </c>
      <c r="AU117" s="260" t="s">
        <v>84</v>
      </c>
      <c r="AV117" s="14" t="s">
        <v>135</v>
      </c>
      <c r="AW117" s="14" t="s">
        <v>35</v>
      </c>
      <c r="AX117" s="14" t="s">
        <v>74</v>
      </c>
      <c r="AY117" s="260" t="s">
        <v>120</v>
      </c>
    </row>
    <row r="118" s="13" customFormat="1">
      <c r="A118" s="13"/>
      <c r="B118" s="238"/>
      <c r="C118" s="239"/>
      <c r="D118" s="240" t="s">
        <v>171</v>
      </c>
      <c r="E118" s="241" t="s">
        <v>19</v>
      </c>
      <c r="F118" s="242" t="s">
        <v>485</v>
      </c>
      <c r="G118" s="239"/>
      <c r="H118" s="243">
        <v>122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171</v>
      </c>
      <c r="AU118" s="249" t="s">
        <v>84</v>
      </c>
      <c r="AV118" s="13" t="s">
        <v>84</v>
      </c>
      <c r="AW118" s="13" t="s">
        <v>35</v>
      </c>
      <c r="AX118" s="13" t="s">
        <v>82</v>
      </c>
      <c r="AY118" s="249" t="s">
        <v>120</v>
      </c>
    </row>
    <row r="119" s="2" customFormat="1" ht="16.5" customHeight="1">
      <c r="A119" s="40"/>
      <c r="B119" s="41"/>
      <c r="C119" s="228" t="s">
        <v>184</v>
      </c>
      <c r="D119" s="228" t="s">
        <v>155</v>
      </c>
      <c r="E119" s="229" t="s">
        <v>434</v>
      </c>
      <c r="F119" s="230" t="s">
        <v>435</v>
      </c>
      <c r="G119" s="231" t="s">
        <v>138</v>
      </c>
      <c r="H119" s="232">
        <v>122</v>
      </c>
      <c r="I119" s="233"/>
      <c r="J119" s="234">
        <f>ROUND(I119*H119,2)</f>
        <v>0</v>
      </c>
      <c r="K119" s="230" t="s">
        <v>19</v>
      </c>
      <c r="L119" s="235"/>
      <c r="M119" s="236" t="s">
        <v>19</v>
      </c>
      <c r="N119" s="237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159</v>
      </c>
      <c r="AT119" s="209" t="s">
        <v>155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152</v>
      </c>
      <c r="BM119" s="209" t="s">
        <v>495</v>
      </c>
    </row>
    <row r="120" s="2" customFormat="1" ht="24.15" customHeight="1">
      <c r="A120" s="40"/>
      <c r="B120" s="41"/>
      <c r="C120" s="198" t="s">
        <v>189</v>
      </c>
      <c r="D120" s="198" t="s">
        <v>121</v>
      </c>
      <c r="E120" s="199" t="s">
        <v>245</v>
      </c>
      <c r="F120" s="200" t="s">
        <v>246</v>
      </c>
      <c r="G120" s="201" t="s">
        <v>138</v>
      </c>
      <c r="H120" s="202">
        <v>1</v>
      </c>
      <c r="I120" s="203"/>
      <c r="J120" s="204">
        <f>ROUND(I120*H120,2)</f>
        <v>0</v>
      </c>
      <c r="K120" s="200" t="s">
        <v>125</v>
      </c>
      <c r="L120" s="46"/>
      <c r="M120" s="205" t="s">
        <v>19</v>
      </c>
      <c r="N120" s="206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152</v>
      </c>
      <c r="AT120" s="209" t="s">
        <v>121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152</v>
      </c>
      <c r="BM120" s="209" t="s">
        <v>496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248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13" customFormat="1">
      <c r="A122" s="13"/>
      <c r="B122" s="238"/>
      <c r="C122" s="239"/>
      <c r="D122" s="240" t="s">
        <v>171</v>
      </c>
      <c r="E122" s="241" t="s">
        <v>19</v>
      </c>
      <c r="F122" s="242" t="s">
        <v>497</v>
      </c>
      <c r="G122" s="239"/>
      <c r="H122" s="243">
        <v>0.75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171</v>
      </c>
      <c r="AU122" s="249" t="s">
        <v>84</v>
      </c>
      <c r="AV122" s="13" t="s">
        <v>84</v>
      </c>
      <c r="AW122" s="13" t="s">
        <v>35</v>
      </c>
      <c r="AX122" s="13" t="s">
        <v>74</v>
      </c>
      <c r="AY122" s="249" t="s">
        <v>120</v>
      </c>
    </row>
    <row r="123" s="14" customFormat="1">
      <c r="A123" s="14"/>
      <c r="B123" s="250"/>
      <c r="C123" s="251"/>
      <c r="D123" s="240" t="s">
        <v>171</v>
      </c>
      <c r="E123" s="252" t="s">
        <v>19</v>
      </c>
      <c r="F123" s="253" t="s">
        <v>344</v>
      </c>
      <c r="G123" s="251"/>
      <c r="H123" s="254">
        <v>0.75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171</v>
      </c>
      <c r="AU123" s="260" t="s">
        <v>84</v>
      </c>
      <c r="AV123" s="14" t="s">
        <v>135</v>
      </c>
      <c r="AW123" s="14" t="s">
        <v>35</v>
      </c>
      <c r="AX123" s="14" t="s">
        <v>74</v>
      </c>
      <c r="AY123" s="260" t="s">
        <v>120</v>
      </c>
    </row>
    <row r="124" s="13" customFormat="1">
      <c r="A124" s="13"/>
      <c r="B124" s="238"/>
      <c r="C124" s="239"/>
      <c r="D124" s="240" t="s">
        <v>171</v>
      </c>
      <c r="E124" s="241" t="s">
        <v>19</v>
      </c>
      <c r="F124" s="242" t="s">
        <v>82</v>
      </c>
      <c r="G124" s="239"/>
      <c r="H124" s="243">
        <v>1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171</v>
      </c>
      <c r="AU124" s="249" t="s">
        <v>84</v>
      </c>
      <c r="AV124" s="13" t="s">
        <v>84</v>
      </c>
      <c r="AW124" s="13" t="s">
        <v>35</v>
      </c>
      <c r="AX124" s="13" t="s">
        <v>82</v>
      </c>
      <c r="AY124" s="249" t="s">
        <v>120</v>
      </c>
    </row>
    <row r="125" s="2" customFormat="1" ht="16.5" customHeight="1">
      <c r="A125" s="40"/>
      <c r="B125" s="41"/>
      <c r="C125" s="228" t="s">
        <v>194</v>
      </c>
      <c r="D125" s="228" t="s">
        <v>155</v>
      </c>
      <c r="E125" s="229" t="s">
        <v>443</v>
      </c>
      <c r="F125" s="230" t="s">
        <v>444</v>
      </c>
      <c r="G125" s="231" t="s">
        <v>138</v>
      </c>
      <c r="H125" s="232">
        <v>1</v>
      </c>
      <c r="I125" s="233"/>
      <c r="J125" s="234">
        <f>ROUND(I125*H125,2)</f>
        <v>0</v>
      </c>
      <c r="K125" s="230" t="s">
        <v>19</v>
      </c>
      <c r="L125" s="235"/>
      <c r="M125" s="236" t="s">
        <v>19</v>
      </c>
      <c r="N125" s="237" t="s">
        <v>45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159</v>
      </c>
      <c r="AT125" s="209" t="s">
        <v>155</v>
      </c>
      <c r="AU125" s="209" t="s">
        <v>84</v>
      </c>
      <c r="AY125" s="19" t="s">
        <v>120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82</v>
      </c>
      <c r="BK125" s="210">
        <f>ROUND(I125*H125,2)</f>
        <v>0</v>
      </c>
      <c r="BL125" s="19" t="s">
        <v>152</v>
      </c>
      <c r="BM125" s="209" t="s">
        <v>498</v>
      </c>
    </row>
    <row r="126" s="2" customFormat="1" ht="24.15" customHeight="1">
      <c r="A126" s="40"/>
      <c r="B126" s="41"/>
      <c r="C126" s="198" t="s">
        <v>199</v>
      </c>
      <c r="D126" s="198" t="s">
        <v>121</v>
      </c>
      <c r="E126" s="199" t="s">
        <v>245</v>
      </c>
      <c r="F126" s="200" t="s">
        <v>246</v>
      </c>
      <c r="G126" s="201" t="s">
        <v>138</v>
      </c>
      <c r="H126" s="202">
        <v>2</v>
      </c>
      <c r="I126" s="203"/>
      <c r="J126" s="204">
        <f>ROUND(I126*H126,2)</f>
        <v>0</v>
      </c>
      <c r="K126" s="200" t="s">
        <v>125</v>
      </c>
      <c r="L126" s="46"/>
      <c r="M126" s="205" t="s">
        <v>19</v>
      </c>
      <c r="N126" s="206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152</v>
      </c>
      <c r="AT126" s="209" t="s">
        <v>121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152</v>
      </c>
      <c r="BM126" s="209" t="s">
        <v>499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248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13" customFormat="1">
      <c r="A128" s="13"/>
      <c r="B128" s="238"/>
      <c r="C128" s="239"/>
      <c r="D128" s="240" t="s">
        <v>171</v>
      </c>
      <c r="E128" s="241" t="s">
        <v>19</v>
      </c>
      <c r="F128" s="242" t="s">
        <v>500</v>
      </c>
      <c r="G128" s="239"/>
      <c r="H128" s="243">
        <v>1.74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171</v>
      </c>
      <c r="AU128" s="249" t="s">
        <v>84</v>
      </c>
      <c r="AV128" s="13" t="s">
        <v>84</v>
      </c>
      <c r="AW128" s="13" t="s">
        <v>35</v>
      </c>
      <c r="AX128" s="13" t="s">
        <v>74</v>
      </c>
      <c r="AY128" s="249" t="s">
        <v>120</v>
      </c>
    </row>
    <row r="129" s="14" customFormat="1">
      <c r="A129" s="14"/>
      <c r="B129" s="250"/>
      <c r="C129" s="251"/>
      <c r="D129" s="240" t="s">
        <v>171</v>
      </c>
      <c r="E129" s="252" t="s">
        <v>19</v>
      </c>
      <c r="F129" s="253" t="s">
        <v>344</v>
      </c>
      <c r="G129" s="251"/>
      <c r="H129" s="254">
        <v>1.74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171</v>
      </c>
      <c r="AU129" s="260" t="s">
        <v>84</v>
      </c>
      <c r="AV129" s="14" t="s">
        <v>135</v>
      </c>
      <c r="AW129" s="14" t="s">
        <v>35</v>
      </c>
      <c r="AX129" s="14" t="s">
        <v>74</v>
      </c>
      <c r="AY129" s="260" t="s">
        <v>120</v>
      </c>
    </row>
    <row r="130" s="13" customFormat="1">
      <c r="A130" s="13"/>
      <c r="B130" s="238"/>
      <c r="C130" s="239"/>
      <c r="D130" s="240" t="s">
        <v>171</v>
      </c>
      <c r="E130" s="241" t="s">
        <v>19</v>
      </c>
      <c r="F130" s="242" t="s">
        <v>490</v>
      </c>
      <c r="G130" s="239"/>
      <c r="H130" s="243">
        <v>2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171</v>
      </c>
      <c r="AU130" s="249" t="s">
        <v>84</v>
      </c>
      <c r="AV130" s="13" t="s">
        <v>84</v>
      </c>
      <c r="AW130" s="13" t="s">
        <v>35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228" t="s">
        <v>205</v>
      </c>
      <c r="D131" s="228" t="s">
        <v>155</v>
      </c>
      <c r="E131" s="229" t="s">
        <v>312</v>
      </c>
      <c r="F131" s="230" t="s">
        <v>439</v>
      </c>
      <c r="G131" s="231" t="s">
        <v>138</v>
      </c>
      <c r="H131" s="232">
        <v>2</v>
      </c>
      <c r="I131" s="233"/>
      <c r="J131" s="234">
        <f>ROUND(I131*H131,2)</f>
        <v>0</v>
      </c>
      <c r="K131" s="230" t="s">
        <v>19</v>
      </c>
      <c r="L131" s="235"/>
      <c r="M131" s="236" t="s">
        <v>19</v>
      </c>
      <c r="N131" s="237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159</v>
      </c>
      <c r="AT131" s="209" t="s">
        <v>155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501</v>
      </c>
    </row>
    <row r="132" s="2" customFormat="1" ht="16.5" customHeight="1">
      <c r="A132" s="40"/>
      <c r="B132" s="41"/>
      <c r="C132" s="198" t="s">
        <v>210</v>
      </c>
      <c r="D132" s="198" t="s">
        <v>121</v>
      </c>
      <c r="E132" s="199" t="s">
        <v>446</v>
      </c>
      <c r="F132" s="200" t="s">
        <v>447</v>
      </c>
      <c r="G132" s="201" t="s">
        <v>138</v>
      </c>
      <c r="H132" s="202">
        <v>4125</v>
      </c>
      <c r="I132" s="203"/>
      <c r="J132" s="204">
        <f>ROUND(I132*H132,2)</f>
        <v>0</v>
      </c>
      <c r="K132" s="200" t="s">
        <v>125</v>
      </c>
      <c r="L132" s="46"/>
      <c r="M132" s="205" t="s">
        <v>19</v>
      </c>
      <c r="N132" s="206" t="s">
        <v>45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152</v>
      </c>
      <c r="AT132" s="209" t="s">
        <v>121</v>
      </c>
      <c r="AU132" s="209" t="s">
        <v>84</v>
      </c>
      <c r="AY132" s="19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82</v>
      </c>
      <c r="BK132" s="210">
        <f>ROUND(I132*H132,2)</f>
        <v>0</v>
      </c>
      <c r="BL132" s="19" t="s">
        <v>152</v>
      </c>
      <c r="BM132" s="209" t="s">
        <v>502</v>
      </c>
    </row>
    <row r="133" s="2" customFormat="1">
      <c r="A133" s="40"/>
      <c r="B133" s="41"/>
      <c r="C133" s="42"/>
      <c r="D133" s="211" t="s">
        <v>128</v>
      </c>
      <c r="E133" s="42"/>
      <c r="F133" s="212" t="s">
        <v>449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84</v>
      </c>
    </row>
    <row r="134" s="13" customFormat="1">
      <c r="A134" s="13"/>
      <c r="B134" s="238"/>
      <c r="C134" s="239"/>
      <c r="D134" s="240" t="s">
        <v>171</v>
      </c>
      <c r="E134" s="241" t="s">
        <v>19</v>
      </c>
      <c r="F134" s="242" t="s">
        <v>503</v>
      </c>
      <c r="G134" s="239"/>
      <c r="H134" s="243">
        <v>4042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3" customFormat="1">
      <c r="A135" s="13"/>
      <c r="B135" s="238"/>
      <c r="C135" s="239"/>
      <c r="D135" s="240" t="s">
        <v>171</v>
      </c>
      <c r="E135" s="241" t="s">
        <v>19</v>
      </c>
      <c r="F135" s="242" t="s">
        <v>181</v>
      </c>
      <c r="G135" s="239"/>
      <c r="H135" s="243">
        <v>25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171</v>
      </c>
      <c r="AU135" s="249" t="s">
        <v>84</v>
      </c>
      <c r="AV135" s="13" t="s">
        <v>84</v>
      </c>
      <c r="AW135" s="13" t="s">
        <v>35</v>
      </c>
      <c r="AX135" s="13" t="s">
        <v>74</v>
      </c>
      <c r="AY135" s="249" t="s">
        <v>120</v>
      </c>
    </row>
    <row r="136" s="13" customFormat="1">
      <c r="A136" s="13"/>
      <c r="B136" s="238"/>
      <c r="C136" s="239"/>
      <c r="D136" s="240" t="s">
        <v>171</v>
      </c>
      <c r="E136" s="241" t="s">
        <v>19</v>
      </c>
      <c r="F136" s="242" t="s">
        <v>183</v>
      </c>
      <c r="G136" s="239"/>
      <c r="H136" s="243">
        <v>58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171</v>
      </c>
      <c r="AU136" s="249" t="s">
        <v>84</v>
      </c>
      <c r="AV136" s="13" t="s">
        <v>84</v>
      </c>
      <c r="AW136" s="13" t="s">
        <v>35</v>
      </c>
      <c r="AX136" s="13" t="s">
        <v>74</v>
      </c>
      <c r="AY136" s="249" t="s">
        <v>120</v>
      </c>
    </row>
    <row r="137" s="16" customFormat="1">
      <c r="A137" s="16"/>
      <c r="B137" s="271"/>
      <c r="C137" s="272"/>
      <c r="D137" s="240" t="s">
        <v>171</v>
      </c>
      <c r="E137" s="273" t="s">
        <v>19</v>
      </c>
      <c r="F137" s="274" t="s">
        <v>450</v>
      </c>
      <c r="G137" s="272"/>
      <c r="H137" s="275">
        <v>4125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1" t="s">
        <v>171</v>
      </c>
      <c r="AU137" s="281" t="s">
        <v>84</v>
      </c>
      <c r="AV137" s="16" t="s">
        <v>152</v>
      </c>
      <c r="AW137" s="16" t="s">
        <v>35</v>
      </c>
      <c r="AX137" s="16" t="s">
        <v>82</v>
      </c>
      <c r="AY137" s="281" t="s">
        <v>120</v>
      </c>
    </row>
    <row r="138" s="2" customFormat="1" ht="24.15" customHeight="1">
      <c r="A138" s="40"/>
      <c r="B138" s="41"/>
      <c r="C138" s="198" t="s">
        <v>8</v>
      </c>
      <c r="D138" s="198" t="s">
        <v>121</v>
      </c>
      <c r="E138" s="199" t="s">
        <v>339</v>
      </c>
      <c r="F138" s="200" t="s">
        <v>340</v>
      </c>
      <c r="G138" s="201" t="s">
        <v>341</v>
      </c>
      <c r="H138" s="202">
        <v>61.759999999999998</v>
      </c>
      <c r="I138" s="203"/>
      <c r="J138" s="204">
        <f>ROUND(I138*H138,2)</f>
        <v>0</v>
      </c>
      <c r="K138" s="200" t="s">
        <v>125</v>
      </c>
      <c r="L138" s="46"/>
      <c r="M138" s="205" t="s">
        <v>19</v>
      </c>
      <c r="N138" s="206" t="s">
        <v>45</v>
      </c>
      <c r="O138" s="8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9" t="s">
        <v>152</v>
      </c>
      <c r="AT138" s="209" t="s">
        <v>121</v>
      </c>
      <c r="AU138" s="209" t="s">
        <v>84</v>
      </c>
      <c r="AY138" s="19" t="s">
        <v>120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82</v>
      </c>
      <c r="BK138" s="210">
        <f>ROUND(I138*H138,2)</f>
        <v>0</v>
      </c>
      <c r="BL138" s="19" t="s">
        <v>152</v>
      </c>
      <c r="BM138" s="209" t="s">
        <v>504</v>
      </c>
    </row>
    <row r="139" s="2" customFormat="1">
      <c r="A139" s="40"/>
      <c r="B139" s="41"/>
      <c r="C139" s="42"/>
      <c r="D139" s="211" t="s">
        <v>128</v>
      </c>
      <c r="E139" s="42"/>
      <c r="F139" s="212" t="s">
        <v>343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128</v>
      </c>
      <c r="AU139" s="19" t="s">
        <v>84</v>
      </c>
    </row>
    <row r="140" s="13" customFormat="1">
      <c r="A140" s="13"/>
      <c r="B140" s="238"/>
      <c r="C140" s="239"/>
      <c r="D140" s="240" t="s">
        <v>171</v>
      </c>
      <c r="E140" s="241" t="s">
        <v>19</v>
      </c>
      <c r="F140" s="242" t="s">
        <v>172</v>
      </c>
      <c r="G140" s="239"/>
      <c r="H140" s="243">
        <v>2042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171</v>
      </c>
      <c r="AU140" s="249" t="s">
        <v>84</v>
      </c>
      <c r="AV140" s="13" t="s">
        <v>84</v>
      </c>
      <c r="AW140" s="13" t="s">
        <v>35</v>
      </c>
      <c r="AX140" s="13" t="s">
        <v>74</v>
      </c>
      <c r="AY140" s="249" t="s">
        <v>120</v>
      </c>
    </row>
    <row r="141" s="13" customFormat="1">
      <c r="A141" s="13"/>
      <c r="B141" s="238"/>
      <c r="C141" s="239"/>
      <c r="D141" s="240" t="s">
        <v>171</v>
      </c>
      <c r="E141" s="241" t="s">
        <v>19</v>
      </c>
      <c r="F141" s="242" t="s">
        <v>175</v>
      </c>
      <c r="G141" s="239"/>
      <c r="H141" s="243">
        <v>4051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171</v>
      </c>
      <c r="AU141" s="249" t="s">
        <v>84</v>
      </c>
      <c r="AV141" s="13" t="s">
        <v>84</v>
      </c>
      <c r="AW141" s="13" t="s">
        <v>35</v>
      </c>
      <c r="AX141" s="13" t="s">
        <v>74</v>
      </c>
      <c r="AY141" s="249" t="s">
        <v>120</v>
      </c>
    </row>
    <row r="142" s="13" customFormat="1">
      <c r="A142" s="13"/>
      <c r="B142" s="238"/>
      <c r="C142" s="239"/>
      <c r="D142" s="240" t="s">
        <v>171</v>
      </c>
      <c r="E142" s="241" t="s">
        <v>19</v>
      </c>
      <c r="F142" s="242" t="s">
        <v>181</v>
      </c>
      <c r="G142" s="239"/>
      <c r="H142" s="243">
        <v>25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171</v>
      </c>
      <c r="AU142" s="249" t="s">
        <v>84</v>
      </c>
      <c r="AV142" s="13" t="s">
        <v>84</v>
      </c>
      <c r="AW142" s="13" t="s">
        <v>35</v>
      </c>
      <c r="AX142" s="13" t="s">
        <v>74</v>
      </c>
      <c r="AY142" s="249" t="s">
        <v>120</v>
      </c>
    </row>
    <row r="143" s="13" customFormat="1">
      <c r="A143" s="13"/>
      <c r="B143" s="238"/>
      <c r="C143" s="239"/>
      <c r="D143" s="240" t="s">
        <v>171</v>
      </c>
      <c r="E143" s="241" t="s">
        <v>19</v>
      </c>
      <c r="F143" s="242" t="s">
        <v>183</v>
      </c>
      <c r="G143" s="239"/>
      <c r="H143" s="243">
        <v>58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171</v>
      </c>
      <c r="AU143" s="249" t="s">
        <v>84</v>
      </c>
      <c r="AV143" s="13" t="s">
        <v>84</v>
      </c>
      <c r="AW143" s="13" t="s">
        <v>35</v>
      </c>
      <c r="AX143" s="13" t="s">
        <v>74</v>
      </c>
      <c r="AY143" s="249" t="s">
        <v>120</v>
      </c>
    </row>
    <row r="144" s="14" customFormat="1">
      <c r="A144" s="14"/>
      <c r="B144" s="250"/>
      <c r="C144" s="251"/>
      <c r="D144" s="240" t="s">
        <v>171</v>
      </c>
      <c r="E144" s="252" t="s">
        <v>19</v>
      </c>
      <c r="F144" s="253" t="s">
        <v>344</v>
      </c>
      <c r="G144" s="251"/>
      <c r="H144" s="254">
        <v>6176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171</v>
      </c>
      <c r="AU144" s="260" t="s">
        <v>84</v>
      </c>
      <c r="AV144" s="14" t="s">
        <v>135</v>
      </c>
      <c r="AW144" s="14" t="s">
        <v>35</v>
      </c>
      <c r="AX144" s="14" t="s">
        <v>74</v>
      </c>
      <c r="AY144" s="260" t="s">
        <v>120</v>
      </c>
    </row>
    <row r="145" s="13" customFormat="1">
      <c r="A145" s="13"/>
      <c r="B145" s="238"/>
      <c r="C145" s="239"/>
      <c r="D145" s="240" t="s">
        <v>171</v>
      </c>
      <c r="E145" s="241" t="s">
        <v>19</v>
      </c>
      <c r="F145" s="242" t="s">
        <v>345</v>
      </c>
      <c r="G145" s="239"/>
      <c r="H145" s="243">
        <v>61.759999999999998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171</v>
      </c>
      <c r="AU145" s="249" t="s">
        <v>84</v>
      </c>
      <c r="AV145" s="13" t="s">
        <v>84</v>
      </c>
      <c r="AW145" s="13" t="s">
        <v>35</v>
      </c>
      <c r="AX145" s="13" t="s">
        <v>82</v>
      </c>
      <c r="AY145" s="249" t="s">
        <v>120</v>
      </c>
    </row>
    <row r="146" s="2" customFormat="1" ht="16.5" customHeight="1">
      <c r="A146" s="40"/>
      <c r="B146" s="41"/>
      <c r="C146" s="228" t="s">
        <v>217</v>
      </c>
      <c r="D146" s="228" t="s">
        <v>155</v>
      </c>
      <c r="E146" s="229" t="s">
        <v>347</v>
      </c>
      <c r="F146" s="230" t="s">
        <v>348</v>
      </c>
      <c r="G146" s="231" t="s">
        <v>158</v>
      </c>
      <c r="H146" s="232">
        <v>55.584000000000003</v>
      </c>
      <c r="I146" s="233"/>
      <c r="J146" s="234">
        <f>ROUND(I146*H146,2)</f>
        <v>0</v>
      </c>
      <c r="K146" s="230" t="s">
        <v>19</v>
      </c>
      <c r="L146" s="235"/>
      <c r="M146" s="236" t="s">
        <v>19</v>
      </c>
      <c r="N146" s="237" t="s">
        <v>45</v>
      </c>
      <c r="O146" s="86"/>
      <c r="P146" s="207">
        <f>O146*H146</f>
        <v>0</v>
      </c>
      <c r="Q146" s="207">
        <v>0.001</v>
      </c>
      <c r="R146" s="207">
        <f>Q146*H146</f>
        <v>0.055584000000000001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159</v>
      </c>
      <c r="AT146" s="209" t="s">
        <v>155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152</v>
      </c>
      <c r="BM146" s="209" t="s">
        <v>505</v>
      </c>
    </row>
    <row r="147" s="13" customFormat="1">
      <c r="A147" s="13"/>
      <c r="B147" s="238"/>
      <c r="C147" s="239"/>
      <c r="D147" s="240" t="s">
        <v>171</v>
      </c>
      <c r="E147" s="239"/>
      <c r="F147" s="242" t="s">
        <v>350</v>
      </c>
      <c r="G147" s="239"/>
      <c r="H147" s="243">
        <v>55.584000000000003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171</v>
      </c>
      <c r="AU147" s="249" t="s">
        <v>84</v>
      </c>
      <c r="AV147" s="13" t="s">
        <v>84</v>
      </c>
      <c r="AW147" s="13" t="s">
        <v>4</v>
      </c>
      <c r="AX147" s="13" t="s">
        <v>82</v>
      </c>
      <c r="AY147" s="249" t="s">
        <v>120</v>
      </c>
    </row>
    <row r="148" s="2" customFormat="1" ht="16.5" customHeight="1">
      <c r="A148" s="40"/>
      <c r="B148" s="41"/>
      <c r="C148" s="198" t="s">
        <v>221</v>
      </c>
      <c r="D148" s="198" t="s">
        <v>121</v>
      </c>
      <c r="E148" s="199" t="s">
        <v>453</v>
      </c>
      <c r="F148" s="200" t="s">
        <v>454</v>
      </c>
      <c r="G148" s="201" t="s">
        <v>138</v>
      </c>
      <c r="H148" s="202">
        <v>826.79999999999995</v>
      </c>
      <c r="I148" s="203"/>
      <c r="J148" s="204">
        <f>ROUND(I148*H148,2)</f>
        <v>0</v>
      </c>
      <c r="K148" s="200" t="s">
        <v>125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1.8E-05</v>
      </c>
      <c r="R148" s="207">
        <f>Q148*H148</f>
        <v>0.014882399999999999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152</v>
      </c>
      <c r="AT148" s="209" t="s">
        <v>121</v>
      </c>
      <c r="AU148" s="209" t="s">
        <v>84</v>
      </c>
      <c r="AY148" s="19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152</v>
      </c>
      <c r="BM148" s="209" t="s">
        <v>506</v>
      </c>
    </row>
    <row r="149" s="2" customFormat="1">
      <c r="A149" s="40"/>
      <c r="B149" s="41"/>
      <c r="C149" s="42"/>
      <c r="D149" s="211" t="s">
        <v>128</v>
      </c>
      <c r="E149" s="42"/>
      <c r="F149" s="212" t="s">
        <v>456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128</v>
      </c>
      <c r="AU149" s="19" t="s">
        <v>84</v>
      </c>
    </row>
    <row r="150" s="13" customFormat="1">
      <c r="A150" s="13"/>
      <c r="B150" s="238"/>
      <c r="C150" s="239"/>
      <c r="D150" s="240" t="s">
        <v>171</v>
      </c>
      <c r="E150" s="241" t="s">
        <v>19</v>
      </c>
      <c r="F150" s="242" t="s">
        <v>457</v>
      </c>
      <c r="G150" s="239"/>
      <c r="H150" s="243">
        <v>8102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171</v>
      </c>
      <c r="AU150" s="249" t="s">
        <v>84</v>
      </c>
      <c r="AV150" s="13" t="s">
        <v>84</v>
      </c>
      <c r="AW150" s="13" t="s">
        <v>35</v>
      </c>
      <c r="AX150" s="13" t="s">
        <v>74</v>
      </c>
      <c r="AY150" s="249" t="s">
        <v>120</v>
      </c>
    </row>
    <row r="151" s="13" customFormat="1">
      <c r="A151" s="13"/>
      <c r="B151" s="238"/>
      <c r="C151" s="239"/>
      <c r="D151" s="240" t="s">
        <v>171</v>
      </c>
      <c r="E151" s="241" t="s">
        <v>19</v>
      </c>
      <c r="F151" s="242" t="s">
        <v>507</v>
      </c>
      <c r="G151" s="239"/>
      <c r="H151" s="243">
        <v>166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171</v>
      </c>
      <c r="AU151" s="249" t="s">
        <v>84</v>
      </c>
      <c r="AV151" s="13" t="s">
        <v>84</v>
      </c>
      <c r="AW151" s="13" t="s">
        <v>35</v>
      </c>
      <c r="AX151" s="13" t="s">
        <v>74</v>
      </c>
      <c r="AY151" s="249" t="s">
        <v>120</v>
      </c>
    </row>
    <row r="152" s="14" customFormat="1">
      <c r="A152" s="14"/>
      <c r="B152" s="250"/>
      <c r="C152" s="251"/>
      <c r="D152" s="240" t="s">
        <v>171</v>
      </c>
      <c r="E152" s="252" t="s">
        <v>19</v>
      </c>
      <c r="F152" s="253" t="s">
        <v>344</v>
      </c>
      <c r="G152" s="251"/>
      <c r="H152" s="254">
        <v>8268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171</v>
      </c>
      <c r="AU152" s="260" t="s">
        <v>84</v>
      </c>
      <c r="AV152" s="14" t="s">
        <v>135</v>
      </c>
      <c r="AW152" s="14" t="s">
        <v>35</v>
      </c>
      <c r="AX152" s="14" t="s">
        <v>74</v>
      </c>
      <c r="AY152" s="260" t="s">
        <v>120</v>
      </c>
    </row>
    <row r="153" s="13" customFormat="1">
      <c r="A153" s="13"/>
      <c r="B153" s="238"/>
      <c r="C153" s="239"/>
      <c r="D153" s="240" t="s">
        <v>171</v>
      </c>
      <c r="E153" s="241" t="s">
        <v>19</v>
      </c>
      <c r="F153" s="242" t="s">
        <v>508</v>
      </c>
      <c r="G153" s="239"/>
      <c r="H153" s="243">
        <v>826.79999999999995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171</v>
      </c>
      <c r="AU153" s="249" t="s">
        <v>84</v>
      </c>
      <c r="AV153" s="13" t="s">
        <v>84</v>
      </c>
      <c r="AW153" s="13" t="s">
        <v>35</v>
      </c>
      <c r="AX153" s="13" t="s">
        <v>82</v>
      </c>
      <c r="AY153" s="249" t="s">
        <v>120</v>
      </c>
    </row>
    <row r="154" s="2" customFormat="1" ht="16.5" customHeight="1">
      <c r="A154" s="40"/>
      <c r="B154" s="41"/>
      <c r="C154" s="198" t="s">
        <v>225</v>
      </c>
      <c r="D154" s="198" t="s">
        <v>121</v>
      </c>
      <c r="E154" s="199" t="s">
        <v>460</v>
      </c>
      <c r="F154" s="200" t="s">
        <v>461</v>
      </c>
      <c r="G154" s="201" t="s">
        <v>335</v>
      </c>
      <c r="H154" s="202">
        <v>1584</v>
      </c>
      <c r="I154" s="203"/>
      <c r="J154" s="204">
        <f>ROUND(I154*H154,2)</f>
        <v>0</v>
      </c>
      <c r="K154" s="200" t="s">
        <v>19</v>
      </c>
      <c r="L154" s="46"/>
      <c r="M154" s="205" t="s">
        <v>19</v>
      </c>
      <c r="N154" s="206" t="s">
        <v>45</v>
      </c>
      <c r="O154" s="86"/>
      <c r="P154" s="207">
        <f>O154*H154</f>
        <v>0</v>
      </c>
      <c r="Q154" s="207">
        <v>2.0000000000000002E-05</v>
      </c>
      <c r="R154" s="207">
        <f>Q154*H154</f>
        <v>0.03168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152</v>
      </c>
      <c r="AT154" s="209" t="s">
        <v>121</v>
      </c>
      <c r="AU154" s="209" t="s">
        <v>84</v>
      </c>
      <c r="AY154" s="19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82</v>
      </c>
      <c r="BK154" s="210">
        <f>ROUND(I154*H154,2)</f>
        <v>0</v>
      </c>
      <c r="BL154" s="19" t="s">
        <v>152</v>
      </c>
      <c r="BM154" s="209" t="s">
        <v>509</v>
      </c>
    </row>
    <row r="155" s="13" customFormat="1">
      <c r="A155" s="13"/>
      <c r="B155" s="238"/>
      <c r="C155" s="239"/>
      <c r="D155" s="240" t="s">
        <v>171</v>
      </c>
      <c r="E155" s="241" t="s">
        <v>19</v>
      </c>
      <c r="F155" s="242" t="s">
        <v>463</v>
      </c>
      <c r="G155" s="239"/>
      <c r="H155" s="243">
        <v>1584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171</v>
      </c>
      <c r="AU155" s="249" t="s">
        <v>84</v>
      </c>
      <c r="AV155" s="13" t="s">
        <v>84</v>
      </c>
      <c r="AW155" s="13" t="s">
        <v>35</v>
      </c>
      <c r="AX155" s="13" t="s">
        <v>82</v>
      </c>
      <c r="AY155" s="249" t="s">
        <v>120</v>
      </c>
    </row>
    <row r="156" s="2" customFormat="1" ht="16.5" customHeight="1">
      <c r="A156" s="40"/>
      <c r="B156" s="41"/>
      <c r="C156" s="198" t="s">
        <v>229</v>
      </c>
      <c r="D156" s="198" t="s">
        <v>121</v>
      </c>
      <c r="E156" s="199" t="s">
        <v>464</v>
      </c>
      <c r="F156" s="200" t="s">
        <v>465</v>
      </c>
      <c r="G156" s="201" t="s">
        <v>372</v>
      </c>
      <c r="H156" s="202">
        <v>631.04999999999995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152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152</v>
      </c>
      <c r="BM156" s="209" t="s">
        <v>510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467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 ht="16.5" customHeight="1">
      <c r="A158" s="40"/>
      <c r="B158" s="41"/>
      <c r="C158" s="198" t="s">
        <v>233</v>
      </c>
      <c r="D158" s="198" t="s">
        <v>121</v>
      </c>
      <c r="E158" s="199" t="s">
        <v>468</v>
      </c>
      <c r="F158" s="200" t="s">
        <v>469</v>
      </c>
      <c r="G158" s="201" t="s">
        <v>372</v>
      </c>
      <c r="H158" s="202">
        <v>631.04999999999995</v>
      </c>
      <c r="I158" s="203"/>
      <c r="J158" s="204">
        <f>ROUND(I158*H158,2)</f>
        <v>0</v>
      </c>
      <c r="K158" s="200" t="s">
        <v>125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152</v>
      </c>
      <c r="AT158" s="209" t="s">
        <v>121</v>
      </c>
      <c r="AU158" s="209" t="s">
        <v>84</v>
      </c>
      <c r="AY158" s="19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152</v>
      </c>
      <c r="BM158" s="209" t="s">
        <v>511</v>
      </c>
    </row>
    <row r="159" s="2" customFormat="1">
      <c r="A159" s="40"/>
      <c r="B159" s="41"/>
      <c r="C159" s="42"/>
      <c r="D159" s="211" t="s">
        <v>128</v>
      </c>
      <c r="E159" s="42"/>
      <c r="F159" s="212" t="s">
        <v>471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84</v>
      </c>
    </row>
    <row r="160" s="2" customFormat="1" ht="16.5" customHeight="1">
      <c r="A160" s="40"/>
      <c r="B160" s="41"/>
      <c r="C160" s="198" t="s">
        <v>7</v>
      </c>
      <c r="D160" s="198" t="s">
        <v>121</v>
      </c>
      <c r="E160" s="199" t="s">
        <v>472</v>
      </c>
      <c r="F160" s="200" t="s">
        <v>473</v>
      </c>
      <c r="G160" s="201" t="s">
        <v>372</v>
      </c>
      <c r="H160" s="202">
        <v>2524.1999999999998</v>
      </c>
      <c r="I160" s="203"/>
      <c r="J160" s="204">
        <f>ROUND(I160*H160,2)</f>
        <v>0</v>
      </c>
      <c r="K160" s="200" t="s">
        <v>125</v>
      </c>
      <c r="L160" s="46"/>
      <c r="M160" s="205" t="s">
        <v>19</v>
      </c>
      <c r="N160" s="206" t="s">
        <v>45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152</v>
      </c>
      <c r="AT160" s="209" t="s">
        <v>121</v>
      </c>
      <c r="AU160" s="209" t="s">
        <v>84</v>
      </c>
      <c r="AY160" s="19" t="s">
        <v>120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82</v>
      </c>
      <c r="BK160" s="210">
        <f>ROUND(I160*H160,2)</f>
        <v>0</v>
      </c>
      <c r="BL160" s="19" t="s">
        <v>152</v>
      </c>
      <c r="BM160" s="209" t="s">
        <v>512</v>
      </c>
    </row>
    <row r="161" s="2" customFormat="1">
      <c r="A161" s="40"/>
      <c r="B161" s="41"/>
      <c r="C161" s="42"/>
      <c r="D161" s="211" t="s">
        <v>128</v>
      </c>
      <c r="E161" s="42"/>
      <c r="F161" s="212" t="s">
        <v>475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128</v>
      </c>
      <c r="AU161" s="19" t="s">
        <v>84</v>
      </c>
    </row>
    <row r="162" s="13" customFormat="1">
      <c r="A162" s="13"/>
      <c r="B162" s="238"/>
      <c r="C162" s="239"/>
      <c r="D162" s="240" t="s">
        <v>171</v>
      </c>
      <c r="E162" s="239"/>
      <c r="F162" s="242" t="s">
        <v>476</v>
      </c>
      <c r="G162" s="239"/>
      <c r="H162" s="243">
        <v>2524.1999999999998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171</v>
      </c>
      <c r="AU162" s="249" t="s">
        <v>84</v>
      </c>
      <c r="AV162" s="13" t="s">
        <v>84</v>
      </c>
      <c r="AW162" s="13" t="s">
        <v>4</v>
      </c>
      <c r="AX162" s="13" t="s">
        <v>82</v>
      </c>
      <c r="AY162" s="249" t="s">
        <v>120</v>
      </c>
    </row>
    <row r="163" s="11" customFormat="1" ht="22.8" customHeight="1">
      <c r="A163" s="11"/>
      <c r="B163" s="184"/>
      <c r="C163" s="185"/>
      <c r="D163" s="186" t="s">
        <v>73</v>
      </c>
      <c r="E163" s="226" t="s">
        <v>403</v>
      </c>
      <c r="F163" s="226" t="s">
        <v>404</v>
      </c>
      <c r="G163" s="185"/>
      <c r="H163" s="185"/>
      <c r="I163" s="188"/>
      <c r="J163" s="227">
        <f>BK163</f>
        <v>0</v>
      </c>
      <c r="K163" s="185"/>
      <c r="L163" s="190"/>
      <c r="M163" s="191"/>
      <c r="N163" s="192"/>
      <c r="O163" s="192"/>
      <c r="P163" s="193">
        <f>SUM(P164:P165)</f>
        <v>0</v>
      </c>
      <c r="Q163" s="192"/>
      <c r="R163" s="193">
        <f>SUM(R164:R165)</f>
        <v>0</v>
      </c>
      <c r="S163" s="192"/>
      <c r="T163" s="194">
        <f>SUM(T164:T165)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5" t="s">
        <v>82</v>
      </c>
      <c r="AT163" s="196" t="s">
        <v>73</v>
      </c>
      <c r="AU163" s="196" t="s">
        <v>82</v>
      </c>
      <c r="AY163" s="195" t="s">
        <v>120</v>
      </c>
      <c r="BK163" s="197">
        <f>SUM(BK164:BK165)</f>
        <v>0</v>
      </c>
    </row>
    <row r="164" s="2" customFormat="1" ht="16.5" customHeight="1">
      <c r="A164" s="40"/>
      <c r="B164" s="41"/>
      <c r="C164" s="198" t="s">
        <v>240</v>
      </c>
      <c r="D164" s="198" t="s">
        <v>121</v>
      </c>
      <c r="E164" s="199" t="s">
        <v>406</v>
      </c>
      <c r="F164" s="200" t="s">
        <v>407</v>
      </c>
      <c r="G164" s="201" t="s">
        <v>354</v>
      </c>
      <c r="H164" s="202">
        <v>0.10199999999999999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152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152</v>
      </c>
      <c r="BM164" s="209" t="s">
        <v>513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409</v>
      </c>
      <c r="G165" s="42"/>
      <c r="H165" s="42"/>
      <c r="I165" s="213"/>
      <c r="J165" s="42"/>
      <c r="K165" s="42"/>
      <c r="L165" s="46"/>
      <c r="M165" s="216"/>
      <c r="N165" s="217"/>
      <c r="O165" s="218"/>
      <c r="P165" s="218"/>
      <c r="Q165" s="218"/>
      <c r="R165" s="218"/>
      <c r="S165" s="218"/>
      <c r="T165" s="219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 ht="6.96" customHeight="1">
      <c r="A166" s="40"/>
      <c r="B166" s="61"/>
      <c r="C166" s="62"/>
      <c r="D166" s="62"/>
      <c r="E166" s="62"/>
      <c r="F166" s="62"/>
      <c r="G166" s="62"/>
      <c r="H166" s="62"/>
      <c r="I166" s="62"/>
      <c r="J166" s="62"/>
      <c r="K166" s="62"/>
      <c r="L166" s="46"/>
      <c r="M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</sheetData>
  <sheetProtection sheet="1" autoFilter="0" formatColumns="0" formatRows="0" objects="1" scenarios="1" spinCount="100000" saltValue="/f/7RFIyf1Df6LkR6TdPn14Jokia2pnrdjTN4BxRZXuJXmwlwqZfa8IzLdF2/uSTZ4yLoYmaw6iKrFxtWdAmJg==" hashValue="V67RWa3So8XPh8+pi/izsQiW3uewrdtxh25+hdCAeGBAQmzaMQvKoiNMJc+vBtSinq+5+HIIieV4tXyXKtxXVA==" algorithmName="SHA-512" password="88A1"/>
  <autoFilter ref="C81:K1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"/>
    <hyperlink ref="F89" r:id="rId2" display="https://podminky.urs.cz/item/CS_URS_2023_01/183101113"/>
    <hyperlink ref="F94" r:id="rId3" display="https://podminky.urs.cz/item/CS_URS_2023_01/183101113"/>
    <hyperlink ref="F99" r:id="rId4" display="https://podminky.urs.cz/item/CS_URS_2023_01/183101115"/>
    <hyperlink ref="F104" r:id="rId5" display="https://podminky.urs.cz/item/CS_URS_2023_01/183101115"/>
    <hyperlink ref="F109" r:id="rId6" display="https://podminky.urs.cz/item/CS_URS_2023_01/184102211"/>
    <hyperlink ref="F115" r:id="rId7" display="https://podminky.urs.cz/item/CS_URS_2023_01/184102211"/>
    <hyperlink ref="F121" r:id="rId8" display="https://podminky.urs.cz/item/CS_URS_2023_01/184201111"/>
    <hyperlink ref="F127" r:id="rId9" display="https://podminky.urs.cz/item/CS_URS_2023_01/184201111"/>
    <hyperlink ref="F133" r:id="rId10" display="https://podminky.urs.cz/item/CS_URS_2023_01/184813111"/>
    <hyperlink ref="F139" r:id="rId11" display="https://podminky.urs.cz/item/CS_URS_2023_01/184813134"/>
    <hyperlink ref="F149" r:id="rId12" display="https://podminky.urs.cz/item/CS_URS_2023_01/184911111"/>
    <hyperlink ref="F157" r:id="rId13" display="https://podminky.urs.cz/item/CS_URS_2023_01/185804311"/>
    <hyperlink ref="F159" r:id="rId14" display="https://podminky.urs.cz/item/CS_URS_2023_01/185851121"/>
    <hyperlink ref="F161" r:id="rId15" display="https://podminky.urs.cz/item/CS_URS_2023_01/185851129"/>
    <hyperlink ref="F165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 xml:space="preserve">Realizace PSZ včetně výkonu autorského dozoru v k.ú. Kouty u Poděbrad – LBC  U Netřebic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ROUND((SUM(BE82:BE165)),  2)</f>
        <v>0</v>
      </c>
      <c r="G33" s="40"/>
      <c r="H33" s="40"/>
      <c r="I33" s="150">
        <v>0.20999999999999999</v>
      </c>
      <c r="J33" s="149">
        <f>ROUND(((SUM(BE82:BE165))*I33),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ROUND((SUM(BF82:BF165)),  2)</f>
        <v>0</v>
      </c>
      <c r="G34" s="40"/>
      <c r="H34" s="40"/>
      <c r="I34" s="150">
        <v>0.14999999999999999</v>
      </c>
      <c r="J34" s="149">
        <f>ROUND(((SUM(BF82:BF165))*I34),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ROUND((SUM(BG82:BG165)),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ROUND((SUM(BH82:BH165)),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ROUND((SUM(BI82:BI165)),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 xml:space="preserve">Realizace PSZ včetně výkonu autorského dozoru v k.ú. Kouty u Poděbrad – LBC  U Netřebic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Povýsadbová péče 3.rok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J163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 xml:space="preserve">Realizace PSZ včetně výkonu autorského dozoru v k.ú. Kouty u Poděbrad – LBC  U Netřebic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02.3 - Povýsadbová péče 3.rok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0.1021464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P84+P163</f>
        <v>0</v>
      </c>
      <c r="Q83" s="192"/>
      <c r="R83" s="193">
        <f>R84+R163</f>
        <v>0.1021464</v>
      </c>
      <c r="S83" s="192"/>
      <c r="T83" s="194">
        <f>T84+T163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BK84+BK163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SUM(P85:P162)</f>
        <v>0</v>
      </c>
      <c r="Q84" s="192"/>
      <c r="R84" s="193">
        <f>SUM(R85:R162)</f>
        <v>0.1021464</v>
      </c>
      <c r="S84" s="192"/>
      <c r="T84" s="194">
        <f>SUM(T85:T162)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SUM(BK85:BK162)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411</v>
      </c>
      <c r="F85" s="200" t="s">
        <v>412</v>
      </c>
      <c r="G85" s="201" t="s">
        <v>151</v>
      </c>
      <c r="H85" s="202">
        <v>90366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515</v>
      </c>
    </row>
    <row r="86" s="2" customFormat="1">
      <c r="A86" s="40"/>
      <c r="B86" s="41"/>
      <c r="C86" s="42"/>
      <c r="D86" s="211" t="s">
        <v>128</v>
      </c>
      <c r="E86" s="42"/>
      <c r="F86" s="212" t="s">
        <v>414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171</v>
      </c>
      <c r="E87" s="241" t="s">
        <v>19</v>
      </c>
      <c r="F87" s="242" t="s">
        <v>415</v>
      </c>
      <c r="G87" s="239"/>
      <c r="H87" s="243">
        <v>90366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171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167</v>
      </c>
      <c r="F88" s="200" t="s">
        <v>168</v>
      </c>
      <c r="G88" s="201" t="s">
        <v>138</v>
      </c>
      <c r="H88" s="202">
        <v>41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516</v>
      </c>
    </row>
    <row r="89" s="2" customFormat="1">
      <c r="A89" s="40"/>
      <c r="B89" s="41"/>
      <c r="C89" s="42"/>
      <c r="D89" s="211" t="s">
        <v>128</v>
      </c>
      <c r="E89" s="42"/>
      <c r="F89" s="212" t="s">
        <v>170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171</v>
      </c>
      <c r="E90" s="241" t="s">
        <v>19</v>
      </c>
      <c r="F90" s="242" t="s">
        <v>517</v>
      </c>
      <c r="G90" s="239"/>
      <c r="H90" s="243">
        <v>40.840000000000003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171</v>
      </c>
      <c r="AU90" s="249" t="s">
        <v>84</v>
      </c>
      <c r="AV90" s="13" t="s">
        <v>84</v>
      </c>
      <c r="AW90" s="13" t="s">
        <v>35</v>
      </c>
      <c r="AX90" s="13" t="s">
        <v>74</v>
      </c>
      <c r="AY90" s="249" t="s">
        <v>120</v>
      </c>
    </row>
    <row r="91" s="14" customFormat="1">
      <c r="A91" s="14"/>
      <c r="B91" s="250"/>
      <c r="C91" s="251"/>
      <c r="D91" s="240" t="s">
        <v>171</v>
      </c>
      <c r="E91" s="252" t="s">
        <v>19</v>
      </c>
      <c r="F91" s="253" t="s">
        <v>344</v>
      </c>
      <c r="G91" s="251"/>
      <c r="H91" s="254">
        <v>40.840000000000003</v>
      </c>
      <c r="I91" s="255"/>
      <c r="J91" s="251"/>
      <c r="K91" s="251"/>
      <c r="L91" s="256"/>
      <c r="M91" s="257"/>
      <c r="N91" s="258"/>
      <c r="O91" s="258"/>
      <c r="P91" s="258"/>
      <c r="Q91" s="258"/>
      <c r="R91" s="258"/>
      <c r="S91" s="258"/>
      <c r="T91" s="259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60" t="s">
        <v>171</v>
      </c>
      <c r="AU91" s="260" t="s">
        <v>84</v>
      </c>
      <c r="AV91" s="14" t="s">
        <v>135</v>
      </c>
      <c r="AW91" s="14" t="s">
        <v>35</v>
      </c>
      <c r="AX91" s="14" t="s">
        <v>74</v>
      </c>
      <c r="AY91" s="260" t="s">
        <v>120</v>
      </c>
    </row>
    <row r="92" s="13" customFormat="1">
      <c r="A92" s="13"/>
      <c r="B92" s="238"/>
      <c r="C92" s="239"/>
      <c r="D92" s="240" t="s">
        <v>171</v>
      </c>
      <c r="E92" s="241" t="s">
        <v>19</v>
      </c>
      <c r="F92" s="242" t="s">
        <v>518</v>
      </c>
      <c r="G92" s="239"/>
      <c r="H92" s="243">
        <v>41</v>
      </c>
      <c r="I92" s="244"/>
      <c r="J92" s="239"/>
      <c r="K92" s="239"/>
      <c r="L92" s="245"/>
      <c r="M92" s="246"/>
      <c r="N92" s="247"/>
      <c r="O92" s="247"/>
      <c r="P92" s="247"/>
      <c r="Q92" s="247"/>
      <c r="R92" s="247"/>
      <c r="S92" s="247"/>
      <c r="T92" s="248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9" t="s">
        <v>171</v>
      </c>
      <c r="AU92" s="249" t="s">
        <v>84</v>
      </c>
      <c r="AV92" s="13" t="s">
        <v>84</v>
      </c>
      <c r="AW92" s="13" t="s">
        <v>35</v>
      </c>
      <c r="AX92" s="13" t="s">
        <v>82</v>
      </c>
      <c r="AY92" s="249" t="s">
        <v>120</v>
      </c>
    </row>
    <row r="93" s="2" customFormat="1" ht="24.15" customHeight="1">
      <c r="A93" s="40"/>
      <c r="B93" s="41"/>
      <c r="C93" s="198" t="s">
        <v>135</v>
      </c>
      <c r="D93" s="198" t="s">
        <v>121</v>
      </c>
      <c r="E93" s="199" t="s">
        <v>167</v>
      </c>
      <c r="F93" s="200" t="s">
        <v>168</v>
      </c>
      <c r="G93" s="201" t="s">
        <v>138</v>
      </c>
      <c r="H93" s="202">
        <v>81</v>
      </c>
      <c r="I93" s="203"/>
      <c r="J93" s="204">
        <f>ROUND(I93*H93,2)</f>
        <v>0</v>
      </c>
      <c r="K93" s="200" t="s">
        <v>125</v>
      </c>
      <c r="L93" s="46"/>
      <c r="M93" s="205" t="s">
        <v>19</v>
      </c>
      <c r="N93" s="206" t="s">
        <v>45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152</v>
      </c>
      <c r="AT93" s="209" t="s">
        <v>121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152</v>
      </c>
      <c r="BM93" s="209" t="s">
        <v>519</v>
      </c>
    </row>
    <row r="94" s="2" customFormat="1">
      <c r="A94" s="40"/>
      <c r="B94" s="41"/>
      <c r="C94" s="42"/>
      <c r="D94" s="211" t="s">
        <v>128</v>
      </c>
      <c r="E94" s="42"/>
      <c r="F94" s="212" t="s">
        <v>170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13" customFormat="1">
      <c r="A95" s="13"/>
      <c r="B95" s="238"/>
      <c r="C95" s="239"/>
      <c r="D95" s="240" t="s">
        <v>171</v>
      </c>
      <c r="E95" s="241" t="s">
        <v>19</v>
      </c>
      <c r="F95" s="242" t="s">
        <v>520</v>
      </c>
      <c r="G95" s="239"/>
      <c r="H95" s="243">
        <v>81.019999999999996</v>
      </c>
      <c r="I95" s="244"/>
      <c r="J95" s="239"/>
      <c r="K95" s="239"/>
      <c r="L95" s="245"/>
      <c r="M95" s="246"/>
      <c r="N95" s="247"/>
      <c r="O95" s="247"/>
      <c r="P95" s="247"/>
      <c r="Q95" s="247"/>
      <c r="R95" s="247"/>
      <c r="S95" s="247"/>
      <c r="T95" s="24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9" t="s">
        <v>171</v>
      </c>
      <c r="AU95" s="249" t="s">
        <v>84</v>
      </c>
      <c r="AV95" s="13" t="s">
        <v>84</v>
      </c>
      <c r="AW95" s="13" t="s">
        <v>35</v>
      </c>
      <c r="AX95" s="13" t="s">
        <v>74</v>
      </c>
      <c r="AY95" s="249" t="s">
        <v>120</v>
      </c>
    </row>
    <row r="96" s="14" customFormat="1">
      <c r="A96" s="14"/>
      <c r="B96" s="250"/>
      <c r="C96" s="251"/>
      <c r="D96" s="240" t="s">
        <v>171</v>
      </c>
      <c r="E96" s="252" t="s">
        <v>19</v>
      </c>
      <c r="F96" s="253" t="s">
        <v>344</v>
      </c>
      <c r="G96" s="251"/>
      <c r="H96" s="254">
        <v>81.019999999999996</v>
      </c>
      <c r="I96" s="255"/>
      <c r="J96" s="251"/>
      <c r="K96" s="251"/>
      <c r="L96" s="256"/>
      <c r="M96" s="257"/>
      <c r="N96" s="258"/>
      <c r="O96" s="258"/>
      <c r="P96" s="258"/>
      <c r="Q96" s="258"/>
      <c r="R96" s="258"/>
      <c r="S96" s="258"/>
      <c r="T96" s="259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60" t="s">
        <v>171</v>
      </c>
      <c r="AU96" s="260" t="s">
        <v>84</v>
      </c>
      <c r="AV96" s="14" t="s">
        <v>135</v>
      </c>
      <c r="AW96" s="14" t="s">
        <v>35</v>
      </c>
      <c r="AX96" s="14" t="s">
        <v>74</v>
      </c>
      <c r="AY96" s="260" t="s">
        <v>120</v>
      </c>
    </row>
    <row r="97" s="13" customFormat="1">
      <c r="A97" s="13"/>
      <c r="B97" s="238"/>
      <c r="C97" s="239"/>
      <c r="D97" s="240" t="s">
        <v>171</v>
      </c>
      <c r="E97" s="241" t="s">
        <v>19</v>
      </c>
      <c r="F97" s="242" t="s">
        <v>521</v>
      </c>
      <c r="G97" s="239"/>
      <c r="H97" s="243">
        <v>81</v>
      </c>
      <c r="I97" s="244"/>
      <c r="J97" s="239"/>
      <c r="K97" s="239"/>
      <c r="L97" s="245"/>
      <c r="M97" s="246"/>
      <c r="N97" s="247"/>
      <c r="O97" s="247"/>
      <c r="P97" s="247"/>
      <c r="Q97" s="247"/>
      <c r="R97" s="247"/>
      <c r="S97" s="247"/>
      <c r="T97" s="24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9" t="s">
        <v>171</v>
      </c>
      <c r="AU97" s="249" t="s">
        <v>84</v>
      </c>
      <c r="AV97" s="13" t="s">
        <v>84</v>
      </c>
      <c r="AW97" s="13" t="s">
        <v>35</v>
      </c>
      <c r="AX97" s="13" t="s">
        <v>82</v>
      </c>
      <c r="AY97" s="249" t="s">
        <v>120</v>
      </c>
    </row>
    <row r="98" s="2" customFormat="1" ht="24.15" customHeight="1">
      <c r="A98" s="40"/>
      <c r="B98" s="41"/>
      <c r="C98" s="198" t="s">
        <v>152</v>
      </c>
      <c r="D98" s="198" t="s">
        <v>121</v>
      </c>
      <c r="E98" s="199" t="s">
        <v>177</v>
      </c>
      <c r="F98" s="200" t="s">
        <v>178</v>
      </c>
      <c r="G98" s="201" t="s">
        <v>138</v>
      </c>
      <c r="H98" s="202">
        <v>1</v>
      </c>
      <c r="I98" s="203"/>
      <c r="J98" s="204">
        <f>ROUND(I98*H98,2)</f>
        <v>0</v>
      </c>
      <c r="K98" s="200" t="s">
        <v>125</v>
      </c>
      <c r="L98" s="46"/>
      <c r="M98" s="205" t="s">
        <v>19</v>
      </c>
      <c r="N98" s="206" t="s">
        <v>45</v>
      </c>
      <c r="O98" s="86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09" t="s">
        <v>152</v>
      </c>
      <c r="AT98" s="209" t="s">
        <v>121</v>
      </c>
      <c r="AU98" s="209" t="s">
        <v>84</v>
      </c>
      <c r="AY98" s="19" t="s">
        <v>120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9" t="s">
        <v>82</v>
      </c>
      <c r="BK98" s="210">
        <f>ROUND(I98*H98,2)</f>
        <v>0</v>
      </c>
      <c r="BL98" s="19" t="s">
        <v>152</v>
      </c>
      <c r="BM98" s="209" t="s">
        <v>522</v>
      </c>
    </row>
    <row r="99" s="2" customFormat="1">
      <c r="A99" s="40"/>
      <c r="B99" s="41"/>
      <c r="C99" s="42"/>
      <c r="D99" s="211" t="s">
        <v>128</v>
      </c>
      <c r="E99" s="42"/>
      <c r="F99" s="212" t="s">
        <v>180</v>
      </c>
      <c r="G99" s="42"/>
      <c r="H99" s="42"/>
      <c r="I99" s="213"/>
      <c r="J99" s="42"/>
      <c r="K99" s="42"/>
      <c r="L99" s="46"/>
      <c r="M99" s="214"/>
      <c r="N99" s="21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128</v>
      </c>
      <c r="AU99" s="19" t="s">
        <v>84</v>
      </c>
    </row>
    <row r="100" s="13" customFormat="1">
      <c r="A100" s="13"/>
      <c r="B100" s="238"/>
      <c r="C100" s="239"/>
      <c r="D100" s="240" t="s">
        <v>171</v>
      </c>
      <c r="E100" s="241" t="s">
        <v>19</v>
      </c>
      <c r="F100" s="242" t="s">
        <v>523</v>
      </c>
      <c r="G100" s="239"/>
      <c r="H100" s="243">
        <v>0.5</v>
      </c>
      <c r="I100" s="244"/>
      <c r="J100" s="239"/>
      <c r="K100" s="239"/>
      <c r="L100" s="245"/>
      <c r="M100" s="246"/>
      <c r="N100" s="247"/>
      <c r="O100" s="247"/>
      <c r="P100" s="247"/>
      <c r="Q100" s="247"/>
      <c r="R100" s="247"/>
      <c r="S100" s="247"/>
      <c r="T100" s="24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9" t="s">
        <v>171</v>
      </c>
      <c r="AU100" s="249" t="s">
        <v>84</v>
      </c>
      <c r="AV100" s="13" t="s">
        <v>84</v>
      </c>
      <c r="AW100" s="13" t="s">
        <v>35</v>
      </c>
      <c r="AX100" s="13" t="s">
        <v>74</v>
      </c>
      <c r="AY100" s="249" t="s">
        <v>120</v>
      </c>
    </row>
    <row r="101" s="14" customFormat="1">
      <c r="A101" s="14"/>
      <c r="B101" s="250"/>
      <c r="C101" s="251"/>
      <c r="D101" s="240" t="s">
        <v>171</v>
      </c>
      <c r="E101" s="252" t="s">
        <v>19</v>
      </c>
      <c r="F101" s="253" t="s">
        <v>344</v>
      </c>
      <c r="G101" s="251"/>
      <c r="H101" s="254">
        <v>0.5</v>
      </c>
      <c r="I101" s="255"/>
      <c r="J101" s="251"/>
      <c r="K101" s="251"/>
      <c r="L101" s="256"/>
      <c r="M101" s="257"/>
      <c r="N101" s="258"/>
      <c r="O101" s="258"/>
      <c r="P101" s="258"/>
      <c r="Q101" s="258"/>
      <c r="R101" s="258"/>
      <c r="S101" s="258"/>
      <c r="T101" s="259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0" t="s">
        <v>171</v>
      </c>
      <c r="AU101" s="260" t="s">
        <v>84</v>
      </c>
      <c r="AV101" s="14" t="s">
        <v>135</v>
      </c>
      <c r="AW101" s="14" t="s">
        <v>35</v>
      </c>
      <c r="AX101" s="14" t="s">
        <v>74</v>
      </c>
      <c r="AY101" s="260" t="s">
        <v>120</v>
      </c>
    </row>
    <row r="102" s="13" customFormat="1">
      <c r="A102" s="13"/>
      <c r="B102" s="238"/>
      <c r="C102" s="239"/>
      <c r="D102" s="240" t="s">
        <v>171</v>
      </c>
      <c r="E102" s="241" t="s">
        <v>19</v>
      </c>
      <c r="F102" s="242" t="s">
        <v>424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171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24.15" customHeight="1">
      <c r="A103" s="40"/>
      <c r="B103" s="41"/>
      <c r="C103" s="198" t="s">
        <v>119</v>
      </c>
      <c r="D103" s="198" t="s">
        <v>121</v>
      </c>
      <c r="E103" s="199" t="s">
        <v>177</v>
      </c>
      <c r="F103" s="200" t="s">
        <v>178</v>
      </c>
      <c r="G103" s="201" t="s">
        <v>138</v>
      </c>
      <c r="H103" s="202">
        <v>1</v>
      </c>
      <c r="I103" s="203"/>
      <c r="J103" s="204">
        <f>ROUND(I103*H103,2)</f>
        <v>0</v>
      </c>
      <c r="K103" s="200" t="s">
        <v>125</v>
      </c>
      <c r="L103" s="46"/>
      <c r="M103" s="205" t="s">
        <v>19</v>
      </c>
      <c r="N103" s="206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152</v>
      </c>
      <c r="AT103" s="209" t="s">
        <v>121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524</v>
      </c>
    </row>
    <row r="104" s="2" customFormat="1">
      <c r="A104" s="40"/>
      <c r="B104" s="41"/>
      <c r="C104" s="42"/>
      <c r="D104" s="211" t="s">
        <v>128</v>
      </c>
      <c r="E104" s="42"/>
      <c r="F104" s="212" t="s">
        <v>180</v>
      </c>
      <c r="G104" s="42"/>
      <c r="H104" s="42"/>
      <c r="I104" s="213"/>
      <c r="J104" s="42"/>
      <c r="K104" s="42"/>
      <c r="L104" s="46"/>
      <c r="M104" s="214"/>
      <c r="N104" s="21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128</v>
      </c>
      <c r="AU104" s="19" t="s">
        <v>84</v>
      </c>
    </row>
    <row r="105" s="13" customFormat="1">
      <c r="A105" s="13"/>
      <c r="B105" s="238"/>
      <c r="C105" s="239"/>
      <c r="D105" s="240" t="s">
        <v>171</v>
      </c>
      <c r="E105" s="241" t="s">
        <v>19</v>
      </c>
      <c r="F105" s="242" t="s">
        <v>525</v>
      </c>
      <c r="G105" s="239"/>
      <c r="H105" s="243">
        <v>1.1599999999999999</v>
      </c>
      <c r="I105" s="244"/>
      <c r="J105" s="239"/>
      <c r="K105" s="239"/>
      <c r="L105" s="245"/>
      <c r="M105" s="246"/>
      <c r="N105" s="247"/>
      <c r="O105" s="247"/>
      <c r="P105" s="247"/>
      <c r="Q105" s="247"/>
      <c r="R105" s="247"/>
      <c r="S105" s="247"/>
      <c r="T105" s="24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9" t="s">
        <v>171</v>
      </c>
      <c r="AU105" s="249" t="s">
        <v>84</v>
      </c>
      <c r="AV105" s="13" t="s">
        <v>84</v>
      </c>
      <c r="AW105" s="13" t="s">
        <v>35</v>
      </c>
      <c r="AX105" s="13" t="s">
        <v>74</v>
      </c>
      <c r="AY105" s="249" t="s">
        <v>120</v>
      </c>
    </row>
    <row r="106" s="14" customFormat="1">
      <c r="A106" s="14"/>
      <c r="B106" s="250"/>
      <c r="C106" s="251"/>
      <c r="D106" s="240" t="s">
        <v>171</v>
      </c>
      <c r="E106" s="252" t="s">
        <v>19</v>
      </c>
      <c r="F106" s="253" t="s">
        <v>344</v>
      </c>
      <c r="G106" s="251"/>
      <c r="H106" s="254">
        <v>1.1599999999999999</v>
      </c>
      <c r="I106" s="255"/>
      <c r="J106" s="251"/>
      <c r="K106" s="251"/>
      <c r="L106" s="256"/>
      <c r="M106" s="257"/>
      <c r="N106" s="258"/>
      <c r="O106" s="258"/>
      <c r="P106" s="258"/>
      <c r="Q106" s="258"/>
      <c r="R106" s="258"/>
      <c r="S106" s="258"/>
      <c r="T106" s="259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60" t="s">
        <v>171</v>
      </c>
      <c r="AU106" s="260" t="s">
        <v>84</v>
      </c>
      <c r="AV106" s="14" t="s">
        <v>135</v>
      </c>
      <c r="AW106" s="14" t="s">
        <v>35</v>
      </c>
      <c r="AX106" s="14" t="s">
        <v>74</v>
      </c>
      <c r="AY106" s="260" t="s">
        <v>120</v>
      </c>
    </row>
    <row r="107" s="13" customFormat="1">
      <c r="A107" s="13"/>
      <c r="B107" s="238"/>
      <c r="C107" s="239"/>
      <c r="D107" s="240" t="s">
        <v>171</v>
      </c>
      <c r="E107" s="241" t="s">
        <v>19</v>
      </c>
      <c r="F107" s="242" t="s">
        <v>424</v>
      </c>
      <c r="G107" s="239"/>
      <c r="H107" s="243">
        <v>1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171</v>
      </c>
      <c r="AU107" s="249" t="s">
        <v>84</v>
      </c>
      <c r="AV107" s="13" t="s">
        <v>84</v>
      </c>
      <c r="AW107" s="13" t="s">
        <v>35</v>
      </c>
      <c r="AX107" s="13" t="s">
        <v>82</v>
      </c>
      <c r="AY107" s="249" t="s">
        <v>120</v>
      </c>
    </row>
    <row r="108" s="2" customFormat="1" ht="24.15" customHeight="1">
      <c r="A108" s="40"/>
      <c r="B108" s="41"/>
      <c r="C108" s="198" t="s">
        <v>173</v>
      </c>
      <c r="D108" s="198" t="s">
        <v>121</v>
      </c>
      <c r="E108" s="199" t="s">
        <v>206</v>
      </c>
      <c r="F108" s="200" t="s">
        <v>207</v>
      </c>
      <c r="G108" s="201" t="s">
        <v>138</v>
      </c>
      <c r="H108" s="202">
        <v>41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526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209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171</v>
      </c>
      <c r="E110" s="241" t="s">
        <v>19</v>
      </c>
      <c r="F110" s="242" t="s">
        <v>527</v>
      </c>
      <c r="G110" s="239"/>
      <c r="H110" s="243">
        <v>40.840000000000003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171</v>
      </c>
      <c r="AU110" s="249" t="s">
        <v>84</v>
      </c>
      <c r="AV110" s="13" t="s">
        <v>84</v>
      </c>
      <c r="AW110" s="13" t="s">
        <v>35</v>
      </c>
      <c r="AX110" s="13" t="s">
        <v>74</v>
      </c>
      <c r="AY110" s="249" t="s">
        <v>120</v>
      </c>
    </row>
    <row r="111" s="14" customFormat="1">
      <c r="A111" s="14"/>
      <c r="B111" s="250"/>
      <c r="C111" s="251"/>
      <c r="D111" s="240" t="s">
        <v>171</v>
      </c>
      <c r="E111" s="252" t="s">
        <v>19</v>
      </c>
      <c r="F111" s="253" t="s">
        <v>344</v>
      </c>
      <c r="G111" s="251"/>
      <c r="H111" s="254">
        <v>40.840000000000003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171</v>
      </c>
      <c r="AU111" s="260" t="s">
        <v>84</v>
      </c>
      <c r="AV111" s="14" t="s">
        <v>135</v>
      </c>
      <c r="AW111" s="14" t="s">
        <v>35</v>
      </c>
      <c r="AX111" s="14" t="s">
        <v>74</v>
      </c>
      <c r="AY111" s="260" t="s">
        <v>120</v>
      </c>
    </row>
    <row r="112" s="13" customFormat="1">
      <c r="A112" s="13"/>
      <c r="B112" s="238"/>
      <c r="C112" s="239"/>
      <c r="D112" s="240" t="s">
        <v>171</v>
      </c>
      <c r="E112" s="241" t="s">
        <v>19</v>
      </c>
      <c r="F112" s="242" t="s">
        <v>518</v>
      </c>
      <c r="G112" s="239"/>
      <c r="H112" s="243">
        <v>41</v>
      </c>
      <c r="I112" s="244"/>
      <c r="J112" s="239"/>
      <c r="K112" s="239"/>
      <c r="L112" s="245"/>
      <c r="M112" s="246"/>
      <c r="N112" s="247"/>
      <c r="O112" s="247"/>
      <c r="P112" s="247"/>
      <c r="Q112" s="247"/>
      <c r="R112" s="247"/>
      <c r="S112" s="247"/>
      <c r="T112" s="24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9" t="s">
        <v>171</v>
      </c>
      <c r="AU112" s="249" t="s">
        <v>84</v>
      </c>
      <c r="AV112" s="13" t="s">
        <v>84</v>
      </c>
      <c r="AW112" s="13" t="s">
        <v>35</v>
      </c>
      <c r="AX112" s="13" t="s">
        <v>82</v>
      </c>
      <c r="AY112" s="249" t="s">
        <v>120</v>
      </c>
    </row>
    <row r="113" s="2" customFormat="1" ht="16.5" customHeight="1">
      <c r="A113" s="40"/>
      <c r="B113" s="41"/>
      <c r="C113" s="228" t="s">
        <v>176</v>
      </c>
      <c r="D113" s="228" t="s">
        <v>155</v>
      </c>
      <c r="E113" s="229" t="s">
        <v>430</v>
      </c>
      <c r="F113" s="230" t="s">
        <v>431</v>
      </c>
      <c r="G113" s="231" t="s">
        <v>138</v>
      </c>
      <c r="H113" s="232">
        <v>41</v>
      </c>
      <c r="I113" s="233"/>
      <c r="J113" s="234">
        <f>ROUND(I113*H113,2)</f>
        <v>0</v>
      </c>
      <c r="K113" s="230" t="s">
        <v>19</v>
      </c>
      <c r="L113" s="235"/>
      <c r="M113" s="236" t="s">
        <v>19</v>
      </c>
      <c r="N113" s="237" t="s">
        <v>45</v>
      </c>
      <c r="O113" s="86"/>
      <c r="P113" s="207">
        <f>O113*H113</f>
        <v>0</v>
      </c>
      <c r="Q113" s="207">
        <v>0</v>
      </c>
      <c r="R113" s="207">
        <f>Q113*H113</f>
        <v>0</v>
      </c>
      <c r="S113" s="207">
        <v>0</v>
      </c>
      <c r="T113" s="20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09" t="s">
        <v>159</v>
      </c>
      <c r="AT113" s="209" t="s">
        <v>155</v>
      </c>
      <c r="AU113" s="209" t="s">
        <v>84</v>
      </c>
      <c r="AY113" s="19" t="s">
        <v>120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9" t="s">
        <v>82</v>
      </c>
      <c r="BK113" s="210">
        <f>ROUND(I113*H113,2)</f>
        <v>0</v>
      </c>
      <c r="BL113" s="19" t="s">
        <v>152</v>
      </c>
      <c r="BM113" s="209" t="s">
        <v>528</v>
      </c>
    </row>
    <row r="114" s="2" customFormat="1" ht="24.15" customHeight="1">
      <c r="A114" s="40"/>
      <c r="B114" s="41"/>
      <c r="C114" s="198" t="s">
        <v>159</v>
      </c>
      <c r="D114" s="198" t="s">
        <v>121</v>
      </c>
      <c r="E114" s="199" t="s">
        <v>206</v>
      </c>
      <c r="F114" s="200" t="s">
        <v>207</v>
      </c>
      <c r="G114" s="201" t="s">
        <v>138</v>
      </c>
      <c r="H114" s="202">
        <v>86</v>
      </c>
      <c r="I114" s="203"/>
      <c r="J114" s="204">
        <f>ROUND(I114*H114,2)</f>
        <v>0</v>
      </c>
      <c r="K114" s="200" t="s">
        <v>125</v>
      </c>
      <c r="L114" s="46"/>
      <c r="M114" s="205" t="s">
        <v>19</v>
      </c>
      <c r="N114" s="206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152</v>
      </c>
      <c r="AT114" s="209" t="s">
        <v>121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152</v>
      </c>
      <c r="BM114" s="209" t="s">
        <v>529</v>
      </c>
    </row>
    <row r="115" s="2" customFormat="1">
      <c r="A115" s="40"/>
      <c r="B115" s="41"/>
      <c r="C115" s="42"/>
      <c r="D115" s="211" t="s">
        <v>128</v>
      </c>
      <c r="E115" s="42"/>
      <c r="F115" s="212" t="s">
        <v>209</v>
      </c>
      <c r="G115" s="42"/>
      <c r="H115" s="42"/>
      <c r="I115" s="213"/>
      <c r="J115" s="42"/>
      <c r="K115" s="42"/>
      <c r="L115" s="46"/>
      <c r="M115" s="214"/>
      <c r="N115" s="21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128</v>
      </c>
      <c r="AU115" s="19" t="s">
        <v>84</v>
      </c>
    </row>
    <row r="116" s="13" customFormat="1">
      <c r="A116" s="13"/>
      <c r="B116" s="238"/>
      <c r="C116" s="239"/>
      <c r="D116" s="240" t="s">
        <v>171</v>
      </c>
      <c r="E116" s="241" t="s">
        <v>19</v>
      </c>
      <c r="F116" s="242" t="s">
        <v>530</v>
      </c>
      <c r="G116" s="239"/>
      <c r="H116" s="243">
        <v>85.640000000000001</v>
      </c>
      <c r="I116" s="244"/>
      <c r="J116" s="239"/>
      <c r="K116" s="239"/>
      <c r="L116" s="245"/>
      <c r="M116" s="246"/>
      <c r="N116" s="247"/>
      <c r="O116" s="247"/>
      <c r="P116" s="247"/>
      <c r="Q116" s="247"/>
      <c r="R116" s="247"/>
      <c r="S116" s="247"/>
      <c r="T116" s="24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9" t="s">
        <v>171</v>
      </c>
      <c r="AU116" s="249" t="s">
        <v>84</v>
      </c>
      <c r="AV116" s="13" t="s">
        <v>84</v>
      </c>
      <c r="AW116" s="13" t="s">
        <v>35</v>
      </c>
      <c r="AX116" s="13" t="s">
        <v>74</v>
      </c>
      <c r="AY116" s="249" t="s">
        <v>120</v>
      </c>
    </row>
    <row r="117" s="14" customFormat="1">
      <c r="A117" s="14"/>
      <c r="B117" s="250"/>
      <c r="C117" s="251"/>
      <c r="D117" s="240" t="s">
        <v>171</v>
      </c>
      <c r="E117" s="252" t="s">
        <v>19</v>
      </c>
      <c r="F117" s="253" t="s">
        <v>344</v>
      </c>
      <c r="G117" s="251"/>
      <c r="H117" s="254">
        <v>85.640000000000001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171</v>
      </c>
      <c r="AU117" s="260" t="s">
        <v>84</v>
      </c>
      <c r="AV117" s="14" t="s">
        <v>135</v>
      </c>
      <c r="AW117" s="14" t="s">
        <v>35</v>
      </c>
      <c r="AX117" s="14" t="s">
        <v>74</v>
      </c>
      <c r="AY117" s="260" t="s">
        <v>120</v>
      </c>
    </row>
    <row r="118" s="13" customFormat="1">
      <c r="A118" s="13"/>
      <c r="B118" s="238"/>
      <c r="C118" s="239"/>
      <c r="D118" s="240" t="s">
        <v>171</v>
      </c>
      <c r="E118" s="241" t="s">
        <v>19</v>
      </c>
      <c r="F118" s="242" t="s">
        <v>531</v>
      </c>
      <c r="G118" s="239"/>
      <c r="H118" s="243">
        <v>86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171</v>
      </c>
      <c r="AU118" s="249" t="s">
        <v>84</v>
      </c>
      <c r="AV118" s="13" t="s">
        <v>84</v>
      </c>
      <c r="AW118" s="13" t="s">
        <v>35</v>
      </c>
      <c r="AX118" s="13" t="s">
        <v>82</v>
      </c>
      <c r="AY118" s="249" t="s">
        <v>120</v>
      </c>
    </row>
    <row r="119" s="2" customFormat="1" ht="16.5" customHeight="1">
      <c r="A119" s="40"/>
      <c r="B119" s="41"/>
      <c r="C119" s="228" t="s">
        <v>184</v>
      </c>
      <c r="D119" s="228" t="s">
        <v>155</v>
      </c>
      <c r="E119" s="229" t="s">
        <v>434</v>
      </c>
      <c r="F119" s="230" t="s">
        <v>435</v>
      </c>
      <c r="G119" s="231" t="s">
        <v>138</v>
      </c>
      <c r="H119" s="232">
        <v>86</v>
      </c>
      <c r="I119" s="233"/>
      <c r="J119" s="234">
        <f>ROUND(I119*H119,2)</f>
        <v>0</v>
      </c>
      <c r="K119" s="230" t="s">
        <v>19</v>
      </c>
      <c r="L119" s="235"/>
      <c r="M119" s="236" t="s">
        <v>19</v>
      </c>
      <c r="N119" s="237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159</v>
      </c>
      <c r="AT119" s="209" t="s">
        <v>155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152</v>
      </c>
      <c r="BM119" s="209" t="s">
        <v>532</v>
      </c>
    </row>
    <row r="120" s="2" customFormat="1" ht="24.15" customHeight="1">
      <c r="A120" s="40"/>
      <c r="B120" s="41"/>
      <c r="C120" s="198" t="s">
        <v>189</v>
      </c>
      <c r="D120" s="198" t="s">
        <v>121</v>
      </c>
      <c r="E120" s="199" t="s">
        <v>245</v>
      </c>
      <c r="F120" s="200" t="s">
        <v>246</v>
      </c>
      <c r="G120" s="201" t="s">
        <v>138</v>
      </c>
      <c r="H120" s="202">
        <v>1</v>
      </c>
      <c r="I120" s="203"/>
      <c r="J120" s="204">
        <f>ROUND(I120*H120,2)</f>
        <v>0</v>
      </c>
      <c r="K120" s="200" t="s">
        <v>125</v>
      </c>
      <c r="L120" s="46"/>
      <c r="M120" s="205" t="s">
        <v>19</v>
      </c>
      <c r="N120" s="206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152</v>
      </c>
      <c r="AT120" s="209" t="s">
        <v>121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152</v>
      </c>
      <c r="BM120" s="209" t="s">
        <v>533</v>
      </c>
    </row>
    <row r="121" s="2" customFormat="1">
      <c r="A121" s="40"/>
      <c r="B121" s="41"/>
      <c r="C121" s="42"/>
      <c r="D121" s="211" t="s">
        <v>128</v>
      </c>
      <c r="E121" s="42"/>
      <c r="F121" s="212" t="s">
        <v>248</v>
      </c>
      <c r="G121" s="42"/>
      <c r="H121" s="42"/>
      <c r="I121" s="213"/>
      <c r="J121" s="42"/>
      <c r="K121" s="42"/>
      <c r="L121" s="46"/>
      <c r="M121" s="214"/>
      <c r="N121" s="21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128</v>
      </c>
      <c r="AU121" s="19" t="s">
        <v>84</v>
      </c>
    </row>
    <row r="122" s="13" customFormat="1">
      <c r="A122" s="13"/>
      <c r="B122" s="238"/>
      <c r="C122" s="239"/>
      <c r="D122" s="240" t="s">
        <v>171</v>
      </c>
      <c r="E122" s="241" t="s">
        <v>19</v>
      </c>
      <c r="F122" s="242" t="s">
        <v>534</v>
      </c>
      <c r="G122" s="239"/>
      <c r="H122" s="243">
        <v>0.5</v>
      </c>
      <c r="I122" s="244"/>
      <c r="J122" s="239"/>
      <c r="K122" s="239"/>
      <c r="L122" s="245"/>
      <c r="M122" s="246"/>
      <c r="N122" s="247"/>
      <c r="O122" s="247"/>
      <c r="P122" s="247"/>
      <c r="Q122" s="247"/>
      <c r="R122" s="247"/>
      <c r="S122" s="247"/>
      <c r="T122" s="24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9" t="s">
        <v>171</v>
      </c>
      <c r="AU122" s="249" t="s">
        <v>84</v>
      </c>
      <c r="AV122" s="13" t="s">
        <v>84</v>
      </c>
      <c r="AW122" s="13" t="s">
        <v>35</v>
      </c>
      <c r="AX122" s="13" t="s">
        <v>74</v>
      </c>
      <c r="AY122" s="249" t="s">
        <v>120</v>
      </c>
    </row>
    <row r="123" s="14" customFormat="1">
      <c r="A123" s="14"/>
      <c r="B123" s="250"/>
      <c r="C123" s="251"/>
      <c r="D123" s="240" t="s">
        <v>171</v>
      </c>
      <c r="E123" s="252" t="s">
        <v>19</v>
      </c>
      <c r="F123" s="253" t="s">
        <v>344</v>
      </c>
      <c r="G123" s="251"/>
      <c r="H123" s="254">
        <v>0.5</v>
      </c>
      <c r="I123" s="255"/>
      <c r="J123" s="251"/>
      <c r="K123" s="251"/>
      <c r="L123" s="256"/>
      <c r="M123" s="257"/>
      <c r="N123" s="258"/>
      <c r="O123" s="258"/>
      <c r="P123" s="258"/>
      <c r="Q123" s="258"/>
      <c r="R123" s="258"/>
      <c r="S123" s="258"/>
      <c r="T123" s="259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0" t="s">
        <v>171</v>
      </c>
      <c r="AU123" s="260" t="s">
        <v>84</v>
      </c>
      <c r="AV123" s="14" t="s">
        <v>135</v>
      </c>
      <c r="AW123" s="14" t="s">
        <v>35</v>
      </c>
      <c r="AX123" s="14" t="s">
        <v>74</v>
      </c>
      <c r="AY123" s="260" t="s">
        <v>120</v>
      </c>
    </row>
    <row r="124" s="13" customFormat="1">
      <c r="A124" s="13"/>
      <c r="B124" s="238"/>
      <c r="C124" s="239"/>
      <c r="D124" s="240" t="s">
        <v>171</v>
      </c>
      <c r="E124" s="241" t="s">
        <v>19</v>
      </c>
      <c r="F124" s="242" t="s">
        <v>82</v>
      </c>
      <c r="G124" s="239"/>
      <c r="H124" s="243">
        <v>1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171</v>
      </c>
      <c r="AU124" s="249" t="s">
        <v>84</v>
      </c>
      <c r="AV124" s="13" t="s">
        <v>84</v>
      </c>
      <c r="AW124" s="13" t="s">
        <v>35</v>
      </c>
      <c r="AX124" s="13" t="s">
        <v>82</v>
      </c>
      <c r="AY124" s="249" t="s">
        <v>120</v>
      </c>
    </row>
    <row r="125" s="2" customFormat="1" ht="16.5" customHeight="1">
      <c r="A125" s="40"/>
      <c r="B125" s="41"/>
      <c r="C125" s="228" t="s">
        <v>194</v>
      </c>
      <c r="D125" s="228" t="s">
        <v>155</v>
      </c>
      <c r="E125" s="229" t="s">
        <v>443</v>
      </c>
      <c r="F125" s="230" t="s">
        <v>444</v>
      </c>
      <c r="G125" s="231" t="s">
        <v>138</v>
      </c>
      <c r="H125" s="232">
        <v>1</v>
      </c>
      <c r="I125" s="233"/>
      <c r="J125" s="234">
        <f>ROUND(I125*H125,2)</f>
        <v>0</v>
      </c>
      <c r="K125" s="230" t="s">
        <v>19</v>
      </c>
      <c r="L125" s="235"/>
      <c r="M125" s="236" t="s">
        <v>19</v>
      </c>
      <c r="N125" s="237" t="s">
        <v>45</v>
      </c>
      <c r="O125" s="86"/>
      <c r="P125" s="207">
        <f>O125*H125</f>
        <v>0</v>
      </c>
      <c r="Q125" s="207">
        <v>0</v>
      </c>
      <c r="R125" s="207">
        <f>Q125*H125</f>
        <v>0</v>
      </c>
      <c r="S125" s="207">
        <v>0</v>
      </c>
      <c r="T125" s="20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09" t="s">
        <v>159</v>
      </c>
      <c r="AT125" s="209" t="s">
        <v>155</v>
      </c>
      <c r="AU125" s="209" t="s">
        <v>84</v>
      </c>
      <c r="AY125" s="19" t="s">
        <v>120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9" t="s">
        <v>82</v>
      </c>
      <c r="BK125" s="210">
        <f>ROUND(I125*H125,2)</f>
        <v>0</v>
      </c>
      <c r="BL125" s="19" t="s">
        <v>152</v>
      </c>
      <c r="BM125" s="209" t="s">
        <v>535</v>
      </c>
    </row>
    <row r="126" s="2" customFormat="1" ht="24.15" customHeight="1">
      <c r="A126" s="40"/>
      <c r="B126" s="41"/>
      <c r="C126" s="198" t="s">
        <v>199</v>
      </c>
      <c r="D126" s="198" t="s">
        <v>121</v>
      </c>
      <c r="E126" s="199" t="s">
        <v>245</v>
      </c>
      <c r="F126" s="200" t="s">
        <v>246</v>
      </c>
      <c r="G126" s="201" t="s">
        <v>138</v>
      </c>
      <c r="H126" s="202">
        <v>1</v>
      </c>
      <c r="I126" s="203"/>
      <c r="J126" s="204">
        <f>ROUND(I126*H126,2)</f>
        <v>0</v>
      </c>
      <c r="K126" s="200" t="s">
        <v>125</v>
      </c>
      <c r="L126" s="46"/>
      <c r="M126" s="205" t="s">
        <v>19</v>
      </c>
      <c r="N126" s="206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152</v>
      </c>
      <c r="AT126" s="209" t="s">
        <v>121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152</v>
      </c>
      <c r="BM126" s="209" t="s">
        <v>536</v>
      </c>
    </row>
    <row r="127" s="2" customFormat="1">
      <c r="A127" s="40"/>
      <c r="B127" s="41"/>
      <c r="C127" s="42"/>
      <c r="D127" s="211" t="s">
        <v>128</v>
      </c>
      <c r="E127" s="42"/>
      <c r="F127" s="212" t="s">
        <v>248</v>
      </c>
      <c r="G127" s="42"/>
      <c r="H127" s="42"/>
      <c r="I127" s="213"/>
      <c r="J127" s="42"/>
      <c r="K127" s="42"/>
      <c r="L127" s="46"/>
      <c r="M127" s="214"/>
      <c r="N127" s="215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128</v>
      </c>
      <c r="AU127" s="19" t="s">
        <v>84</v>
      </c>
    </row>
    <row r="128" s="13" customFormat="1">
      <c r="A128" s="13"/>
      <c r="B128" s="238"/>
      <c r="C128" s="239"/>
      <c r="D128" s="240" t="s">
        <v>171</v>
      </c>
      <c r="E128" s="241" t="s">
        <v>19</v>
      </c>
      <c r="F128" s="242" t="s">
        <v>537</v>
      </c>
      <c r="G128" s="239"/>
      <c r="H128" s="243">
        <v>1.1599999999999999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171</v>
      </c>
      <c r="AU128" s="249" t="s">
        <v>84</v>
      </c>
      <c r="AV128" s="13" t="s">
        <v>84</v>
      </c>
      <c r="AW128" s="13" t="s">
        <v>35</v>
      </c>
      <c r="AX128" s="13" t="s">
        <v>74</v>
      </c>
      <c r="AY128" s="249" t="s">
        <v>120</v>
      </c>
    </row>
    <row r="129" s="14" customFormat="1">
      <c r="A129" s="14"/>
      <c r="B129" s="250"/>
      <c r="C129" s="251"/>
      <c r="D129" s="240" t="s">
        <v>171</v>
      </c>
      <c r="E129" s="252" t="s">
        <v>19</v>
      </c>
      <c r="F129" s="253" t="s">
        <v>344</v>
      </c>
      <c r="G129" s="251"/>
      <c r="H129" s="254">
        <v>1.1599999999999999</v>
      </c>
      <c r="I129" s="255"/>
      <c r="J129" s="251"/>
      <c r="K129" s="251"/>
      <c r="L129" s="256"/>
      <c r="M129" s="257"/>
      <c r="N129" s="258"/>
      <c r="O129" s="258"/>
      <c r="P129" s="258"/>
      <c r="Q129" s="258"/>
      <c r="R129" s="258"/>
      <c r="S129" s="258"/>
      <c r="T129" s="25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0" t="s">
        <v>171</v>
      </c>
      <c r="AU129" s="260" t="s">
        <v>84</v>
      </c>
      <c r="AV129" s="14" t="s">
        <v>135</v>
      </c>
      <c r="AW129" s="14" t="s">
        <v>35</v>
      </c>
      <c r="AX129" s="14" t="s">
        <v>74</v>
      </c>
      <c r="AY129" s="260" t="s">
        <v>120</v>
      </c>
    </row>
    <row r="130" s="13" customFormat="1">
      <c r="A130" s="13"/>
      <c r="B130" s="238"/>
      <c r="C130" s="239"/>
      <c r="D130" s="240" t="s">
        <v>171</v>
      </c>
      <c r="E130" s="241" t="s">
        <v>19</v>
      </c>
      <c r="F130" s="242" t="s">
        <v>424</v>
      </c>
      <c r="G130" s="239"/>
      <c r="H130" s="243">
        <v>1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171</v>
      </c>
      <c r="AU130" s="249" t="s">
        <v>84</v>
      </c>
      <c r="AV130" s="13" t="s">
        <v>84</v>
      </c>
      <c r="AW130" s="13" t="s">
        <v>35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228" t="s">
        <v>205</v>
      </c>
      <c r="D131" s="228" t="s">
        <v>155</v>
      </c>
      <c r="E131" s="229" t="s">
        <v>312</v>
      </c>
      <c r="F131" s="230" t="s">
        <v>439</v>
      </c>
      <c r="G131" s="231" t="s">
        <v>138</v>
      </c>
      <c r="H131" s="232">
        <v>1</v>
      </c>
      <c r="I131" s="233"/>
      <c r="J131" s="234">
        <f>ROUND(I131*H131,2)</f>
        <v>0</v>
      </c>
      <c r="K131" s="230" t="s">
        <v>19</v>
      </c>
      <c r="L131" s="235"/>
      <c r="M131" s="236" t="s">
        <v>19</v>
      </c>
      <c r="N131" s="237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159</v>
      </c>
      <c r="AT131" s="209" t="s">
        <v>155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538</v>
      </c>
    </row>
    <row r="132" s="2" customFormat="1" ht="16.5" customHeight="1">
      <c r="A132" s="40"/>
      <c r="B132" s="41"/>
      <c r="C132" s="198" t="s">
        <v>210</v>
      </c>
      <c r="D132" s="198" t="s">
        <v>121</v>
      </c>
      <c r="E132" s="199" t="s">
        <v>446</v>
      </c>
      <c r="F132" s="200" t="s">
        <v>447</v>
      </c>
      <c r="G132" s="201" t="s">
        <v>138</v>
      </c>
      <c r="H132" s="202">
        <v>4134</v>
      </c>
      <c r="I132" s="203"/>
      <c r="J132" s="204">
        <f>ROUND(I132*H132,2)</f>
        <v>0</v>
      </c>
      <c r="K132" s="200" t="s">
        <v>125</v>
      </c>
      <c r="L132" s="46"/>
      <c r="M132" s="205" t="s">
        <v>19</v>
      </c>
      <c r="N132" s="206" t="s">
        <v>45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152</v>
      </c>
      <c r="AT132" s="209" t="s">
        <v>121</v>
      </c>
      <c r="AU132" s="209" t="s">
        <v>84</v>
      </c>
      <c r="AY132" s="19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82</v>
      </c>
      <c r="BK132" s="210">
        <f>ROUND(I132*H132,2)</f>
        <v>0</v>
      </c>
      <c r="BL132" s="19" t="s">
        <v>152</v>
      </c>
      <c r="BM132" s="209" t="s">
        <v>539</v>
      </c>
    </row>
    <row r="133" s="2" customFormat="1">
      <c r="A133" s="40"/>
      <c r="B133" s="41"/>
      <c r="C133" s="42"/>
      <c r="D133" s="211" t="s">
        <v>128</v>
      </c>
      <c r="E133" s="42"/>
      <c r="F133" s="212" t="s">
        <v>449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84</v>
      </c>
    </row>
    <row r="134" s="13" customFormat="1">
      <c r="A134" s="13"/>
      <c r="B134" s="238"/>
      <c r="C134" s="239"/>
      <c r="D134" s="240" t="s">
        <v>171</v>
      </c>
      <c r="E134" s="241" t="s">
        <v>19</v>
      </c>
      <c r="F134" s="242" t="s">
        <v>175</v>
      </c>
      <c r="G134" s="239"/>
      <c r="H134" s="243">
        <v>4051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171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3" customFormat="1">
      <c r="A135" s="13"/>
      <c r="B135" s="238"/>
      <c r="C135" s="239"/>
      <c r="D135" s="240" t="s">
        <v>171</v>
      </c>
      <c r="E135" s="241" t="s">
        <v>19</v>
      </c>
      <c r="F135" s="242" t="s">
        <v>181</v>
      </c>
      <c r="G135" s="239"/>
      <c r="H135" s="243">
        <v>25</v>
      </c>
      <c r="I135" s="244"/>
      <c r="J135" s="239"/>
      <c r="K135" s="239"/>
      <c r="L135" s="245"/>
      <c r="M135" s="246"/>
      <c r="N135" s="247"/>
      <c r="O135" s="247"/>
      <c r="P135" s="247"/>
      <c r="Q135" s="247"/>
      <c r="R135" s="247"/>
      <c r="S135" s="247"/>
      <c r="T135" s="24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9" t="s">
        <v>171</v>
      </c>
      <c r="AU135" s="249" t="s">
        <v>84</v>
      </c>
      <c r="AV135" s="13" t="s">
        <v>84</v>
      </c>
      <c r="AW135" s="13" t="s">
        <v>35</v>
      </c>
      <c r="AX135" s="13" t="s">
        <v>74</v>
      </c>
      <c r="AY135" s="249" t="s">
        <v>120</v>
      </c>
    </row>
    <row r="136" s="13" customFormat="1">
      <c r="A136" s="13"/>
      <c r="B136" s="238"/>
      <c r="C136" s="239"/>
      <c r="D136" s="240" t="s">
        <v>171</v>
      </c>
      <c r="E136" s="241" t="s">
        <v>19</v>
      </c>
      <c r="F136" s="242" t="s">
        <v>183</v>
      </c>
      <c r="G136" s="239"/>
      <c r="H136" s="243">
        <v>58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171</v>
      </c>
      <c r="AU136" s="249" t="s">
        <v>84</v>
      </c>
      <c r="AV136" s="13" t="s">
        <v>84</v>
      </c>
      <c r="AW136" s="13" t="s">
        <v>35</v>
      </c>
      <c r="AX136" s="13" t="s">
        <v>74</v>
      </c>
      <c r="AY136" s="249" t="s">
        <v>120</v>
      </c>
    </row>
    <row r="137" s="16" customFormat="1">
      <c r="A137" s="16"/>
      <c r="B137" s="271"/>
      <c r="C137" s="272"/>
      <c r="D137" s="240" t="s">
        <v>171</v>
      </c>
      <c r="E137" s="273" t="s">
        <v>19</v>
      </c>
      <c r="F137" s="274" t="s">
        <v>450</v>
      </c>
      <c r="G137" s="272"/>
      <c r="H137" s="275">
        <v>4134</v>
      </c>
      <c r="I137" s="276"/>
      <c r="J137" s="272"/>
      <c r="K137" s="272"/>
      <c r="L137" s="277"/>
      <c r="M137" s="278"/>
      <c r="N137" s="279"/>
      <c r="O137" s="279"/>
      <c r="P137" s="279"/>
      <c r="Q137" s="279"/>
      <c r="R137" s="279"/>
      <c r="S137" s="279"/>
      <c r="T137" s="280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81" t="s">
        <v>171</v>
      </c>
      <c r="AU137" s="281" t="s">
        <v>84</v>
      </c>
      <c r="AV137" s="16" t="s">
        <v>152</v>
      </c>
      <c r="AW137" s="16" t="s">
        <v>35</v>
      </c>
      <c r="AX137" s="16" t="s">
        <v>82</v>
      </c>
      <c r="AY137" s="281" t="s">
        <v>120</v>
      </c>
    </row>
    <row r="138" s="2" customFormat="1" ht="24.15" customHeight="1">
      <c r="A138" s="40"/>
      <c r="B138" s="41"/>
      <c r="C138" s="198" t="s">
        <v>8</v>
      </c>
      <c r="D138" s="198" t="s">
        <v>121</v>
      </c>
      <c r="E138" s="199" t="s">
        <v>339</v>
      </c>
      <c r="F138" s="200" t="s">
        <v>340</v>
      </c>
      <c r="G138" s="201" t="s">
        <v>341</v>
      </c>
      <c r="H138" s="202">
        <v>61.759999999999998</v>
      </c>
      <c r="I138" s="203"/>
      <c r="J138" s="204">
        <f>ROUND(I138*H138,2)</f>
        <v>0</v>
      </c>
      <c r="K138" s="200" t="s">
        <v>125</v>
      </c>
      <c r="L138" s="46"/>
      <c r="M138" s="205" t="s">
        <v>19</v>
      </c>
      <c r="N138" s="206" t="s">
        <v>45</v>
      </c>
      <c r="O138" s="86"/>
      <c r="P138" s="207">
        <f>O138*H138</f>
        <v>0</v>
      </c>
      <c r="Q138" s="207">
        <v>0</v>
      </c>
      <c r="R138" s="207">
        <f>Q138*H138</f>
        <v>0</v>
      </c>
      <c r="S138" s="207">
        <v>0</v>
      </c>
      <c r="T138" s="20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09" t="s">
        <v>152</v>
      </c>
      <c r="AT138" s="209" t="s">
        <v>121</v>
      </c>
      <c r="AU138" s="209" t="s">
        <v>84</v>
      </c>
      <c r="AY138" s="19" t="s">
        <v>120</v>
      </c>
      <c r="BE138" s="210">
        <f>IF(N138="základní",J138,0)</f>
        <v>0</v>
      </c>
      <c r="BF138" s="210">
        <f>IF(N138="snížená",J138,0)</f>
        <v>0</v>
      </c>
      <c r="BG138" s="210">
        <f>IF(N138="zákl. přenesená",J138,0)</f>
        <v>0</v>
      </c>
      <c r="BH138" s="210">
        <f>IF(N138="sníž. přenesená",J138,0)</f>
        <v>0</v>
      </c>
      <c r="BI138" s="210">
        <f>IF(N138="nulová",J138,0)</f>
        <v>0</v>
      </c>
      <c r="BJ138" s="19" t="s">
        <v>82</v>
      </c>
      <c r="BK138" s="210">
        <f>ROUND(I138*H138,2)</f>
        <v>0</v>
      </c>
      <c r="BL138" s="19" t="s">
        <v>152</v>
      </c>
      <c r="BM138" s="209" t="s">
        <v>540</v>
      </c>
    </row>
    <row r="139" s="2" customFormat="1">
      <c r="A139" s="40"/>
      <c r="B139" s="41"/>
      <c r="C139" s="42"/>
      <c r="D139" s="211" t="s">
        <v>128</v>
      </c>
      <c r="E139" s="42"/>
      <c r="F139" s="212" t="s">
        <v>343</v>
      </c>
      <c r="G139" s="42"/>
      <c r="H139" s="42"/>
      <c r="I139" s="213"/>
      <c r="J139" s="42"/>
      <c r="K139" s="42"/>
      <c r="L139" s="46"/>
      <c r="M139" s="214"/>
      <c r="N139" s="21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128</v>
      </c>
      <c r="AU139" s="19" t="s">
        <v>84</v>
      </c>
    </row>
    <row r="140" s="13" customFormat="1">
      <c r="A140" s="13"/>
      <c r="B140" s="238"/>
      <c r="C140" s="239"/>
      <c r="D140" s="240" t="s">
        <v>171</v>
      </c>
      <c r="E140" s="241" t="s">
        <v>19</v>
      </c>
      <c r="F140" s="242" t="s">
        <v>172</v>
      </c>
      <c r="G140" s="239"/>
      <c r="H140" s="243">
        <v>2042</v>
      </c>
      <c r="I140" s="244"/>
      <c r="J140" s="239"/>
      <c r="K140" s="239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171</v>
      </c>
      <c r="AU140" s="249" t="s">
        <v>84</v>
      </c>
      <c r="AV140" s="13" t="s">
        <v>84</v>
      </c>
      <c r="AW140" s="13" t="s">
        <v>35</v>
      </c>
      <c r="AX140" s="13" t="s">
        <v>74</v>
      </c>
      <c r="AY140" s="249" t="s">
        <v>120</v>
      </c>
    </row>
    <row r="141" s="13" customFormat="1">
      <c r="A141" s="13"/>
      <c r="B141" s="238"/>
      <c r="C141" s="239"/>
      <c r="D141" s="240" t="s">
        <v>171</v>
      </c>
      <c r="E141" s="241" t="s">
        <v>19</v>
      </c>
      <c r="F141" s="242" t="s">
        <v>175</v>
      </c>
      <c r="G141" s="239"/>
      <c r="H141" s="243">
        <v>4051</v>
      </c>
      <c r="I141" s="244"/>
      <c r="J141" s="239"/>
      <c r="K141" s="239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171</v>
      </c>
      <c r="AU141" s="249" t="s">
        <v>84</v>
      </c>
      <c r="AV141" s="13" t="s">
        <v>84</v>
      </c>
      <c r="AW141" s="13" t="s">
        <v>35</v>
      </c>
      <c r="AX141" s="13" t="s">
        <v>74</v>
      </c>
      <c r="AY141" s="249" t="s">
        <v>120</v>
      </c>
    </row>
    <row r="142" s="13" customFormat="1">
      <c r="A142" s="13"/>
      <c r="B142" s="238"/>
      <c r="C142" s="239"/>
      <c r="D142" s="240" t="s">
        <v>171</v>
      </c>
      <c r="E142" s="241" t="s">
        <v>19</v>
      </c>
      <c r="F142" s="242" t="s">
        <v>181</v>
      </c>
      <c r="G142" s="239"/>
      <c r="H142" s="243">
        <v>25</v>
      </c>
      <c r="I142" s="244"/>
      <c r="J142" s="239"/>
      <c r="K142" s="239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171</v>
      </c>
      <c r="AU142" s="249" t="s">
        <v>84</v>
      </c>
      <c r="AV142" s="13" t="s">
        <v>84</v>
      </c>
      <c r="AW142" s="13" t="s">
        <v>35</v>
      </c>
      <c r="AX142" s="13" t="s">
        <v>74</v>
      </c>
      <c r="AY142" s="249" t="s">
        <v>120</v>
      </c>
    </row>
    <row r="143" s="13" customFormat="1">
      <c r="A143" s="13"/>
      <c r="B143" s="238"/>
      <c r="C143" s="239"/>
      <c r="D143" s="240" t="s">
        <v>171</v>
      </c>
      <c r="E143" s="241" t="s">
        <v>19</v>
      </c>
      <c r="F143" s="242" t="s">
        <v>183</v>
      </c>
      <c r="G143" s="239"/>
      <c r="H143" s="243">
        <v>58</v>
      </c>
      <c r="I143" s="244"/>
      <c r="J143" s="239"/>
      <c r="K143" s="239"/>
      <c r="L143" s="245"/>
      <c r="M143" s="246"/>
      <c r="N143" s="247"/>
      <c r="O143" s="247"/>
      <c r="P143" s="247"/>
      <c r="Q143" s="247"/>
      <c r="R143" s="247"/>
      <c r="S143" s="247"/>
      <c r="T143" s="24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9" t="s">
        <v>171</v>
      </c>
      <c r="AU143" s="249" t="s">
        <v>84</v>
      </c>
      <c r="AV143" s="13" t="s">
        <v>84</v>
      </c>
      <c r="AW143" s="13" t="s">
        <v>35</v>
      </c>
      <c r="AX143" s="13" t="s">
        <v>74</v>
      </c>
      <c r="AY143" s="249" t="s">
        <v>120</v>
      </c>
    </row>
    <row r="144" s="14" customFormat="1">
      <c r="A144" s="14"/>
      <c r="B144" s="250"/>
      <c r="C144" s="251"/>
      <c r="D144" s="240" t="s">
        <v>171</v>
      </c>
      <c r="E144" s="252" t="s">
        <v>19</v>
      </c>
      <c r="F144" s="253" t="s">
        <v>344</v>
      </c>
      <c r="G144" s="251"/>
      <c r="H144" s="254">
        <v>6176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171</v>
      </c>
      <c r="AU144" s="260" t="s">
        <v>84</v>
      </c>
      <c r="AV144" s="14" t="s">
        <v>135</v>
      </c>
      <c r="AW144" s="14" t="s">
        <v>35</v>
      </c>
      <c r="AX144" s="14" t="s">
        <v>74</v>
      </c>
      <c r="AY144" s="260" t="s">
        <v>120</v>
      </c>
    </row>
    <row r="145" s="13" customFormat="1">
      <c r="A145" s="13"/>
      <c r="B145" s="238"/>
      <c r="C145" s="239"/>
      <c r="D145" s="240" t="s">
        <v>171</v>
      </c>
      <c r="E145" s="241" t="s">
        <v>19</v>
      </c>
      <c r="F145" s="242" t="s">
        <v>345</v>
      </c>
      <c r="G145" s="239"/>
      <c r="H145" s="243">
        <v>61.759999999999998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171</v>
      </c>
      <c r="AU145" s="249" t="s">
        <v>84</v>
      </c>
      <c r="AV145" s="13" t="s">
        <v>84</v>
      </c>
      <c r="AW145" s="13" t="s">
        <v>35</v>
      </c>
      <c r="AX145" s="13" t="s">
        <v>82</v>
      </c>
      <c r="AY145" s="249" t="s">
        <v>120</v>
      </c>
    </row>
    <row r="146" s="2" customFormat="1" ht="16.5" customHeight="1">
      <c r="A146" s="40"/>
      <c r="B146" s="41"/>
      <c r="C146" s="228" t="s">
        <v>217</v>
      </c>
      <c r="D146" s="228" t="s">
        <v>155</v>
      </c>
      <c r="E146" s="229" t="s">
        <v>347</v>
      </c>
      <c r="F146" s="230" t="s">
        <v>541</v>
      </c>
      <c r="G146" s="231" t="s">
        <v>158</v>
      </c>
      <c r="H146" s="232">
        <v>55.584000000000003</v>
      </c>
      <c r="I146" s="233"/>
      <c r="J146" s="234">
        <f>ROUND(I146*H146,2)</f>
        <v>0</v>
      </c>
      <c r="K146" s="230" t="s">
        <v>19</v>
      </c>
      <c r="L146" s="235"/>
      <c r="M146" s="236" t="s">
        <v>19</v>
      </c>
      <c r="N146" s="237" t="s">
        <v>45</v>
      </c>
      <c r="O146" s="86"/>
      <c r="P146" s="207">
        <f>O146*H146</f>
        <v>0</v>
      </c>
      <c r="Q146" s="207">
        <v>0.001</v>
      </c>
      <c r="R146" s="207">
        <f>Q146*H146</f>
        <v>0.055584000000000001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159</v>
      </c>
      <c r="AT146" s="209" t="s">
        <v>155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152</v>
      </c>
      <c r="BM146" s="209" t="s">
        <v>542</v>
      </c>
    </row>
    <row r="147" s="13" customFormat="1">
      <c r="A147" s="13"/>
      <c r="B147" s="238"/>
      <c r="C147" s="239"/>
      <c r="D147" s="240" t="s">
        <v>171</v>
      </c>
      <c r="E147" s="239"/>
      <c r="F147" s="242" t="s">
        <v>350</v>
      </c>
      <c r="G147" s="239"/>
      <c r="H147" s="243">
        <v>55.584000000000003</v>
      </c>
      <c r="I147" s="244"/>
      <c r="J147" s="239"/>
      <c r="K147" s="239"/>
      <c r="L147" s="245"/>
      <c r="M147" s="246"/>
      <c r="N147" s="247"/>
      <c r="O147" s="247"/>
      <c r="P147" s="247"/>
      <c r="Q147" s="247"/>
      <c r="R147" s="247"/>
      <c r="S147" s="247"/>
      <c r="T147" s="24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9" t="s">
        <v>171</v>
      </c>
      <c r="AU147" s="249" t="s">
        <v>84</v>
      </c>
      <c r="AV147" s="13" t="s">
        <v>84</v>
      </c>
      <c r="AW147" s="13" t="s">
        <v>4</v>
      </c>
      <c r="AX147" s="13" t="s">
        <v>82</v>
      </c>
      <c r="AY147" s="249" t="s">
        <v>120</v>
      </c>
    </row>
    <row r="148" s="2" customFormat="1" ht="16.5" customHeight="1">
      <c r="A148" s="40"/>
      <c r="B148" s="41"/>
      <c r="C148" s="198" t="s">
        <v>221</v>
      </c>
      <c r="D148" s="198" t="s">
        <v>121</v>
      </c>
      <c r="E148" s="199" t="s">
        <v>453</v>
      </c>
      <c r="F148" s="200" t="s">
        <v>454</v>
      </c>
      <c r="G148" s="201" t="s">
        <v>138</v>
      </c>
      <c r="H148" s="202">
        <v>826.79999999999995</v>
      </c>
      <c r="I148" s="203"/>
      <c r="J148" s="204">
        <f>ROUND(I148*H148,2)</f>
        <v>0</v>
      </c>
      <c r="K148" s="200" t="s">
        <v>125</v>
      </c>
      <c r="L148" s="46"/>
      <c r="M148" s="205" t="s">
        <v>19</v>
      </c>
      <c r="N148" s="206" t="s">
        <v>45</v>
      </c>
      <c r="O148" s="86"/>
      <c r="P148" s="207">
        <f>O148*H148</f>
        <v>0</v>
      </c>
      <c r="Q148" s="207">
        <v>1.8E-05</v>
      </c>
      <c r="R148" s="207">
        <f>Q148*H148</f>
        <v>0.014882399999999999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152</v>
      </c>
      <c r="AT148" s="209" t="s">
        <v>121</v>
      </c>
      <c r="AU148" s="209" t="s">
        <v>84</v>
      </c>
      <c r="AY148" s="19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152</v>
      </c>
      <c r="BM148" s="209" t="s">
        <v>543</v>
      </c>
    </row>
    <row r="149" s="2" customFormat="1">
      <c r="A149" s="40"/>
      <c r="B149" s="41"/>
      <c r="C149" s="42"/>
      <c r="D149" s="211" t="s">
        <v>128</v>
      </c>
      <c r="E149" s="42"/>
      <c r="F149" s="212" t="s">
        <v>456</v>
      </c>
      <c r="G149" s="42"/>
      <c r="H149" s="42"/>
      <c r="I149" s="213"/>
      <c r="J149" s="42"/>
      <c r="K149" s="42"/>
      <c r="L149" s="46"/>
      <c r="M149" s="214"/>
      <c r="N149" s="21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128</v>
      </c>
      <c r="AU149" s="19" t="s">
        <v>84</v>
      </c>
    </row>
    <row r="150" s="13" customFormat="1">
      <c r="A150" s="13"/>
      <c r="B150" s="238"/>
      <c r="C150" s="239"/>
      <c r="D150" s="240" t="s">
        <v>171</v>
      </c>
      <c r="E150" s="241" t="s">
        <v>19</v>
      </c>
      <c r="F150" s="242" t="s">
        <v>457</v>
      </c>
      <c r="G150" s="239"/>
      <c r="H150" s="243">
        <v>8102</v>
      </c>
      <c r="I150" s="244"/>
      <c r="J150" s="239"/>
      <c r="K150" s="239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171</v>
      </c>
      <c r="AU150" s="249" t="s">
        <v>84</v>
      </c>
      <c r="AV150" s="13" t="s">
        <v>84</v>
      </c>
      <c r="AW150" s="13" t="s">
        <v>35</v>
      </c>
      <c r="AX150" s="13" t="s">
        <v>74</v>
      </c>
      <c r="AY150" s="249" t="s">
        <v>120</v>
      </c>
    </row>
    <row r="151" s="13" customFormat="1">
      <c r="A151" s="13"/>
      <c r="B151" s="238"/>
      <c r="C151" s="239"/>
      <c r="D151" s="240" t="s">
        <v>171</v>
      </c>
      <c r="E151" s="241" t="s">
        <v>19</v>
      </c>
      <c r="F151" s="242" t="s">
        <v>458</v>
      </c>
      <c r="G151" s="239"/>
      <c r="H151" s="243">
        <v>166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171</v>
      </c>
      <c r="AU151" s="249" t="s">
        <v>84</v>
      </c>
      <c r="AV151" s="13" t="s">
        <v>84</v>
      </c>
      <c r="AW151" s="13" t="s">
        <v>35</v>
      </c>
      <c r="AX151" s="13" t="s">
        <v>74</v>
      </c>
      <c r="AY151" s="249" t="s">
        <v>120</v>
      </c>
    </row>
    <row r="152" s="16" customFormat="1">
      <c r="A152" s="16"/>
      <c r="B152" s="271"/>
      <c r="C152" s="272"/>
      <c r="D152" s="240" t="s">
        <v>171</v>
      </c>
      <c r="E152" s="273" t="s">
        <v>19</v>
      </c>
      <c r="F152" s="274" t="s">
        <v>450</v>
      </c>
      <c r="G152" s="272"/>
      <c r="H152" s="275">
        <v>8268</v>
      </c>
      <c r="I152" s="276"/>
      <c r="J152" s="272"/>
      <c r="K152" s="272"/>
      <c r="L152" s="277"/>
      <c r="M152" s="278"/>
      <c r="N152" s="279"/>
      <c r="O152" s="279"/>
      <c r="P152" s="279"/>
      <c r="Q152" s="279"/>
      <c r="R152" s="279"/>
      <c r="S152" s="279"/>
      <c r="T152" s="280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1" t="s">
        <v>171</v>
      </c>
      <c r="AU152" s="281" t="s">
        <v>84</v>
      </c>
      <c r="AV152" s="16" t="s">
        <v>152</v>
      </c>
      <c r="AW152" s="16" t="s">
        <v>35</v>
      </c>
      <c r="AX152" s="16" t="s">
        <v>82</v>
      </c>
      <c r="AY152" s="281" t="s">
        <v>120</v>
      </c>
    </row>
    <row r="153" s="13" customFormat="1">
      <c r="A153" s="13"/>
      <c r="B153" s="238"/>
      <c r="C153" s="239"/>
      <c r="D153" s="240" t="s">
        <v>171</v>
      </c>
      <c r="E153" s="239"/>
      <c r="F153" s="242" t="s">
        <v>459</v>
      </c>
      <c r="G153" s="239"/>
      <c r="H153" s="243">
        <v>826.79999999999995</v>
      </c>
      <c r="I153" s="244"/>
      <c r="J153" s="239"/>
      <c r="K153" s="239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171</v>
      </c>
      <c r="AU153" s="249" t="s">
        <v>84</v>
      </c>
      <c r="AV153" s="13" t="s">
        <v>84</v>
      </c>
      <c r="AW153" s="13" t="s">
        <v>4</v>
      </c>
      <c r="AX153" s="13" t="s">
        <v>82</v>
      </c>
      <c r="AY153" s="249" t="s">
        <v>120</v>
      </c>
    </row>
    <row r="154" s="2" customFormat="1" ht="16.5" customHeight="1">
      <c r="A154" s="40"/>
      <c r="B154" s="41"/>
      <c r="C154" s="198" t="s">
        <v>225</v>
      </c>
      <c r="D154" s="198" t="s">
        <v>121</v>
      </c>
      <c r="E154" s="199" t="s">
        <v>460</v>
      </c>
      <c r="F154" s="200" t="s">
        <v>461</v>
      </c>
      <c r="G154" s="201" t="s">
        <v>335</v>
      </c>
      <c r="H154" s="202">
        <v>1584</v>
      </c>
      <c r="I154" s="203"/>
      <c r="J154" s="204">
        <f>ROUND(I154*H154,2)</f>
        <v>0</v>
      </c>
      <c r="K154" s="200" t="s">
        <v>19</v>
      </c>
      <c r="L154" s="46"/>
      <c r="M154" s="205" t="s">
        <v>19</v>
      </c>
      <c r="N154" s="206" t="s">
        <v>45</v>
      </c>
      <c r="O154" s="86"/>
      <c r="P154" s="207">
        <f>O154*H154</f>
        <v>0</v>
      </c>
      <c r="Q154" s="207">
        <v>2.0000000000000002E-05</v>
      </c>
      <c r="R154" s="207">
        <f>Q154*H154</f>
        <v>0.03168</v>
      </c>
      <c r="S154" s="207">
        <v>0</v>
      </c>
      <c r="T154" s="20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09" t="s">
        <v>152</v>
      </c>
      <c r="AT154" s="209" t="s">
        <v>121</v>
      </c>
      <c r="AU154" s="209" t="s">
        <v>84</v>
      </c>
      <c r="AY154" s="19" t="s">
        <v>120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9" t="s">
        <v>82</v>
      </c>
      <c r="BK154" s="210">
        <f>ROUND(I154*H154,2)</f>
        <v>0</v>
      </c>
      <c r="BL154" s="19" t="s">
        <v>152</v>
      </c>
      <c r="BM154" s="209" t="s">
        <v>544</v>
      </c>
    </row>
    <row r="155" s="13" customFormat="1">
      <c r="A155" s="13"/>
      <c r="B155" s="238"/>
      <c r="C155" s="239"/>
      <c r="D155" s="240" t="s">
        <v>171</v>
      </c>
      <c r="E155" s="241" t="s">
        <v>19</v>
      </c>
      <c r="F155" s="242" t="s">
        <v>463</v>
      </c>
      <c r="G155" s="239"/>
      <c r="H155" s="243">
        <v>1584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171</v>
      </c>
      <c r="AU155" s="249" t="s">
        <v>84</v>
      </c>
      <c r="AV155" s="13" t="s">
        <v>84</v>
      </c>
      <c r="AW155" s="13" t="s">
        <v>35</v>
      </c>
      <c r="AX155" s="13" t="s">
        <v>82</v>
      </c>
      <c r="AY155" s="249" t="s">
        <v>120</v>
      </c>
    </row>
    <row r="156" s="2" customFormat="1" ht="16.5" customHeight="1">
      <c r="A156" s="40"/>
      <c r="B156" s="41"/>
      <c r="C156" s="198" t="s">
        <v>229</v>
      </c>
      <c r="D156" s="198" t="s">
        <v>121</v>
      </c>
      <c r="E156" s="199" t="s">
        <v>464</v>
      </c>
      <c r="F156" s="200" t="s">
        <v>465</v>
      </c>
      <c r="G156" s="201" t="s">
        <v>372</v>
      </c>
      <c r="H156" s="202">
        <v>631.04999999999995</v>
      </c>
      <c r="I156" s="203"/>
      <c r="J156" s="204">
        <f>ROUND(I156*H156,2)</f>
        <v>0</v>
      </c>
      <c r="K156" s="200" t="s">
        <v>125</v>
      </c>
      <c r="L156" s="46"/>
      <c r="M156" s="205" t="s">
        <v>19</v>
      </c>
      <c r="N156" s="206" t="s">
        <v>45</v>
      </c>
      <c r="O156" s="86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09" t="s">
        <v>152</v>
      </c>
      <c r="AT156" s="209" t="s">
        <v>121</v>
      </c>
      <c r="AU156" s="209" t="s">
        <v>84</v>
      </c>
      <c r="AY156" s="19" t="s">
        <v>120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9" t="s">
        <v>82</v>
      </c>
      <c r="BK156" s="210">
        <f>ROUND(I156*H156,2)</f>
        <v>0</v>
      </c>
      <c r="BL156" s="19" t="s">
        <v>152</v>
      </c>
      <c r="BM156" s="209" t="s">
        <v>545</v>
      </c>
    </row>
    <row r="157" s="2" customFormat="1">
      <c r="A157" s="40"/>
      <c r="B157" s="41"/>
      <c r="C157" s="42"/>
      <c r="D157" s="211" t="s">
        <v>128</v>
      </c>
      <c r="E157" s="42"/>
      <c r="F157" s="212" t="s">
        <v>467</v>
      </c>
      <c r="G157" s="42"/>
      <c r="H157" s="42"/>
      <c r="I157" s="213"/>
      <c r="J157" s="42"/>
      <c r="K157" s="42"/>
      <c r="L157" s="46"/>
      <c r="M157" s="214"/>
      <c r="N157" s="21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128</v>
      </c>
      <c r="AU157" s="19" t="s">
        <v>84</v>
      </c>
    </row>
    <row r="158" s="2" customFormat="1" ht="16.5" customHeight="1">
      <c r="A158" s="40"/>
      <c r="B158" s="41"/>
      <c r="C158" s="198" t="s">
        <v>233</v>
      </c>
      <c r="D158" s="198" t="s">
        <v>121</v>
      </c>
      <c r="E158" s="199" t="s">
        <v>468</v>
      </c>
      <c r="F158" s="200" t="s">
        <v>469</v>
      </c>
      <c r="G158" s="201" t="s">
        <v>372</v>
      </c>
      <c r="H158" s="202">
        <v>631.04999999999995</v>
      </c>
      <c r="I158" s="203"/>
      <c r="J158" s="204">
        <f>ROUND(I158*H158,2)</f>
        <v>0</v>
      </c>
      <c r="K158" s="200" t="s">
        <v>125</v>
      </c>
      <c r="L158" s="46"/>
      <c r="M158" s="205" t="s">
        <v>19</v>
      </c>
      <c r="N158" s="206" t="s">
        <v>45</v>
      </c>
      <c r="O158" s="86"/>
      <c r="P158" s="207">
        <f>O158*H158</f>
        <v>0</v>
      </c>
      <c r="Q158" s="207">
        <v>0</v>
      </c>
      <c r="R158" s="207">
        <f>Q158*H158</f>
        <v>0</v>
      </c>
      <c r="S158" s="207">
        <v>0</v>
      </c>
      <c r="T158" s="20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09" t="s">
        <v>152</v>
      </c>
      <c r="AT158" s="209" t="s">
        <v>121</v>
      </c>
      <c r="AU158" s="209" t="s">
        <v>84</v>
      </c>
      <c r="AY158" s="19" t="s">
        <v>120</v>
      </c>
      <c r="BE158" s="210">
        <f>IF(N158="základní",J158,0)</f>
        <v>0</v>
      </c>
      <c r="BF158" s="210">
        <f>IF(N158="snížená",J158,0)</f>
        <v>0</v>
      </c>
      <c r="BG158" s="210">
        <f>IF(N158="zákl. přenesená",J158,0)</f>
        <v>0</v>
      </c>
      <c r="BH158" s="210">
        <f>IF(N158="sníž. přenesená",J158,0)</f>
        <v>0</v>
      </c>
      <c r="BI158" s="210">
        <f>IF(N158="nulová",J158,0)</f>
        <v>0</v>
      </c>
      <c r="BJ158" s="19" t="s">
        <v>82</v>
      </c>
      <c r="BK158" s="210">
        <f>ROUND(I158*H158,2)</f>
        <v>0</v>
      </c>
      <c r="BL158" s="19" t="s">
        <v>152</v>
      </c>
      <c r="BM158" s="209" t="s">
        <v>546</v>
      </c>
    </row>
    <row r="159" s="2" customFormat="1">
      <c r="A159" s="40"/>
      <c r="B159" s="41"/>
      <c r="C159" s="42"/>
      <c r="D159" s="211" t="s">
        <v>128</v>
      </c>
      <c r="E159" s="42"/>
      <c r="F159" s="212" t="s">
        <v>471</v>
      </c>
      <c r="G159" s="42"/>
      <c r="H159" s="42"/>
      <c r="I159" s="213"/>
      <c r="J159" s="42"/>
      <c r="K159" s="42"/>
      <c r="L159" s="46"/>
      <c r="M159" s="214"/>
      <c r="N159" s="21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128</v>
      </c>
      <c r="AU159" s="19" t="s">
        <v>84</v>
      </c>
    </row>
    <row r="160" s="2" customFormat="1" ht="16.5" customHeight="1">
      <c r="A160" s="40"/>
      <c r="B160" s="41"/>
      <c r="C160" s="198" t="s">
        <v>7</v>
      </c>
      <c r="D160" s="198" t="s">
        <v>121</v>
      </c>
      <c r="E160" s="199" t="s">
        <v>472</v>
      </c>
      <c r="F160" s="200" t="s">
        <v>473</v>
      </c>
      <c r="G160" s="201" t="s">
        <v>372</v>
      </c>
      <c r="H160" s="202">
        <v>2524.1999999999998</v>
      </c>
      <c r="I160" s="203"/>
      <c r="J160" s="204">
        <f>ROUND(I160*H160,2)</f>
        <v>0</v>
      </c>
      <c r="K160" s="200" t="s">
        <v>125</v>
      </c>
      <c r="L160" s="46"/>
      <c r="M160" s="205" t="s">
        <v>19</v>
      </c>
      <c r="N160" s="206" t="s">
        <v>45</v>
      </c>
      <c r="O160" s="86"/>
      <c r="P160" s="207">
        <f>O160*H160</f>
        <v>0</v>
      </c>
      <c r="Q160" s="207">
        <v>0</v>
      </c>
      <c r="R160" s="207">
        <f>Q160*H160</f>
        <v>0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152</v>
      </c>
      <c r="AT160" s="209" t="s">
        <v>121</v>
      </c>
      <c r="AU160" s="209" t="s">
        <v>84</v>
      </c>
      <c r="AY160" s="19" t="s">
        <v>120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82</v>
      </c>
      <c r="BK160" s="210">
        <f>ROUND(I160*H160,2)</f>
        <v>0</v>
      </c>
      <c r="BL160" s="19" t="s">
        <v>152</v>
      </c>
      <c r="BM160" s="209" t="s">
        <v>547</v>
      </c>
    </row>
    <row r="161" s="2" customFormat="1">
      <c r="A161" s="40"/>
      <c r="B161" s="41"/>
      <c r="C161" s="42"/>
      <c r="D161" s="211" t="s">
        <v>128</v>
      </c>
      <c r="E161" s="42"/>
      <c r="F161" s="212" t="s">
        <v>475</v>
      </c>
      <c r="G161" s="42"/>
      <c r="H161" s="42"/>
      <c r="I161" s="213"/>
      <c r="J161" s="42"/>
      <c r="K161" s="42"/>
      <c r="L161" s="46"/>
      <c r="M161" s="214"/>
      <c r="N161" s="215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128</v>
      </c>
      <c r="AU161" s="19" t="s">
        <v>84</v>
      </c>
    </row>
    <row r="162" s="13" customFormat="1">
      <c r="A162" s="13"/>
      <c r="B162" s="238"/>
      <c r="C162" s="239"/>
      <c r="D162" s="240" t="s">
        <v>171</v>
      </c>
      <c r="E162" s="239"/>
      <c r="F162" s="242" t="s">
        <v>476</v>
      </c>
      <c r="G162" s="239"/>
      <c r="H162" s="243">
        <v>2524.1999999999998</v>
      </c>
      <c r="I162" s="244"/>
      <c r="J162" s="239"/>
      <c r="K162" s="239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171</v>
      </c>
      <c r="AU162" s="249" t="s">
        <v>84</v>
      </c>
      <c r="AV162" s="13" t="s">
        <v>84</v>
      </c>
      <c r="AW162" s="13" t="s">
        <v>4</v>
      </c>
      <c r="AX162" s="13" t="s">
        <v>82</v>
      </c>
      <c r="AY162" s="249" t="s">
        <v>120</v>
      </c>
    </row>
    <row r="163" s="11" customFormat="1" ht="22.8" customHeight="1">
      <c r="A163" s="11"/>
      <c r="B163" s="184"/>
      <c r="C163" s="185"/>
      <c r="D163" s="186" t="s">
        <v>73</v>
      </c>
      <c r="E163" s="226" t="s">
        <v>403</v>
      </c>
      <c r="F163" s="226" t="s">
        <v>404</v>
      </c>
      <c r="G163" s="185"/>
      <c r="H163" s="185"/>
      <c r="I163" s="188"/>
      <c r="J163" s="227">
        <f>BK163</f>
        <v>0</v>
      </c>
      <c r="K163" s="185"/>
      <c r="L163" s="190"/>
      <c r="M163" s="191"/>
      <c r="N163" s="192"/>
      <c r="O163" s="192"/>
      <c r="P163" s="193">
        <f>SUM(P164:P165)</f>
        <v>0</v>
      </c>
      <c r="Q163" s="192"/>
      <c r="R163" s="193">
        <f>SUM(R164:R165)</f>
        <v>0</v>
      </c>
      <c r="S163" s="192"/>
      <c r="T163" s="194">
        <f>SUM(T164:T165)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195" t="s">
        <v>82</v>
      </c>
      <c r="AT163" s="196" t="s">
        <v>73</v>
      </c>
      <c r="AU163" s="196" t="s">
        <v>82</v>
      </c>
      <c r="AY163" s="195" t="s">
        <v>120</v>
      </c>
      <c r="BK163" s="197">
        <f>SUM(BK164:BK165)</f>
        <v>0</v>
      </c>
    </row>
    <row r="164" s="2" customFormat="1" ht="16.5" customHeight="1">
      <c r="A164" s="40"/>
      <c r="B164" s="41"/>
      <c r="C164" s="198" t="s">
        <v>240</v>
      </c>
      <c r="D164" s="198" t="s">
        <v>121</v>
      </c>
      <c r="E164" s="199" t="s">
        <v>406</v>
      </c>
      <c r="F164" s="200" t="s">
        <v>407</v>
      </c>
      <c r="G164" s="201" t="s">
        <v>354</v>
      </c>
      <c r="H164" s="202">
        <v>0.10199999999999999</v>
      </c>
      <c r="I164" s="203"/>
      <c r="J164" s="204">
        <f>ROUND(I164*H164,2)</f>
        <v>0</v>
      </c>
      <c r="K164" s="200" t="s">
        <v>125</v>
      </c>
      <c r="L164" s="46"/>
      <c r="M164" s="205" t="s">
        <v>19</v>
      </c>
      <c r="N164" s="206" t="s">
        <v>45</v>
      </c>
      <c r="O164" s="86"/>
      <c r="P164" s="207">
        <f>O164*H164</f>
        <v>0</v>
      </c>
      <c r="Q164" s="207">
        <v>0</v>
      </c>
      <c r="R164" s="207">
        <f>Q164*H164</f>
        <v>0</v>
      </c>
      <c r="S164" s="207">
        <v>0</v>
      </c>
      <c r="T164" s="20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09" t="s">
        <v>152</v>
      </c>
      <c r="AT164" s="209" t="s">
        <v>121</v>
      </c>
      <c r="AU164" s="209" t="s">
        <v>84</v>
      </c>
      <c r="AY164" s="19" t="s">
        <v>120</v>
      </c>
      <c r="BE164" s="210">
        <f>IF(N164="základní",J164,0)</f>
        <v>0</v>
      </c>
      <c r="BF164" s="210">
        <f>IF(N164="snížená",J164,0)</f>
        <v>0</v>
      </c>
      <c r="BG164" s="210">
        <f>IF(N164="zákl. přenesená",J164,0)</f>
        <v>0</v>
      </c>
      <c r="BH164" s="210">
        <f>IF(N164="sníž. přenesená",J164,0)</f>
        <v>0</v>
      </c>
      <c r="BI164" s="210">
        <f>IF(N164="nulová",J164,0)</f>
        <v>0</v>
      </c>
      <c r="BJ164" s="19" t="s">
        <v>82</v>
      </c>
      <c r="BK164" s="210">
        <f>ROUND(I164*H164,2)</f>
        <v>0</v>
      </c>
      <c r="BL164" s="19" t="s">
        <v>152</v>
      </c>
      <c r="BM164" s="209" t="s">
        <v>548</v>
      </c>
    </row>
    <row r="165" s="2" customFormat="1">
      <c r="A165" s="40"/>
      <c r="B165" s="41"/>
      <c r="C165" s="42"/>
      <c r="D165" s="211" t="s">
        <v>128</v>
      </c>
      <c r="E165" s="42"/>
      <c r="F165" s="212" t="s">
        <v>409</v>
      </c>
      <c r="G165" s="42"/>
      <c r="H165" s="42"/>
      <c r="I165" s="213"/>
      <c r="J165" s="42"/>
      <c r="K165" s="42"/>
      <c r="L165" s="46"/>
      <c r="M165" s="216"/>
      <c r="N165" s="217"/>
      <c r="O165" s="218"/>
      <c r="P165" s="218"/>
      <c r="Q165" s="218"/>
      <c r="R165" s="218"/>
      <c r="S165" s="218"/>
      <c r="T165" s="219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128</v>
      </c>
      <c r="AU165" s="19" t="s">
        <v>84</v>
      </c>
    </row>
    <row r="166" s="2" customFormat="1" ht="6.96" customHeight="1">
      <c r="A166" s="40"/>
      <c r="B166" s="61"/>
      <c r="C166" s="62"/>
      <c r="D166" s="62"/>
      <c r="E166" s="62"/>
      <c r="F166" s="62"/>
      <c r="G166" s="62"/>
      <c r="H166" s="62"/>
      <c r="I166" s="62"/>
      <c r="J166" s="62"/>
      <c r="K166" s="62"/>
      <c r="L166" s="46"/>
      <c r="M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</row>
  </sheetData>
  <sheetProtection sheet="1" autoFilter="0" formatColumns="0" formatRows="0" objects="1" scenarios="1" spinCount="100000" saltValue="jUT8lI6s5nlml8ky58lXBu5jMlr4oM61ik5tecuS/DwOUG1C8Dvyz54hiakcZdElJP4GLAxxQMNHnG8ehC/hGw==" hashValue="/qqJ6qB0SHlFCPYV2BOzzX/v4G9REsJwF6I9gmYWRq9pN6C8LWrvlh4etLD8J0aQpExZ9Vtpe3z1MznE1qniqg==" algorithmName="SHA-512" password="88A1"/>
  <autoFilter ref="C81:K16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"/>
    <hyperlink ref="F89" r:id="rId2" display="https://podminky.urs.cz/item/CS_URS_2023_01/183101113"/>
    <hyperlink ref="F94" r:id="rId3" display="https://podminky.urs.cz/item/CS_URS_2023_01/183101113"/>
    <hyperlink ref="F99" r:id="rId4" display="https://podminky.urs.cz/item/CS_URS_2023_01/183101115"/>
    <hyperlink ref="F104" r:id="rId5" display="https://podminky.urs.cz/item/CS_URS_2023_01/183101115"/>
    <hyperlink ref="F109" r:id="rId6" display="https://podminky.urs.cz/item/CS_URS_2023_01/184102211"/>
    <hyperlink ref="F115" r:id="rId7" display="https://podminky.urs.cz/item/CS_URS_2023_01/184102211"/>
    <hyperlink ref="F121" r:id="rId8" display="https://podminky.urs.cz/item/CS_URS_2023_01/184201111"/>
    <hyperlink ref="F127" r:id="rId9" display="https://podminky.urs.cz/item/CS_URS_2023_01/184201111"/>
    <hyperlink ref="F133" r:id="rId10" display="https://podminky.urs.cz/item/CS_URS_2023_01/184813111"/>
    <hyperlink ref="F139" r:id="rId11" display="https://podminky.urs.cz/item/CS_URS_2023_01/184813134"/>
    <hyperlink ref="F149" r:id="rId12" display="https://podminky.urs.cz/item/CS_URS_2023_01/184911111"/>
    <hyperlink ref="F157" r:id="rId13" display="https://podminky.urs.cz/item/CS_URS_2023_01/185804311"/>
    <hyperlink ref="F159" r:id="rId14" display="https://podminky.urs.cz/item/CS_URS_2023_01/185851121"/>
    <hyperlink ref="F161" r:id="rId15" display="https://podminky.urs.cz/item/CS_URS_2023_01/185851129"/>
    <hyperlink ref="F165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549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550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551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552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553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554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555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556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557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558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559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81</v>
      </c>
      <c r="F18" s="293" t="s">
        <v>560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561</v>
      </c>
      <c r="F19" s="293" t="s">
        <v>562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563</v>
      </c>
      <c r="F20" s="293" t="s">
        <v>564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565</v>
      </c>
      <c r="F21" s="293" t="s">
        <v>566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567</v>
      </c>
      <c r="F22" s="293" t="s">
        <v>568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569</v>
      </c>
      <c r="F23" s="293" t="s">
        <v>570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571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572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573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574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575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576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577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578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579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106</v>
      </c>
      <c r="F36" s="293"/>
      <c r="G36" s="293" t="s">
        <v>580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581</v>
      </c>
      <c r="F37" s="293"/>
      <c r="G37" s="293" t="s">
        <v>582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55</v>
      </c>
      <c r="F38" s="293"/>
      <c r="G38" s="293" t="s">
        <v>583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56</v>
      </c>
      <c r="F39" s="293"/>
      <c r="G39" s="293" t="s">
        <v>584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107</v>
      </c>
      <c r="F40" s="293"/>
      <c r="G40" s="293" t="s">
        <v>585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108</v>
      </c>
      <c r="F41" s="293"/>
      <c r="G41" s="293" t="s">
        <v>586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587</v>
      </c>
      <c r="F42" s="293"/>
      <c r="G42" s="293" t="s">
        <v>588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589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590</v>
      </c>
      <c r="F44" s="293"/>
      <c r="G44" s="293" t="s">
        <v>591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110</v>
      </c>
      <c r="F45" s="293"/>
      <c r="G45" s="293" t="s">
        <v>592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593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594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595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596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597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598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599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600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601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602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603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604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605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606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607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608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609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610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611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612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613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614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615</v>
      </c>
      <c r="D76" s="311"/>
      <c r="E76" s="311"/>
      <c r="F76" s="311" t="s">
        <v>616</v>
      </c>
      <c r="G76" s="312"/>
      <c r="H76" s="311" t="s">
        <v>56</v>
      </c>
      <c r="I76" s="311" t="s">
        <v>59</v>
      </c>
      <c r="J76" s="311" t="s">
        <v>617</v>
      </c>
      <c r="K76" s="310"/>
    </row>
    <row r="77" s="1" customFormat="1" ht="17.25" customHeight="1">
      <c r="B77" s="308"/>
      <c r="C77" s="313" t="s">
        <v>618</v>
      </c>
      <c r="D77" s="313"/>
      <c r="E77" s="313"/>
      <c r="F77" s="314" t="s">
        <v>619</v>
      </c>
      <c r="G77" s="315"/>
      <c r="H77" s="313"/>
      <c r="I77" s="313"/>
      <c r="J77" s="313" t="s">
        <v>620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55</v>
      </c>
      <c r="D79" s="318"/>
      <c r="E79" s="318"/>
      <c r="F79" s="319" t="s">
        <v>621</v>
      </c>
      <c r="G79" s="320"/>
      <c r="H79" s="296" t="s">
        <v>622</v>
      </c>
      <c r="I79" s="296" t="s">
        <v>623</v>
      </c>
      <c r="J79" s="296">
        <v>20</v>
      </c>
      <c r="K79" s="310"/>
    </row>
    <row r="80" s="1" customFormat="1" ht="15" customHeight="1">
      <c r="B80" s="308"/>
      <c r="C80" s="296" t="s">
        <v>624</v>
      </c>
      <c r="D80" s="296"/>
      <c r="E80" s="296"/>
      <c r="F80" s="319" t="s">
        <v>621</v>
      </c>
      <c r="G80" s="320"/>
      <c r="H80" s="296" t="s">
        <v>625</v>
      </c>
      <c r="I80" s="296" t="s">
        <v>623</v>
      </c>
      <c r="J80" s="296">
        <v>120</v>
      </c>
      <c r="K80" s="310"/>
    </row>
    <row r="81" s="1" customFormat="1" ht="15" customHeight="1">
      <c r="B81" s="321"/>
      <c r="C81" s="296" t="s">
        <v>626</v>
      </c>
      <c r="D81" s="296"/>
      <c r="E81" s="296"/>
      <c r="F81" s="319" t="s">
        <v>627</v>
      </c>
      <c r="G81" s="320"/>
      <c r="H81" s="296" t="s">
        <v>628</v>
      </c>
      <c r="I81" s="296" t="s">
        <v>623</v>
      </c>
      <c r="J81" s="296">
        <v>50</v>
      </c>
      <c r="K81" s="310"/>
    </row>
    <row r="82" s="1" customFormat="1" ht="15" customHeight="1">
      <c r="B82" s="321"/>
      <c r="C82" s="296" t="s">
        <v>629</v>
      </c>
      <c r="D82" s="296"/>
      <c r="E82" s="296"/>
      <c r="F82" s="319" t="s">
        <v>621</v>
      </c>
      <c r="G82" s="320"/>
      <c r="H82" s="296" t="s">
        <v>630</v>
      </c>
      <c r="I82" s="296" t="s">
        <v>631</v>
      </c>
      <c r="J82" s="296"/>
      <c r="K82" s="310"/>
    </row>
    <row r="83" s="1" customFormat="1" ht="15" customHeight="1">
      <c r="B83" s="321"/>
      <c r="C83" s="322" t="s">
        <v>632</v>
      </c>
      <c r="D83" s="322"/>
      <c r="E83" s="322"/>
      <c r="F83" s="323" t="s">
        <v>627</v>
      </c>
      <c r="G83" s="322"/>
      <c r="H83" s="322" t="s">
        <v>633</v>
      </c>
      <c r="I83" s="322" t="s">
        <v>623</v>
      </c>
      <c r="J83" s="322">
        <v>15</v>
      </c>
      <c r="K83" s="310"/>
    </row>
    <row r="84" s="1" customFormat="1" ht="15" customHeight="1">
      <c r="B84" s="321"/>
      <c r="C84" s="322" t="s">
        <v>634</v>
      </c>
      <c r="D84" s="322"/>
      <c r="E84" s="322"/>
      <c r="F84" s="323" t="s">
        <v>627</v>
      </c>
      <c r="G84" s="322"/>
      <c r="H84" s="322" t="s">
        <v>635</v>
      </c>
      <c r="I84" s="322" t="s">
        <v>623</v>
      </c>
      <c r="J84" s="322">
        <v>15</v>
      </c>
      <c r="K84" s="310"/>
    </row>
    <row r="85" s="1" customFormat="1" ht="15" customHeight="1">
      <c r="B85" s="321"/>
      <c r="C85" s="322" t="s">
        <v>636</v>
      </c>
      <c r="D85" s="322"/>
      <c r="E85" s="322"/>
      <c r="F85" s="323" t="s">
        <v>627</v>
      </c>
      <c r="G85" s="322"/>
      <c r="H85" s="322" t="s">
        <v>637</v>
      </c>
      <c r="I85" s="322" t="s">
        <v>623</v>
      </c>
      <c r="J85" s="322">
        <v>20</v>
      </c>
      <c r="K85" s="310"/>
    </row>
    <row r="86" s="1" customFormat="1" ht="15" customHeight="1">
      <c r="B86" s="321"/>
      <c r="C86" s="322" t="s">
        <v>638</v>
      </c>
      <c r="D86" s="322"/>
      <c r="E86" s="322"/>
      <c r="F86" s="323" t="s">
        <v>627</v>
      </c>
      <c r="G86" s="322"/>
      <c r="H86" s="322" t="s">
        <v>639</v>
      </c>
      <c r="I86" s="322" t="s">
        <v>623</v>
      </c>
      <c r="J86" s="322">
        <v>20</v>
      </c>
      <c r="K86" s="310"/>
    </row>
    <row r="87" s="1" customFormat="1" ht="15" customHeight="1">
      <c r="B87" s="321"/>
      <c r="C87" s="296" t="s">
        <v>640</v>
      </c>
      <c r="D87" s="296"/>
      <c r="E87" s="296"/>
      <c r="F87" s="319" t="s">
        <v>627</v>
      </c>
      <c r="G87" s="320"/>
      <c r="H87" s="296" t="s">
        <v>641</v>
      </c>
      <c r="I87" s="296" t="s">
        <v>623</v>
      </c>
      <c r="J87" s="296">
        <v>50</v>
      </c>
      <c r="K87" s="310"/>
    </row>
    <row r="88" s="1" customFormat="1" ht="15" customHeight="1">
      <c r="B88" s="321"/>
      <c r="C88" s="296" t="s">
        <v>642</v>
      </c>
      <c r="D88" s="296"/>
      <c r="E88" s="296"/>
      <c r="F88" s="319" t="s">
        <v>627</v>
      </c>
      <c r="G88" s="320"/>
      <c r="H88" s="296" t="s">
        <v>643</v>
      </c>
      <c r="I88" s="296" t="s">
        <v>623</v>
      </c>
      <c r="J88" s="296">
        <v>20</v>
      </c>
      <c r="K88" s="310"/>
    </row>
    <row r="89" s="1" customFormat="1" ht="15" customHeight="1">
      <c r="B89" s="321"/>
      <c r="C89" s="296" t="s">
        <v>644</v>
      </c>
      <c r="D89" s="296"/>
      <c r="E89" s="296"/>
      <c r="F89" s="319" t="s">
        <v>627</v>
      </c>
      <c r="G89" s="320"/>
      <c r="H89" s="296" t="s">
        <v>645</v>
      </c>
      <c r="I89" s="296" t="s">
        <v>623</v>
      </c>
      <c r="J89" s="296">
        <v>20</v>
      </c>
      <c r="K89" s="310"/>
    </row>
    <row r="90" s="1" customFormat="1" ht="15" customHeight="1">
      <c r="B90" s="321"/>
      <c r="C90" s="296" t="s">
        <v>646</v>
      </c>
      <c r="D90" s="296"/>
      <c r="E90" s="296"/>
      <c r="F90" s="319" t="s">
        <v>627</v>
      </c>
      <c r="G90" s="320"/>
      <c r="H90" s="296" t="s">
        <v>647</v>
      </c>
      <c r="I90" s="296" t="s">
        <v>623</v>
      </c>
      <c r="J90" s="296">
        <v>50</v>
      </c>
      <c r="K90" s="310"/>
    </row>
    <row r="91" s="1" customFormat="1" ht="15" customHeight="1">
      <c r="B91" s="321"/>
      <c r="C91" s="296" t="s">
        <v>648</v>
      </c>
      <c r="D91" s="296"/>
      <c r="E91" s="296"/>
      <c r="F91" s="319" t="s">
        <v>627</v>
      </c>
      <c r="G91" s="320"/>
      <c r="H91" s="296" t="s">
        <v>648</v>
      </c>
      <c r="I91" s="296" t="s">
        <v>623</v>
      </c>
      <c r="J91" s="296">
        <v>50</v>
      </c>
      <c r="K91" s="310"/>
    </row>
    <row r="92" s="1" customFormat="1" ht="15" customHeight="1">
      <c r="B92" s="321"/>
      <c r="C92" s="296" t="s">
        <v>649</v>
      </c>
      <c r="D92" s="296"/>
      <c r="E92" s="296"/>
      <c r="F92" s="319" t="s">
        <v>627</v>
      </c>
      <c r="G92" s="320"/>
      <c r="H92" s="296" t="s">
        <v>650</v>
      </c>
      <c r="I92" s="296" t="s">
        <v>623</v>
      </c>
      <c r="J92" s="296">
        <v>255</v>
      </c>
      <c r="K92" s="310"/>
    </row>
    <row r="93" s="1" customFormat="1" ht="15" customHeight="1">
      <c r="B93" s="321"/>
      <c r="C93" s="296" t="s">
        <v>651</v>
      </c>
      <c r="D93" s="296"/>
      <c r="E93" s="296"/>
      <c r="F93" s="319" t="s">
        <v>621</v>
      </c>
      <c r="G93" s="320"/>
      <c r="H93" s="296" t="s">
        <v>652</v>
      </c>
      <c r="I93" s="296" t="s">
        <v>653</v>
      </c>
      <c r="J93" s="296"/>
      <c r="K93" s="310"/>
    </row>
    <row r="94" s="1" customFormat="1" ht="15" customHeight="1">
      <c r="B94" s="321"/>
      <c r="C94" s="296" t="s">
        <v>654</v>
      </c>
      <c r="D94" s="296"/>
      <c r="E94" s="296"/>
      <c r="F94" s="319" t="s">
        <v>621</v>
      </c>
      <c r="G94" s="320"/>
      <c r="H94" s="296" t="s">
        <v>655</v>
      </c>
      <c r="I94" s="296" t="s">
        <v>656</v>
      </c>
      <c r="J94" s="296"/>
      <c r="K94" s="310"/>
    </row>
    <row r="95" s="1" customFormat="1" ht="15" customHeight="1">
      <c r="B95" s="321"/>
      <c r="C95" s="296" t="s">
        <v>657</v>
      </c>
      <c r="D95" s="296"/>
      <c r="E95" s="296"/>
      <c r="F95" s="319" t="s">
        <v>621</v>
      </c>
      <c r="G95" s="320"/>
      <c r="H95" s="296" t="s">
        <v>657</v>
      </c>
      <c r="I95" s="296" t="s">
        <v>656</v>
      </c>
      <c r="J95" s="296"/>
      <c r="K95" s="310"/>
    </row>
    <row r="96" s="1" customFormat="1" ht="15" customHeight="1">
      <c r="B96" s="321"/>
      <c r="C96" s="296" t="s">
        <v>40</v>
      </c>
      <c r="D96" s="296"/>
      <c r="E96" s="296"/>
      <c r="F96" s="319" t="s">
        <v>621</v>
      </c>
      <c r="G96" s="320"/>
      <c r="H96" s="296" t="s">
        <v>658</v>
      </c>
      <c r="I96" s="296" t="s">
        <v>656</v>
      </c>
      <c r="J96" s="296"/>
      <c r="K96" s="310"/>
    </row>
    <row r="97" s="1" customFormat="1" ht="15" customHeight="1">
      <c r="B97" s="321"/>
      <c r="C97" s="296" t="s">
        <v>50</v>
      </c>
      <c r="D97" s="296"/>
      <c r="E97" s="296"/>
      <c r="F97" s="319" t="s">
        <v>621</v>
      </c>
      <c r="G97" s="320"/>
      <c r="H97" s="296" t="s">
        <v>659</v>
      </c>
      <c r="I97" s="296" t="s">
        <v>656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660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615</v>
      </c>
      <c r="D103" s="311"/>
      <c r="E103" s="311"/>
      <c r="F103" s="311" t="s">
        <v>616</v>
      </c>
      <c r="G103" s="312"/>
      <c r="H103" s="311" t="s">
        <v>56</v>
      </c>
      <c r="I103" s="311" t="s">
        <v>59</v>
      </c>
      <c r="J103" s="311" t="s">
        <v>617</v>
      </c>
      <c r="K103" s="310"/>
    </row>
    <row r="104" s="1" customFormat="1" ht="17.25" customHeight="1">
      <c r="B104" s="308"/>
      <c r="C104" s="313" t="s">
        <v>618</v>
      </c>
      <c r="D104" s="313"/>
      <c r="E104" s="313"/>
      <c r="F104" s="314" t="s">
        <v>619</v>
      </c>
      <c r="G104" s="315"/>
      <c r="H104" s="313"/>
      <c r="I104" s="313"/>
      <c r="J104" s="313" t="s">
        <v>620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55</v>
      </c>
      <c r="D106" s="318"/>
      <c r="E106" s="318"/>
      <c r="F106" s="319" t="s">
        <v>621</v>
      </c>
      <c r="G106" s="296"/>
      <c r="H106" s="296" t="s">
        <v>661</v>
      </c>
      <c r="I106" s="296" t="s">
        <v>623</v>
      </c>
      <c r="J106" s="296">
        <v>20</v>
      </c>
      <c r="K106" s="310"/>
    </row>
    <row r="107" s="1" customFormat="1" ht="15" customHeight="1">
      <c r="B107" s="308"/>
      <c r="C107" s="296" t="s">
        <v>624</v>
      </c>
      <c r="D107" s="296"/>
      <c r="E107" s="296"/>
      <c r="F107" s="319" t="s">
        <v>621</v>
      </c>
      <c r="G107" s="296"/>
      <c r="H107" s="296" t="s">
        <v>661</v>
      </c>
      <c r="I107" s="296" t="s">
        <v>623</v>
      </c>
      <c r="J107" s="296">
        <v>120</v>
      </c>
      <c r="K107" s="310"/>
    </row>
    <row r="108" s="1" customFormat="1" ht="15" customHeight="1">
      <c r="B108" s="321"/>
      <c r="C108" s="296" t="s">
        <v>626</v>
      </c>
      <c r="D108" s="296"/>
      <c r="E108" s="296"/>
      <c r="F108" s="319" t="s">
        <v>627</v>
      </c>
      <c r="G108" s="296"/>
      <c r="H108" s="296" t="s">
        <v>661</v>
      </c>
      <c r="I108" s="296" t="s">
        <v>623</v>
      </c>
      <c r="J108" s="296">
        <v>50</v>
      </c>
      <c r="K108" s="310"/>
    </row>
    <row r="109" s="1" customFormat="1" ht="15" customHeight="1">
      <c r="B109" s="321"/>
      <c r="C109" s="296" t="s">
        <v>629</v>
      </c>
      <c r="D109" s="296"/>
      <c r="E109" s="296"/>
      <c r="F109" s="319" t="s">
        <v>621</v>
      </c>
      <c r="G109" s="296"/>
      <c r="H109" s="296" t="s">
        <v>661</v>
      </c>
      <c r="I109" s="296" t="s">
        <v>631</v>
      </c>
      <c r="J109" s="296"/>
      <c r="K109" s="310"/>
    </row>
    <row r="110" s="1" customFormat="1" ht="15" customHeight="1">
      <c r="B110" s="321"/>
      <c r="C110" s="296" t="s">
        <v>640</v>
      </c>
      <c r="D110" s="296"/>
      <c r="E110" s="296"/>
      <c r="F110" s="319" t="s">
        <v>627</v>
      </c>
      <c r="G110" s="296"/>
      <c r="H110" s="296" t="s">
        <v>661</v>
      </c>
      <c r="I110" s="296" t="s">
        <v>623</v>
      </c>
      <c r="J110" s="296">
        <v>50</v>
      </c>
      <c r="K110" s="310"/>
    </row>
    <row r="111" s="1" customFormat="1" ht="15" customHeight="1">
      <c r="B111" s="321"/>
      <c r="C111" s="296" t="s">
        <v>648</v>
      </c>
      <c r="D111" s="296"/>
      <c r="E111" s="296"/>
      <c r="F111" s="319" t="s">
        <v>627</v>
      </c>
      <c r="G111" s="296"/>
      <c r="H111" s="296" t="s">
        <v>661</v>
      </c>
      <c r="I111" s="296" t="s">
        <v>623</v>
      </c>
      <c r="J111" s="296">
        <v>50</v>
      </c>
      <c r="K111" s="310"/>
    </row>
    <row r="112" s="1" customFormat="1" ht="15" customHeight="1">
      <c r="B112" s="321"/>
      <c r="C112" s="296" t="s">
        <v>646</v>
      </c>
      <c r="D112" s="296"/>
      <c r="E112" s="296"/>
      <c r="F112" s="319" t="s">
        <v>627</v>
      </c>
      <c r="G112" s="296"/>
      <c r="H112" s="296" t="s">
        <v>661</v>
      </c>
      <c r="I112" s="296" t="s">
        <v>623</v>
      </c>
      <c r="J112" s="296">
        <v>50</v>
      </c>
      <c r="K112" s="310"/>
    </row>
    <row r="113" s="1" customFormat="1" ht="15" customHeight="1">
      <c r="B113" s="321"/>
      <c r="C113" s="296" t="s">
        <v>55</v>
      </c>
      <c r="D113" s="296"/>
      <c r="E113" s="296"/>
      <c r="F113" s="319" t="s">
        <v>621</v>
      </c>
      <c r="G113" s="296"/>
      <c r="H113" s="296" t="s">
        <v>662</v>
      </c>
      <c r="I113" s="296" t="s">
        <v>623</v>
      </c>
      <c r="J113" s="296">
        <v>20</v>
      </c>
      <c r="K113" s="310"/>
    </row>
    <row r="114" s="1" customFormat="1" ht="15" customHeight="1">
      <c r="B114" s="321"/>
      <c r="C114" s="296" t="s">
        <v>663</v>
      </c>
      <c r="D114" s="296"/>
      <c r="E114" s="296"/>
      <c r="F114" s="319" t="s">
        <v>621</v>
      </c>
      <c r="G114" s="296"/>
      <c r="H114" s="296" t="s">
        <v>664</v>
      </c>
      <c r="I114" s="296" t="s">
        <v>623</v>
      </c>
      <c r="J114" s="296">
        <v>120</v>
      </c>
      <c r="K114" s="310"/>
    </row>
    <row r="115" s="1" customFormat="1" ht="15" customHeight="1">
      <c r="B115" s="321"/>
      <c r="C115" s="296" t="s">
        <v>40</v>
      </c>
      <c r="D115" s="296"/>
      <c r="E115" s="296"/>
      <c r="F115" s="319" t="s">
        <v>621</v>
      </c>
      <c r="G115" s="296"/>
      <c r="H115" s="296" t="s">
        <v>665</v>
      </c>
      <c r="I115" s="296" t="s">
        <v>656</v>
      </c>
      <c r="J115" s="296"/>
      <c r="K115" s="310"/>
    </row>
    <row r="116" s="1" customFormat="1" ht="15" customHeight="1">
      <c r="B116" s="321"/>
      <c r="C116" s="296" t="s">
        <v>50</v>
      </c>
      <c r="D116" s="296"/>
      <c r="E116" s="296"/>
      <c r="F116" s="319" t="s">
        <v>621</v>
      </c>
      <c r="G116" s="296"/>
      <c r="H116" s="296" t="s">
        <v>666</v>
      </c>
      <c r="I116" s="296" t="s">
        <v>656</v>
      </c>
      <c r="J116" s="296"/>
      <c r="K116" s="310"/>
    </row>
    <row r="117" s="1" customFormat="1" ht="15" customHeight="1">
      <c r="B117" s="321"/>
      <c r="C117" s="296" t="s">
        <v>59</v>
      </c>
      <c r="D117" s="296"/>
      <c r="E117" s="296"/>
      <c r="F117" s="319" t="s">
        <v>621</v>
      </c>
      <c r="G117" s="296"/>
      <c r="H117" s="296" t="s">
        <v>667</v>
      </c>
      <c r="I117" s="296" t="s">
        <v>668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669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615</v>
      </c>
      <c r="D123" s="311"/>
      <c r="E123" s="311"/>
      <c r="F123" s="311" t="s">
        <v>616</v>
      </c>
      <c r="G123" s="312"/>
      <c r="H123" s="311" t="s">
        <v>56</v>
      </c>
      <c r="I123" s="311" t="s">
        <v>59</v>
      </c>
      <c r="J123" s="311" t="s">
        <v>617</v>
      </c>
      <c r="K123" s="340"/>
    </row>
    <row r="124" s="1" customFormat="1" ht="17.25" customHeight="1">
      <c r="B124" s="339"/>
      <c r="C124" s="313" t="s">
        <v>618</v>
      </c>
      <c r="D124" s="313"/>
      <c r="E124" s="313"/>
      <c r="F124" s="314" t="s">
        <v>619</v>
      </c>
      <c r="G124" s="315"/>
      <c r="H124" s="313"/>
      <c r="I124" s="313"/>
      <c r="J124" s="313" t="s">
        <v>620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624</v>
      </c>
      <c r="D126" s="318"/>
      <c r="E126" s="318"/>
      <c r="F126" s="319" t="s">
        <v>621</v>
      </c>
      <c r="G126" s="296"/>
      <c r="H126" s="296" t="s">
        <v>661</v>
      </c>
      <c r="I126" s="296" t="s">
        <v>623</v>
      </c>
      <c r="J126" s="296">
        <v>120</v>
      </c>
      <c r="K126" s="344"/>
    </row>
    <row r="127" s="1" customFormat="1" ht="15" customHeight="1">
      <c r="B127" s="341"/>
      <c r="C127" s="296" t="s">
        <v>670</v>
      </c>
      <c r="D127" s="296"/>
      <c r="E127" s="296"/>
      <c r="F127" s="319" t="s">
        <v>621</v>
      </c>
      <c r="G127" s="296"/>
      <c r="H127" s="296" t="s">
        <v>671</v>
      </c>
      <c r="I127" s="296" t="s">
        <v>623</v>
      </c>
      <c r="J127" s="296" t="s">
        <v>672</v>
      </c>
      <c r="K127" s="344"/>
    </row>
    <row r="128" s="1" customFormat="1" ht="15" customHeight="1">
      <c r="B128" s="341"/>
      <c r="C128" s="296" t="s">
        <v>569</v>
      </c>
      <c r="D128" s="296"/>
      <c r="E128" s="296"/>
      <c r="F128" s="319" t="s">
        <v>621</v>
      </c>
      <c r="G128" s="296"/>
      <c r="H128" s="296" t="s">
        <v>673</v>
      </c>
      <c r="I128" s="296" t="s">
        <v>623</v>
      </c>
      <c r="J128" s="296" t="s">
        <v>672</v>
      </c>
      <c r="K128" s="344"/>
    </row>
    <row r="129" s="1" customFormat="1" ht="15" customHeight="1">
      <c r="B129" s="341"/>
      <c r="C129" s="296" t="s">
        <v>632</v>
      </c>
      <c r="D129" s="296"/>
      <c r="E129" s="296"/>
      <c r="F129" s="319" t="s">
        <v>627</v>
      </c>
      <c r="G129" s="296"/>
      <c r="H129" s="296" t="s">
        <v>633</v>
      </c>
      <c r="I129" s="296" t="s">
        <v>623</v>
      </c>
      <c r="J129" s="296">
        <v>15</v>
      </c>
      <c r="K129" s="344"/>
    </row>
    <row r="130" s="1" customFormat="1" ht="15" customHeight="1">
      <c r="B130" s="341"/>
      <c r="C130" s="322" t="s">
        <v>634</v>
      </c>
      <c r="D130" s="322"/>
      <c r="E130" s="322"/>
      <c r="F130" s="323" t="s">
        <v>627</v>
      </c>
      <c r="G130" s="322"/>
      <c r="H130" s="322" t="s">
        <v>635</v>
      </c>
      <c r="I130" s="322" t="s">
        <v>623</v>
      </c>
      <c r="J130" s="322">
        <v>15</v>
      </c>
      <c r="K130" s="344"/>
    </row>
    <row r="131" s="1" customFormat="1" ht="15" customHeight="1">
      <c r="B131" s="341"/>
      <c r="C131" s="322" t="s">
        <v>636</v>
      </c>
      <c r="D131" s="322"/>
      <c r="E131" s="322"/>
      <c r="F131" s="323" t="s">
        <v>627</v>
      </c>
      <c r="G131" s="322"/>
      <c r="H131" s="322" t="s">
        <v>637</v>
      </c>
      <c r="I131" s="322" t="s">
        <v>623</v>
      </c>
      <c r="J131" s="322">
        <v>20</v>
      </c>
      <c r="K131" s="344"/>
    </row>
    <row r="132" s="1" customFormat="1" ht="15" customHeight="1">
      <c r="B132" s="341"/>
      <c r="C132" s="322" t="s">
        <v>638</v>
      </c>
      <c r="D132" s="322"/>
      <c r="E132" s="322"/>
      <c r="F132" s="323" t="s">
        <v>627</v>
      </c>
      <c r="G132" s="322"/>
      <c r="H132" s="322" t="s">
        <v>639</v>
      </c>
      <c r="I132" s="322" t="s">
        <v>623</v>
      </c>
      <c r="J132" s="322">
        <v>20</v>
      </c>
      <c r="K132" s="344"/>
    </row>
    <row r="133" s="1" customFormat="1" ht="15" customHeight="1">
      <c r="B133" s="341"/>
      <c r="C133" s="296" t="s">
        <v>626</v>
      </c>
      <c r="D133" s="296"/>
      <c r="E133" s="296"/>
      <c r="F133" s="319" t="s">
        <v>627</v>
      </c>
      <c r="G133" s="296"/>
      <c r="H133" s="296" t="s">
        <v>661</v>
      </c>
      <c r="I133" s="296" t="s">
        <v>623</v>
      </c>
      <c r="J133" s="296">
        <v>50</v>
      </c>
      <c r="K133" s="344"/>
    </row>
    <row r="134" s="1" customFormat="1" ht="15" customHeight="1">
      <c r="B134" s="341"/>
      <c r="C134" s="296" t="s">
        <v>640</v>
      </c>
      <c r="D134" s="296"/>
      <c r="E134" s="296"/>
      <c r="F134" s="319" t="s">
        <v>627</v>
      </c>
      <c r="G134" s="296"/>
      <c r="H134" s="296" t="s">
        <v>661</v>
      </c>
      <c r="I134" s="296" t="s">
        <v>623</v>
      </c>
      <c r="J134" s="296">
        <v>50</v>
      </c>
      <c r="K134" s="344"/>
    </row>
    <row r="135" s="1" customFormat="1" ht="15" customHeight="1">
      <c r="B135" s="341"/>
      <c r="C135" s="296" t="s">
        <v>646</v>
      </c>
      <c r="D135" s="296"/>
      <c r="E135" s="296"/>
      <c r="F135" s="319" t="s">
        <v>627</v>
      </c>
      <c r="G135" s="296"/>
      <c r="H135" s="296" t="s">
        <v>661</v>
      </c>
      <c r="I135" s="296" t="s">
        <v>623</v>
      </c>
      <c r="J135" s="296">
        <v>50</v>
      </c>
      <c r="K135" s="344"/>
    </row>
    <row r="136" s="1" customFormat="1" ht="15" customHeight="1">
      <c r="B136" s="341"/>
      <c r="C136" s="296" t="s">
        <v>648</v>
      </c>
      <c r="D136" s="296"/>
      <c r="E136" s="296"/>
      <c r="F136" s="319" t="s">
        <v>627</v>
      </c>
      <c r="G136" s="296"/>
      <c r="H136" s="296" t="s">
        <v>661</v>
      </c>
      <c r="I136" s="296" t="s">
        <v>623</v>
      </c>
      <c r="J136" s="296">
        <v>50</v>
      </c>
      <c r="K136" s="344"/>
    </row>
    <row r="137" s="1" customFormat="1" ht="15" customHeight="1">
      <c r="B137" s="341"/>
      <c r="C137" s="296" t="s">
        <v>649</v>
      </c>
      <c r="D137" s="296"/>
      <c r="E137" s="296"/>
      <c r="F137" s="319" t="s">
        <v>627</v>
      </c>
      <c r="G137" s="296"/>
      <c r="H137" s="296" t="s">
        <v>674</v>
      </c>
      <c r="I137" s="296" t="s">
        <v>623</v>
      </c>
      <c r="J137" s="296">
        <v>255</v>
      </c>
      <c r="K137" s="344"/>
    </row>
    <row r="138" s="1" customFormat="1" ht="15" customHeight="1">
      <c r="B138" s="341"/>
      <c r="C138" s="296" t="s">
        <v>651</v>
      </c>
      <c r="D138" s="296"/>
      <c r="E138" s="296"/>
      <c r="F138" s="319" t="s">
        <v>621</v>
      </c>
      <c r="G138" s="296"/>
      <c r="H138" s="296" t="s">
        <v>675</v>
      </c>
      <c r="I138" s="296" t="s">
        <v>653</v>
      </c>
      <c r="J138" s="296"/>
      <c r="K138" s="344"/>
    </row>
    <row r="139" s="1" customFormat="1" ht="15" customHeight="1">
      <c r="B139" s="341"/>
      <c r="C139" s="296" t="s">
        <v>654</v>
      </c>
      <c r="D139" s="296"/>
      <c r="E139" s="296"/>
      <c r="F139" s="319" t="s">
        <v>621</v>
      </c>
      <c r="G139" s="296"/>
      <c r="H139" s="296" t="s">
        <v>676</v>
      </c>
      <c r="I139" s="296" t="s">
        <v>656</v>
      </c>
      <c r="J139" s="296"/>
      <c r="K139" s="344"/>
    </row>
    <row r="140" s="1" customFormat="1" ht="15" customHeight="1">
      <c r="B140" s="341"/>
      <c r="C140" s="296" t="s">
        <v>657</v>
      </c>
      <c r="D140" s="296"/>
      <c r="E140" s="296"/>
      <c r="F140" s="319" t="s">
        <v>621</v>
      </c>
      <c r="G140" s="296"/>
      <c r="H140" s="296" t="s">
        <v>657</v>
      </c>
      <c r="I140" s="296" t="s">
        <v>656</v>
      </c>
      <c r="J140" s="296"/>
      <c r="K140" s="344"/>
    </row>
    <row r="141" s="1" customFormat="1" ht="15" customHeight="1">
      <c r="B141" s="341"/>
      <c r="C141" s="296" t="s">
        <v>40</v>
      </c>
      <c r="D141" s="296"/>
      <c r="E141" s="296"/>
      <c r="F141" s="319" t="s">
        <v>621</v>
      </c>
      <c r="G141" s="296"/>
      <c r="H141" s="296" t="s">
        <v>677</v>
      </c>
      <c r="I141" s="296" t="s">
        <v>656</v>
      </c>
      <c r="J141" s="296"/>
      <c r="K141" s="344"/>
    </row>
    <row r="142" s="1" customFormat="1" ht="15" customHeight="1">
      <c r="B142" s="341"/>
      <c r="C142" s="296" t="s">
        <v>678</v>
      </c>
      <c r="D142" s="296"/>
      <c r="E142" s="296"/>
      <c r="F142" s="319" t="s">
        <v>621</v>
      </c>
      <c r="G142" s="296"/>
      <c r="H142" s="296" t="s">
        <v>679</v>
      </c>
      <c r="I142" s="296" t="s">
        <v>656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680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615</v>
      </c>
      <c r="D148" s="311"/>
      <c r="E148" s="311"/>
      <c r="F148" s="311" t="s">
        <v>616</v>
      </c>
      <c r="G148" s="312"/>
      <c r="H148" s="311" t="s">
        <v>56</v>
      </c>
      <c r="I148" s="311" t="s">
        <v>59</v>
      </c>
      <c r="J148" s="311" t="s">
        <v>617</v>
      </c>
      <c r="K148" s="310"/>
    </row>
    <row r="149" s="1" customFormat="1" ht="17.25" customHeight="1">
      <c r="B149" s="308"/>
      <c r="C149" s="313" t="s">
        <v>618</v>
      </c>
      <c r="D149" s="313"/>
      <c r="E149" s="313"/>
      <c r="F149" s="314" t="s">
        <v>619</v>
      </c>
      <c r="G149" s="315"/>
      <c r="H149" s="313"/>
      <c r="I149" s="313"/>
      <c r="J149" s="313" t="s">
        <v>620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624</v>
      </c>
      <c r="D151" s="296"/>
      <c r="E151" s="296"/>
      <c r="F151" s="349" t="s">
        <v>621</v>
      </c>
      <c r="G151" s="296"/>
      <c r="H151" s="348" t="s">
        <v>661</v>
      </c>
      <c r="I151" s="348" t="s">
        <v>623</v>
      </c>
      <c r="J151" s="348">
        <v>120</v>
      </c>
      <c r="K151" s="344"/>
    </row>
    <row r="152" s="1" customFormat="1" ht="15" customHeight="1">
      <c r="B152" s="321"/>
      <c r="C152" s="348" t="s">
        <v>670</v>
      </c>
      <c r="D152" s="296"/>
      <c r="E152" s="296"/>
      <c r="F152" s="349" t="s">
        <v>621</v>
      </c>
      <c r="G152" s="296"/>
      <c r="H152" s="348" t="s">
        <v>681</v>
      </c>
      <c r="I152" s="348" t="s">
        <v>623</v>
      </c>
      <c r="J152" s="348" t="s">
        <v>672</v>
      </c>
      <c r="K152" s="344"/>
    </row>
    <row r="153" s="1" customFormat="1" ht="15" customHeight="1">
      <c r="B153" s="321"/>
      <c r="C153" s="348" t="s">
        <v>569</v>
      </c>
      <c r="D153" s="296"/>
      <c r="E153" s="296"/>
      <c r="F153" s="349" t="s">
        <v>621</v>
      </c>
      <c r="G153" s="296"/>
      <c r="H153" s="348" t="s">
        <v>682</v>
      </c>
      <c r="I153" s="348" t="s">
        <v>623</v>
      </c>
      <c r="J153" s="348" t="s">
        <v>672</v>
      </c>
      <c r="K153" s="344"/>
    </row>
    <row r="154" s="1" customFormat="1" ht="15" customHeight="1">
      <c r="B154" s="321"/>
      <c r="C154" s="348" t="s">
        <v>626</v>
      </c>
      <c r="D154" s="296"/>
      <c r="E154" s="296"/>
      <c r="F154" s="349" t="s">
        <v>627</v>
      </c>
      <c r="G154" s="296"/>
      <c r="H154" s="348" t="s">
        <v>661</v>
      </c>
      <c r="I154" s="348" t="s">
        <v>623</v>
      </c>
      <c r="J154" s="348">
        <v>50</v>
      </c>
      <c r="K154" s="344"/>
    </row>
    <row r="155" s="1" customFormat="1" ht="15" customHeight="1">
      <c r="B155" s="321"/>
      <c r="C155" s="348" t="s">
        <v>629</v>
      </c>
      <c r="D155" s="296"/>
      <c r="E155" s="296"/>
      <c r="F155" s="349" t="s">
        <v>621</v>
      </c>
      <c r="G155" s="296"/>
      <c r="H155" s="348" t="s">
        <v>661</v>
      </c>
      <c r="I155" s="348" t="s">
        <v>631</v>
      </c>
      <c r="J155" s="348"/>
      <c r="K155" s="344"/>
    </row>
    <row r="156" s="1" customFormat="1" ht="15" customHeight="1">
      <c r="B156" s="321"/>
      <c r="C156" s="348" t="s">
        <v>640</v>
      </c>
      <c r="D156" s="296"/>
      <c r="E156" s="296"/>
      <c r="F156" s="349" t="s">
        <v>627</v>
      </c>
      <c r="G156" s="296"/>
      <c r="H156" s="348" t="s">
        <v>661</v>
      </c>
      <c r="I156" s="348" t="s">
        <v>623</v>
      </c>
      <c r="J156" s="348">
        <v>50</v>
      </c>
      <c r="K156" s="344"/>
    </row>
    <row r="157" s="1" customFormat="1" ht="15" customHeight="1">
      <c r="B157" s="321"/>
      <c r="C157" s="348" t="s">
        <v>648</v>
      </c>
      <c r="D157" s="296"/>
      <c r="E157" s="296"/>
      <c r="F157" s="349" t="s">
        <v>627</v>
      </c>
      <c r="G157" s="296"/>
      <c r="H157" s="348" t="s">
        <v>661</v>
      </c>
      <c r="I157" s="348" t="s">
        <v>623</v>
      </c>
      <c r="J157" s="348">
        <v>50</v>
      </c>
      <c r="K157" s="344"/>
    </row>
    <row r="158" s="1" customFormat="1" ht="15" customHeight="1">
      <c r="B158" s="321"/>
      <c r="C158" s="348" t="s">
        <v>646</v>
      </c>
      <c r="D158" s="296"/>
      <c r="E158" s="296"/>
      <c r="F158" s="349" t="s">
        <v>627</v>
      </c>
      <c r="G158" s="296"/>
      <c r="H158" s="348" t="s">
        <v>661</v>
      </c>
      <c r="I158" s="348" t="s">
        <v>623</v>
      </c>
      <c r="J158" s="348">
        <v>50</v>
      </c>
      <c r="K158" s="344"/>
    </row>
    <row r="159" s="1" customFormat="1" ht="15" customHeight="1">
      <c r="B159" s="321"/>
      <c r="C159" s="348" t="s">
        <v>101</v>
      </c>
      <c r="D159" s="296"/>
      <c r="E159" s="296"/>
      <c r="F159" s="349" t="s">
        <v>621</v>
      </c>
      <c r="G159" s="296"/>
      <c r="H159" s="348" t="s">
        <v>683</v>
      </c>
      <c r="I159" s="348" t="s">
        <v>623</v>
      </c>
      <c r="J159" s="348" t="s">
        <v>684</v>
      </c>
      <c r="K159" s="344"/>
    </row>
    <row r="160" s="1" customFormat="1" ht="15" customHeight="1">
      <c r="B160" s="321"/>
      <c r="C160" s="348" t="s">
        <v>685</v>
      </c>
      <c r="D160" s="296"/>
      <c r="E160" s="296"/>
      <c r="F160" s="349" t="s">
        <v>621</v>
      </c>
      <c r="G160" s="296"/>
      <c r="H160" s="348" t="s">
        <v>686</v>
      </c>
      <c r="I160" s="348" t="s">
        <v>656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687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615</v>
      </c>
      <c r="D166" s="311"/>
      <c r="E166" s="311"/>
      <c r="F166" s="311" t="s">
        <v>616</v>
      </c>
      <c r="G166" s="353"/>
      <c r="H166" s="354" t="s">
        <v>56</v>
      </c>
      <c r="I166" s="354" t="s">
        <v>59</v>
      </c>
      <c r="J166" s="311" t="s">
        <v>617</v>
      </c>
      <c r="K166" s="288"/>
    </row>
    <row r="167" s="1" customFormat="1" ht="17.25" customHeight="1">
      <c r="B167" s="289"/>
      <c r="C167" s="313" t="s">
        <v>618</v>
      </c>
      <c r="D167" s="313"/>
      <c r="E167" s="313"/>
      <c r="F167" s="314" t="s">
        <v>619</v>
      </c>
      <c r="G167" s="355"/>
      <c r="H167" s="356"/>
      <c r="I167" s="356"/>
      <c r="J167" s="313" t="s">
        <v>620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624</v>
      </c>
      <c r="D169" s="296"/>
      <c r="E169" s="296"/>
      <c r="F169" s="319" t="s">
        <v>621</v>
      </c>
      <c r="G169" s="296"/>
      <c r="H169" s="296" t="s">
        <v>661</v>
      </c>
      <c r="I169" s="296" t="s">
        <v>623</v>
      </c>
      <c r="J169" s="296">
        <v>120</v>
      </c>
      <c r="K169" s="344"/>
    </row>
    <row r="170" s="1" customFormat="1" ht="15" customHeight="1">
      <c r="B170" s="321"/>
      <c r="C170" s="296" t="s">
        <v>670</v>
      </c>
      <c r="D170" s="296"/>
      <c r="E170" s="296"/>
      <c r="F170" s="319" t="s">
        <v>621</v>
      </c>
      <c r="G170" s="296"/>
      <c r="H170" s="296" t="s">
        <v>671</v>
      </c>
      <c r="I170" s="296" t="s">
        <v>623</v>
      </c>
      <c r="J170" s="296" t="s">
        <v>672</v>
      </c>
      <c r="K170" s="344"/>
    </row>
    <row r="171" s="1" customFormat="1" ht="15" customHeight="1">
      <c r="B171" s="321"/>
      <c r="C171" s="296" t="s">
        <v>569</v>
      </c>
      <c r="D171" s="296"/>
      <c r="E171" s="296"/>
      <c r="F171" s="319" t="s">
        <v>621</v>
      </c>
      <c r="G171" s="296"/>
      <c r="H171" s="296" t="s">
        <v>688</v>
      </c>
      <c r="I171" s="296" t="s">
        <v>623</v>
      </c>
      <c r="J171" s="296" t="s">
        <v>672</v>
      </c>
      <c r="K171" s="344"/>
    </row>
    <row r="172" s="1" customFormat="1" ht="15" customHeight="1">
      <c r="B172" s="321"/>
      <c r="C172" s="296" t="s">
        <v>626</v>
      </c>
      <c r="D172" s="296"/>
      <c r="E172" s="296"/>
      <c r="F172" s="319" t="s">
        <v>627</v>
      </c>
      <c r="G172" s="296"/>
      <c r="H172" s="296" t="s">
        <v>688</v>
      </c>
      <c r="I172" s="296" t="s">
        <v>623</v>
      </c>
      <c r="J172" s="296">
        <v>50</v>
      </c>
      <c r="K172" s="344"/>
    </row>
    <row r="173" s="1" customFormat="1" ht="15" customHeight="1">
      <c r="B173" s="321"/>
      <c r="C173" s="296" t="s">
        <v>629</v>
      </c>
      <c r="D173" s="296"/>
      <c r="E173" s="296"/>
      <c r="F173" s="319" t="s">
        <v>621</v>
      </c>
      <c r="G173" s="296"/>
      <c r="H173" s="296" t="s">
        <v>688</v>
      </c>
      <c r="I173" s="296" t="s">
        <v>631</v>
      </c>
      <c r="J173" s="296"/>
      <c r="K173" s="344"/>
    </row>
    <row r="174" s="1" customFormat="1" ht="15" customHeight="1">
      <c r="B174" s="321"/>
      <c r="C174" s="296" t="s">
        <v>640</v>
      </c>
      <c r="D174" s="296"/>
      <c r="E174" s="296"/>
      <c r="F174" s="319" t="s">
        <v>627</v>
      </c>
      <c r="G174" s="296"/>
      <c r="H174" s="296" t="s">
        <v>688</v>
      </c>
      <c r="I174" s="296" t="s">
        <v>623</v>
      </c>
      <c r="J174" s="296">
        <v>50</v>
      </c>
      <c r="K174" s="344"/>
    </row>
    <row r="175" s="1" customFormat="1" ht="15" customHeight="1">
      <c r="B175" s="321"/>
      <c r="C175" s="296" t="s">
        <v>648</v>
      </c>
      <c r="D175" s="296"/>
      <c r="E175" s="296"/>
      <c r="F175" s="319" t="s">
        <v>627</v>
      </c>
      <c r="G175" s="296"/>
      <c r="H175" s="296" t="s">
        <v>688</v>
      </c>
      <c r="I175" s="296" t="s">
        <v>623</v>
      </c>
      <c r="J175" s="296">
        <v>50</v>
      </c>
      <c r="K175" s="344"/>
    </row>
    <row r="176" s="1" customFormat="1" ht="15" customHeight="1">
      <c r="B176" s="321"/>
      <c r="C176" s="296" t="s">
        <v>646</v>
      </c>
      <c r="D176" s="296"/>
      <c r="E176" s="296"/>
      <c r="F176" s="319" t="s">
        <v>627</v>
      </c>
      <c r="G176" s="296"/>
      <c r="H176" s="296" t="s">
        <v>688</v>
      </c>
      <c r="I176" s="296" t="s">
        <v>623</v>
      </c>
      <c r="J176" s="296">
        <v>50</v>
      </c>
      <c r="K176" s="344"/>
    </row>
    <row r="177" s="1" customFormat="1" ht="15" customHeight="1">
      <c r="B177" s="321"/>
      <c r="C177" s="296" t="s">
        <v>106</v>
      </c>
      <c r="D177" s="296"/>
      <c r="E177" s="296"/>
      <c r="F177" s="319" t="s">
        <v>621</v>
      </c>
      <c r="G177" s="296"/>
      <c r="H177" s="296" t="s">
        <v>689</v>
      </c>
      <c r="I177" s="296" t="s">
        <v>690</v>
      </c>
      <c r="J177" s="296"/>
      <c r="K177" s="344"/>
    </row>
    <row r="178" s="1" customFormat="1" ht="15" customHeight="1">
      <c r="B178" s="321"/>
      <c r="C178" s="296" t="s">
        <v>59</v>
      </c>
      <c r="D178" s="296"/>
      <c r="E178" s="296"/>
      <c r="F178" s="319" t="s">
        <v>621</v>
      </c>
      <c r="G178" s="296"/>
      <c r="H178" s="296" t="s">
        <v>691</v>
      </c>
      <c r="I178" s="296" t="s">
        <v>692</v>
      </c>
      <c r="J178" s="296">
        <v>1</v>
      </c>
      <c r="K178" s="344"/>
    </row>
    <row r="179" s="1" customFormat="1" ht="15" customHeight="1">
      <c r="B179" s="321"/>
      <c r="C179" s="296" t="s">
        <v>55</v>
      </c>
      <c r="D179" s="296"/>
      <c r="E179" s="296"/>
      <c r="F179" s="319" t="s">
        <v>621</v>
      </c>
      <c r="G179" s="296"/>
      <c r="H179" s="296" t="s">
        <v>693</v>
      </c>
      <c r="I179" s="296" t="s">
        <v>623</v>
      </c>
      <c r="J179" s="296">
        <v>20</v>
      </c>
      <c r="K179" s="344"/>
    </row>
    <row r="180" s="1" customFormat="1" ht="15" customHeight="1">
      <c r="B180" s="321"/>
      <c r="C180" s="296" t="s">
        <v>56</v>
      </c>
      <c r="D180" s="296"/>
      <c r="E180" s="296"/>
      <c r="F180" s="319" t="s">
        <v>621</v>
      </c>
      <c r="G180" s="296"/>
      <c r="H180" s="296" t="s">
        <v>694</v>
      </c>
      <c r="I180" s="296" t="s">
        <v>623</v>
      </c>
      <c r="J180" s="296">
        <v>255</v>
      </c>
      <c r="K180" s="344"/>
    </row>
    <row r="181" s="1" customFormat="1" ht="15" customHeight="1">
      <c r="B181" s="321"/>
      <c r="C181" s="296" t="s">
        <v>107</v>
      </c>
      <c r="D181" s="296"/>
      <c r="E181" s="296"/>
      <c r="F181" s="319" t="s">
        <v>621</v>
      </c>
      <c r="G181" s="296"/>
      <c r="H181" s="296" t="s">
        <v>585</v>
      </c>
      <c r="I181" s="296" t="s">
        <v>623</v>
      </c>
      <c r="J181" s="296">
        <v>10</v>
      </c>
      <c r="K181" s="344"/>
    </row>
    <row r="182" s="1" customFormat="1" ht="15" customHeight="1">
      <c r="B182" s="321"/>
      <c r="C182" s="296" t="s">
        <v>108</v>
      </c>
      <c r="D182" s="296"/>
      <c r="E182" s="296"/>
      <c r="F182" s="319" t="s">
        <v>621</v>
      </c>
      <c r="G182" s="296"/>
      <c r="H182" s="296" t="s">
        <v>695</v>
      </c>
      <c r="I182" s="296" t="s">
        <v>656</v>
      </c>
      <c r="J182" s="296"/>
      <c r="K182" s="344"/>
    </row>
    <row r="183" s="1" customFormat="1" ht="15" customHeight="1">
      <c r="B183" s="321"/>
      <c r="C183" s="296" t="s">
        <v>696</v>
      </c>
      <c r="D183" s="296"/>
      <c r="E183" s="296"/>
      <c r="F183" s="319" t="s">
        <v>621</v>
      </c>
      <c r="G183" s="296"/>
      <c r="H183" s="296" t="s">
        <v>697</v>
      </c>
      <c r="I183" s="296" t="s">
        <v>656</v>
      </c>
      <c r="J183" s="296"/>
      <c r="K183" s="344"/>
    </row>
    <row r="184" s="1" customFormat="1" ht="15" customHeight="1">
      <c r="B184" s="321"/>
      <c r="C184" s="296" t="s">
        <v>685</v>
      </c>
      <c r="D184" s="296"/>
      <c r="E184" s="296"/>
      <c r="F184" s="319" t="s">
        <v>621</v>
      </c>
      <c r="G184" s="296"/>
      <c r="H184" s="296" t="s">
        <v>698</v>
      </c>
      <c r="I184" s="296" t="s">
        <v>656</v>
      </c>
      <c r="J184" s="296"/>
      <c r="K184" s="344"/>
    </row>
    <row r="185" s="1" customFormat="1" ht="15" customHeight="1">
      <c r="B185" s="321"/>
      <c r="C185" s="296" t="s">
        <v>110</v>
      </c>
      <c r="D185" s="296"/>
      <c r="E185" s="296"/>
      <c r="F185" s="319" t="s">
        <v>627</v>
      </c>
      <c r="G185" s="296"/>
      <c r="H185" s="296" t="s">
        <v>699</v>
      </c>
      <c r="I185" s="296" t="s">
        <v>623</v>
      </c>
      <c r="J185" s="296">
        <v>50</v>
      </c>
      <c r="K185" s="344"/>
    </row>
    <row r="186" s="1" customFormat="1" ht="15" customHeight="1">
      <c r="B186" s="321"/>
      <c r="C186" s="296" t="s">
        <v>700</v>
      </c>
      <c r="D186" s="296"/>
      <c r="E186" s="296"/>
      <c r="F186" s="319" t="s">
        <v>627</v>
      </c>
      <c r="G186" s="296"/>
      <c r="H186" s="296" t="s">
        <v>701</v>
      </c>
      <c r="I186" s="296" t="s">
        <v>702</v>
      </c>
      <c r="J186" s="296"/>
      <c r="K186" s="344"/>
    </row>
    <row r="187" s="1" customFormat="1" ht="15" customHeight="1">
      <c r="B187" s="321"/>
      <c r="C187" s="296" t="s">
        <v>703</v>
      </c>
      <c r="D187" s="296"/>
      <c r="E187" s="296"/>
      <c r="F187" s="319" t="s">
        <v>627</v>
      </c>
      <c r="G187" s="296"/>
      <c r="H187" s="296" t="s">
        <v>704</v>
      </c>
      <c r="I187" s="296" t="s">
        <v>702</v>
      </c>
      <c r="J187" s="296"/>
      <c r="K187" s="344"/>
    </row>
    <row r="188" s="1" customFormat="1" ht="15" customHeight="1">
      <c r="B188" s="321"/>
      <c r="C188" s="296" t="s">
        <v>705</v>
      </c>
      <c r="D188" s="296"/>
      <c r="E188" s="296"/>
      <c r="F188" s="319" t="s">
        <v>627</v>
      </c>
      <c r="G188" s="296"/>
      <c r="H188" s="296" t="s">
        <v>706</v>
      </c>
      <c r="I188" s="296" t="s">
        <v>702</v>
      </c>
      <c r="J188" s="296"/>
      <c r="K188" s="344"/>
    </row>
    <row r="189" s="1" customFormat="1" ht="15" customHeight="1">
      <c r="B189" s="321"/>
      <c r="C189" s="357" t="s">
        <v>707</v>
      </c>
      <c r="D189" s="296"/>
      <c r="E189" s="296"/>
      <c r="F189" s="319" t="s">
        <v>627</v>
      </c>
      <c r="G189" s="296"/>
      <c r="H189" s="296" t="s">
        <v>708</v>
      </c>
      <c r="I189" s="296" t="s">
        <v>709</v>
      </c>
      <c r="J189" s="358" t="s">
        <v>710</v>
      </c>
      <c r="K189" s="344"/>
    </row>
    <row r="190" s="1" customFormat="1" ht="15" customHeight="1">
      <c r="B190" s="321"/>
      <c r="C190" s="357" t="s">
        <v>44</v>
      </c>
      <c r="D190" s="296"/>
      <c r="E190" s="296"/>
      <c r="F190" s="319" t="s">
        <v>621</v>
      </c>
      <c r="G190" s="296"/>
      <c r="H190" s="293" t="s">
        <v>711</v>
      </c>
      <c r="I190" s="296" t="s">
        <v>712</v>
      </c>
      <c r="J190" s="296"/>
      <c r="K190" s="344"/>
    </row>
    <row r="191" s="1" customFormat="1" ht="15" customHeight="1">
      <c r="B191" s="321"/>
      <c r="C191" s="357" t="s">
        <v>713</v>
      </c>
      <c r="D191" s="296"/>
      <c r="E191" s="296"/>
      <c r="F191" s="319" t="s">
        <v>621</v>
      </c>
      <c r="G191" s="296"/>
      <c r="H191" s="296" t="s">
        <v>714</v>
      </c>
      <c r="I191" s="296" t="s">
        <v>656</v>
      </c>
      <c r="J191" s="296"/>
      <c r="K191" s="344"/>
    </row>
    <row r="192" s="1" customFormat="1" ht="15" customHeight="1">
      <c r="B192" s="321"/>
      <c r="C192" s="357" t="s">
        <v>715</v>
      </c>
      <c r="D192" s="296"/>
      <c r="E192" s="296"/>
      <c r="F192" s="319" t="s">
        <v>621</v>
      </c>
      <c r="G192" s="296"/>
      <c r="H192" s="296" t="s">
        <v>716</v>
      </c>
      <c r="I192" s="296" t="s">
        <v>656</v>
      </c>
      <c r="J192" s="296"/>
      <c r="K192" s="344"/>
    </row>
    <row r="193" s="1" customFormat="1" ht="15" customHeight="1">
      <c r="B193" s="321"/>
      <c r="C193" s="357" t="s">
        <v>717</v>
      </c>
      <c r="D193" s="296"/>
      <c r="E193" s="296"/>
      <c r="F193" s="319" t="s">
        <v>627</v>
      </c>
      <c r="G193" s="296"/>
      <c r="H193" s="296" t="s">
        <v>718</v>
      </c>
      <c r="I193" s="296" t="s">
        <v>656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719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720</v>
      </c>
      <c r="D200" s="360"/>
      <c r="E200" s="360"/>
      <c r="F200" s="360" t="s">
        <v>721</v>
      </c>
      <c r="G200" s="361"/>
      <c r="H200" s="360" t="s">
        <v>722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712</v>
      </c>
      <c r="D202" s="296"/>
      <c r="E202" s="296"/>
      <c r="F202" s="319" t="s">
        <v>45</v>
      </c>
      <c r="G202" s="296"/>
      <c r="H202" s="296" t="s">
        <v>723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46</v>
      </c>
      <c r="G203" s="296"/>
      <c r="H203" s="296" t="s">
        <v>724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49</v>
      </c>
      <c r="G204" s="296"/>
      <c r="H204" s="296" t="s">
        <v>725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47</v>
      </c>
      <c r="G205" s="296"/>
      <c r="H205" s="296" t="s">
        <v>726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48</v>
      </c>
      <c r="G206" s="296"/>
      <c r="H206" s="296" t="s">
        <v>727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668</v>
      </c>
      <c r="D208" s="296"/>
      <c r="E208" s="296"/>
      <c r="F208" s="319" t="s">
        <v>81</v>
      </c>
      <c r="G208" s="296"/>
      <c r="H208" s="296" t="s">
        <v>728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563</v>
      </c>
      <c r="G209" s="296"/>
      <c r="H209" s="296" t="s">
        <v>564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561</v>
      </c>
      <c r="G210" s="296"/>
      <c r="H210" s="296" t="s">
        <v>729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565</v>
      </c>
      <c r="G211" s="357"/>
      <c r="H211" s="348" t="s">
        <v>566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567</v>
      </c>
      <c r="G212" s="357"/>
      <c r="H212" s="348" t="s">
        <v>730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692</v>
      </c>
      <c r="D214" s="296"/>
      <c r="E214" s="296"/>
      <c r="F214" s="319">
        <v>1</v>
      </c>
      <c r="G214" s="357"/>
      <c r="H214" s="348" t="s">
        <v>731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732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733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734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2023-03-27T08:38:41Z</dcterms:created>
  <dcterms:modified xsi:type="dcterms:W3CDTF">2023-03-27T08:38:47Z</dcterms:modified>
</cp:coreProperties>
</file>