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ojekty\4942_SPU_Pokrikov\04_VYSTUPY\20230411_AKTUALIZACE_ROZPOCTU_HC5_VC23\SO07_VC23\"/>
    </mc:Choice>
  </mc:AlternateContent>
  <bookViews>
    <workbookView xWindow="0" yWindow="0" windowWidth="0" windowHeight="0"/>
  </bookViews>
  <sheets>
    <sheet name="Rekapitulace stavby" sheetId="1" r:id="rId1"/>
    <sheet name="SO07.101 - Komunikace " sheetId="2" r:id="rId2"/>
    <sheet name="SO07.801 - Vegetační úpravy " sheetId="3" r:id="rId3"/>
    <sheet name="SO07.901 - Dopravně inžen..." sheetId="4" r:id="rId4"/>
    <sheet name="VRN01 - Vedlejší a ostatn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'SO07.101 - Komunikace '!$C$122:$K$242</definedName>
    <definedName name="_xlnm.Print_Area" localSheetId="1">'SO07.101 - Komunikace '!$C$4:$J$39,'SO07.101 - Komunikace '!$C$50:$J$76,'SO07.101 - Komunikace '!$C$82:$J$104,'SO07.101 - Komunikace '!$C$110:$K$242</definedName>
    <definedName name="_xlnm.Print_Titles" localSheetId="1">'SO07.101 - Komunikace '!$122:$122</definedName>
    <definedName name="_xlnm._FilterDatabase" localSheetId="2" hidden="1">'SO07.801 - Vegetační úpravy '!$C$117:$K$183</definedName>
    <definedName name="_xlnm.Print_Area" localSheetId="2">'SO07.801 - Vegetační úpravy '!$C$4:$J$39,'SO07.801 - Vegetační úpravy '!$C$50:$J$76,'SO07.801 - Vegetační úpravy '!$C$82:$J$99,'SO07.801 - Vegetační úpravy '!$C$105:$K$183</definedName>
    <definedName name="_xlnm.Print_Titles" localSheetId="2">'SO07.801 - Vegetační úpravy '!$117:$117</definedName>
    <definedName name="_xlnm._FilterDatabase" localSheetId="3" hidden="1">'SO07.901 - Dopravně inžen...'!$C$119:$K$139</definedName>
    <definedName name="_xlnm.Print_Area" localSheetId="3">'SO07.901 - Dopravně inžen...'!$C$4:$J$39,'SO07.901 - Dopravně inžen...'!$C$50:$J$76,'SO07.901 - Dopravně inžen...'!$C$82:$J$101,'SO07.901 - Dopravně inžen...'!$C$107:$K$139</definedName>
    <definedName name="_xlnm.Print_Titles" localSheetId="3">'SO07.901 - Dopravně inžen...'!$119:$119</definedName>
    <definedName name="_xlnm._FilterDatabase" localSheetId="4" hidden="1">'VRN01 - Vedlejší a ostatn...'!$C$116:$K$136</definedName>
    <definedName name="_xlnm.Print_Area" localSheetId="4">'VRN01 - Vedlejší a ostatn...'!$C$4:$J$39,'VRN01 - Vedlejší a ostatn...'!$C$50:$J$76,'VRN01 - Vedlejší a ostatn...'!$C$82:$J$98,'VRN01 - Vedlejší a ostatn...'!$C$104:$K$136</definedName>
    <definedName name="_xlnm.Print_Titles" localSheetId="4">'VRN01 - Vedlejší a ostatn...'!$116:$116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F111"/>
  <c r="E109"/>
  <c r="J92"/>
  <c r="F89"/>
  <c r="E87"/>
  <c r="J21"/>
  <c r="E21"/>
  <c r="J91"/>
  <c r="J20"/>
  <c r="J18"/>
  <c r="E18"/>
  <c r="F114"/>
  <c r="J17"/>
  <c r="J15"/>
  <c r="E15"/>
  <c r="F91"/>
  <c r="J14"/>
  <c r="J12"/>
  <c r="J111"/>
  <c r="E7"/>
  <c r="E107"/>
  <c i="4" r="R136"/>
  <c r="R135"/>
  <c r="P136"/>
  <c r="P135"/>
  <c r="J37"/>
  <c r="J36"/>
  <c i="1" r="AY97"/>
  <c i="4" r="J35"/>
  <c i="1" r="AX97"/>
  <c i="4" r="BI137"/>
  <c r="BH137"/>
  <c r="BG137"/>
  <c r="BF137"/>
  <c r="T137"/>
  <c r="T136"/>
  <c r="T135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F114"/>
  <c r="E112"/>
  <c r="J92"/>
  <c r="F89"/>
  <c r="E87"/>
  <c r="J21"/>
  <c r="E21"/>
  <c r="J116"/>
  <c r="J20"/>
  <c r="J18"/>
  <c r="E18"/>
  <c r="F117"/>
  <c r="J17"/>
  <c r="J15"/>
  <c r="E15"/>
  <c r="F116"/>
  <c r="J14"/>
  <c r="J12"/>
  <c r="J89"/>
  <c r="E7"/>
  <c r="E85"/>
  <c i="3" r="J37"/>
  <c r="J36"/>
  <c i="1" r="AY96"/>
  <c i="3" r="J35"/>
  <c i="1" r="AX96"/>
  <c i="3"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92"/>
  <c r="J17"/>
  <c r="J15"/>
  <c r="E15"/>
  <c r="F91"/>
  <c r="J14"/>
  <c r="J12"/>
  <c r="J89"/>
  <c r="E7"/>
  <c r="E108"/>
  <c i="2" r="J37"/>
  <c r="J36"/>
  <c i="1" r="AY95"/>
  <c i="2" r="J35"/>
  <c i="1" r="AX95"/>
  <c i="2" r="BI241"/>
  <c r="BH241"/>
  <c r="BG241"/>
  <c r="BF241"/>
  <c r="T241"/>
  <c r="T240"/>
  <c r="R241"/>
  <c r="R240"/>
  <c r="P241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T225"/>
  <c r="R226"/>
  <c r="R225"/>
  <c r="P226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J120"/>
  <c r="F117"/>
  <c r="E115"/>
  <c r="J92"/>
  <c r="F89"/>
  <c r="E87"/>
  <c r="J21"/>
  <c r="E21"/>
  <c r="J119"/>
  <c r="J20"/>
  <c r="J18"/>
  <c r="E18"/>
  <c r="F120"/>
  <c r="J17"/>
  <c r="J15"/>
  <c r="E15"/>
  <c r="F91"/>
  <c r="J14"/>
  <c r="J12"/>
  <c r="J117"/>
  <c r="E7"/>
  <c r="E85"/>
  <c i="1" r="L90"/>
  <c r="AM90"/>
  <c r="AM89"/>
  <c r="L89"/>
  <c r="AM87"/>
  <c r="L87"/>
  <c r="L85"/>
  <c r="L84"/>
  <c i="2" r="J241"/>
  <c i="3" r="J176"/>
  <c r="J142"/>
  <c r="J152"/>
  <c r="J133"/>
  <c i="4" r="J126"/>
  <c i="5" r="BK125"/>
  <c r="BK123"/>
  <c i="2" r="BK196"/>
  <c r="BK226"/>
  <c r="BK154"/>
  <c r="J142"/>
  <c r="J193"/>
  <c r="J237"/>
  <c r="J160"/>
  <c r="BK219"/>
  <c i="3" r="BK167"/>
  <c r="BK182"/>
  <c r="BK124"/>
  <c r="J158"/>
  <c i="4" r="J137"/>
  <c r="BK123"/>
  <c i="5" r="BK132"/>
  <c r="J127"/>
  <c i="3" r="J170"/>
  <c i="2" r="J148"/>
  <c r="J188"/>
  <c r="J145"/>
  <c r="BK234"/>
  <c r="J234"/>
  <c r="J151"/>
  <c r="J178"/>
  <c i="3" r="BK161"/>
  <c r="BK158"/>
  <c r="BK164"/>
  <c r="BK139"/>
  <c r="J161"/>
  <c i="4" r="J132"/>
  <c r="J129"/>
  <c i="5" r="J123"/>
  <c r="BK135"/>
  <c i="2" r="BK145"/>
  <c r="J219"/>
  <c r="BK212"/>
  <c r="J206"/>
  <c r="BK157"/>
  <c r="BK215"/>
  <c r="J215"/>
  <c i="3" r="J164"/>
  <c r="J127"/>
  <c r="BK148"/>
  <c r="BK142"/>
  <c i="4" r="BK129"/>
  <c i="5" r="J132"/>
  <c r="J135"/>
  <c i="2" r="BK166"/>
  <c r="J232"/>
  <c r="BK142"/>
  <c r="J209"/>
  <c r="BK230"/>
  <c r="J129"/>
  <c r="BK181"/>
  <c i="3" r="BK152"/>
  <c r="BK155"/>
  <c r="BK176"/>
  <c i="4" r="BK126"/>
  <c i="5" r="BK129"/>
  <c r="BK121"/>
  <c i="2" r="J212"/>
  <c r="J181"/>
  <c r="BK148"/>
  <c r="BK129"/>
  <c i="5" r="J119"/>
  <c i="2" r="J196"/>
  <c r="J169"/>
  <c r="J200"/>
  <c r="BK222"/>
  <c r="J157"/>
  <c r="J226"/>
  <c r="J230"/>
  <c r="J154"/>
  <c i="3" r="J139"/>
  <c r="BK127"/>
  <c r="BK173"/>
  <c r="J155"/>
  <c i="4" r="J123"/>
  <c i="5" r="J125"/>
  <c i="2" r="BK200"/>
  <c r="J175"/>
  <c r="BK139"/>
  <c r="J163"/>
  <c r="BK175"/>
  <c r="J133"/>
  <c r="BK209"/>
  <c i="3" r="J124"/>
  <c r="BK170"/>
  <c r="BK136"/>
  <c r="BK145"/>
  <c i="4" r="BK132"/>
  <c i="5" r="J121"/>
  <c r="J129"/>
  <c i="2" r="BK160"/>
  <c r="BK126"/>
  <c r="BK193"/>
  <c r="BK185"/>
  <c r="BK151"/>
  <c r="BK178"/>
  <c r="BK163"/>
  <c r="BK237"/>
  <c r="BK169"/>
  <c r="BK241"/>
  <c i="3" r="BK179"/>
  <c r="J121"/>
  <c r="J179"/>
  <c r="BK121"/>
  <c i="2" r="BK188"/>
  <c r="BK232"/>
  <c r="J166"/>
  <c r="BK133"/>
  <c r="J185"/>
  <c i="3" r="J145"/>
  <c r="BK130"/>
  <c r="J173"/>
  <c r="J167"/>
  <c r="J130"/>
  <c i="4" r="BK137"/>
  <c i="5" r="BK119"/>
  <c r="BK127"/>
  <c i="2" r="BK206"/>
  <c i="1" r="AS94"/>
  <c i="2" r="J126"/>
  <c r="J190"/>
  <c r="BK190"/>
  <c r="J222"/>
  <c r="J139"/>
  <c i="3" r="J136"/>
  <c r="BK133"/>
  <c r="J182"/>
  <c r="J148"/>
  <c i="4" r="F36"/>
  <c i="2" l="1" r="R199"/>
  <c r="T125"/>
  <c r="P229"/>
  <c i="4" r="BK122"/>
  <c r="J122"/>
  <c r="J98"/>
  <c i="2" r="BK184"/>
  <c r="J184"/>
  <c r="J99"/>
  <c r="R229"/>
  <c r="BK125"/>
  <c r="R125"/>
  <c r="R124"/>
  <c r="R123"/>
  <c r="BK229"/>
  <c r="J229"/>
  <c r="J102"/>
  <c i="3" r="T120"/>
  <c r="T119"/>
  <c r="T118"/>
  <c i="2" r="BK199"/>
  <c r="J199"/>
  <c r="J100"/>
  <c i="3" r="R120"/>
  <c r="R119"/>
  <c r="R118"/>
  <c i="5" r="BK118"/>
  <c r="J118"/>
  <c r="J97"/>
  <c i="2" r="T199"/>
  <c i="4" r="P122"/>
  <c r="P121"/>
  <c r="P120"/>
  <c i="1" r="AU97"/>
  <c i="2" r="T184"/>
  <c r="T229"/>
  <c r="P125"/>
  <c r="P124"/>
  <c r="P123"/>
  <c i="1" r="AU95"/>
  <c i="3" r="BK120"/>
  <c r="BK119"/>
  <c r="J119"/>
  <c r="J97"/>
  <c i="2" r="P199"/>
  <c i="5" r="P118"/>
  <c r="P117"/>
  <c i="1" r="AU98"/>
  <c i="2" r="P184"/>
  <c i="3" r="P120"/>
  <c r="P119"/>
  <c r="P118"/>
  <c i="1" r="AU96"/>
  <c i="4" r="R122"/>
  <c r="R121"/>
  <c r="R120"/>
  <c i="5" r="R118"/>
  <c r="R117"/>
  <c i="2" r="R184"/>
  <c i="4" r="T122"/>
  <c r="T121"/>
  <c r="T120"/>
  <c i="5" r="T118"/>
  <c r="T117"/>
  <c i="4" r="BK136"/>
  <c r="J136"/>
  <c r="J100"/>
  <c i="2" r="BK225"/>
  <c r="J225"/>
  <c r="J101"/>
  <c r="BK240"/>
  <c r="J240"/>
  <c r="J103"/>
  <c i="5" r="BE121"/>
  <c r="F92"/>
  <c r="F113"/>
  <c i="4" r="BK121"/>
  <c r="J121"/>
  <c r="J97"/>
  <c i="5" r="J113"/>
  <c r="BE129"/>
  <c r="BE135"/>
  <c r="J89"/>
  <c i="4" r="BK135"/>
  <c r="J135"/>
  <c r="J99"/>
  <c i="5" r="E85"/>
  <c r="BE123"/>
  <c r="BE127"/>
  <c r="BE119"/>
  <c r="BE132"/>
  <c r="BE125"/>
  <c i="4" r="J91"/>
  <c r="BE126"/>
  <c r="J114"/>
  <c r="E110"/>
  <c i="3" r="J120"/>
  <c r="J98"/>
  <c i="4" r="F91"/>
  <c r="BE123"/>
  <c i="3" r="BK118"/>
  <c r="J118"/>
  <c r="J96"/>
  <c i="4" r="F92"/>
  <c r="BE137"/>
  <c r="BE132"/>
  <c r="BE129"/>
  <c i="1" r="BC97"/>
  <c i="2" r="J125"/>
  <c r="J98"/>
  <c i="3" r="J112"/>
  <c r="J114"/>
  <c r="BE133"/>
  <c r="BE164"/>
  <c r="BE121"/>
  <c r="E85"/>
  <c r="F114"/>
  <c r="BE136"/>
  <c r="F115"/>
  <c r="BE173"/>
  <c r="BE124"/>
  <c r="BE152"/>
  <c r="BE155"/>
  <c r="BE127"/>
  <c r="BE158"/>
  <c r="BE142"/>
  <c r="BE130"/>
  <c r="BE161"/>
  <c r="BE176"/>
  <c r="BE139"/>
  <c r="BE145"/>
  <c r="BE179"/>
  <c r="BE167"/>
  <c r="BE170"/>
  <c r="BE148"/>
  <c r="BE182"/>
  <c i="2" r="J91"/>
  <c r="BE142"/>
  <c r="BE226"/>
  <c r="BE166"/>
  <c r="BE185"/>
  <c r="BE154"/>
  <c r="BE175"/>
  <c r="BE188"/>
  <c r="BE139"/>
  <c r="BE160"/>
  <c r="BE181"/>
  <c r="BE193"/>
  <c r="BE206"/>
  <c r="BE230"/>
  <c r="BE232"/>
  <c r="BE237"/>
  <c r="BE129"/>
  <c r="BE145"/>
  <c r="J89"/>
  <c r="F119"/>
  <c r="BE148"/>
  <c r="BE241"/>
  <c r="BE222"/>
  <c r="BE234"/>
  <c r="BE126"/>
  <c r="BE196"/>
  <c r="BE215"/>
  <c r="BE178"/>
  <c r="BE200"/>
  <c r="BE212"/>
  <c r="E113"/>
  <c r="BE169"/>
  <c r="BE219"/>
  <c r="F92"/>
  <c r="BE133"/>
  <c r="BE151"/>
  <c r="BE163"/>
  <c r="BE190"/>
  <c r="BE209"/>
  <c r="BE157"/>
  <c i="3" r="J34"/>
  <c i="1" r="AW96"/>
  <c i="4" r="F37"/>
  <c i="1" r="BD97"/>
  <c i="5" r="F34"/>
  <c i="1" r="BA98"/>
  <c i="4" r="F34"/>
  <c i="1" r="BA97"/>
  <c i="5" r="F35"/>
  <c i="1" r="BB98"/>
  <c i="2" r="F34"/>
  <c i="1" r="BA95"/>
  <c i="4" r="J34"/>
  <c i="1" r="AW97"/>
  <c i="5" r="J34"/>
  <c i="1" r="AW98"/>
  <c i="2" r="F37"/>
  <c i="1" r="BD95"/>
  <c i="3" r="F36"/>
  <c i="1" r="BC96"/>
  <c i="5" r="F37"/>
  <c i="1" r="BD98"/>
  <c i="4" r="F35"/>
  <c i="1" r="BB97"/>
  <c i="5" r="F36"/>
  <c i="1" r="BC98"/>
  <c i="3" r="F34"/>
  <c i="1" r="BA96"/>
  <c i="2" r="J34"/>
  <c i="1" r="AW95"/>
  <c i="2" r="F35"/>
  <c i="1" r="BB95"/>
  <c i="2" r="F36"/>
  <c i="1" r="BC95"/>
  <c i="3" r="F37"/>
  <c i="1" r="BD96"/>
  <c i="3" r="F35"/>
  <c i="1" r="BB96"/>
  <c i="2" l="1" r="BK124"/>
  <c r="J124"/>
  <c r="J97"/>
  <c r="T124"/>
  <c r="T123"/>
  <c i="5" r="BK117"/>
  <c r="J117"/>
  <c r="J96"/>
  <c i="4" r="BK120"/>
  <c r="J120"/>
  <c r="J96"/>
  <c i="2" r="F33"/>
  <c i="1" r="AZ95"/>
  <c i="3" r="F33"/>
  <c i="1" r="AZ96"/>
  <c r="BD94"/>
  <c r="W33"/>
  <c r="AU94"/>
  <c i="3" r="J33"/>
  <c i="1" r="AV96"/>
  <c r="AT96"/>
  <c i="5" r="J33"/>
  <c i="1" r="AV98"/>
  <c r="AT98"/>
  <c r="BC94"/>
  <c r="AY94"/>
  <c r="BB94"/>
  <c r="AX94"/>
  <c i="2" r="J33"/>
  <c i="1" r="AV95"/>
  <c r="AT95"/>
  <c i="5" r="F33"/>
  <c i="1" r="AZ98"/>
  <c i="3" r="J30"/>
  <c i="1" r="AG96"/>
  <c i="4" r="J33"/>
  <c i="1" r="AV97"/>
  <c r="AT97"/>
  <c r="BA94"/>
  <c r="AW94"/>
  <c r="AK30"/>
  <c i="4" r="F33"/>
  <c i="1" r="AZ97"/>
  <c i="2" l="1" r="BK123"/>
  <c r="J123"/>
  <c r="J96"/>
  <c i="1" r="AN96"/>
  <c i="3" r="J39"/>
  <c i="5" r="J30"/>
  <c i="1" r="AG98"/>
  <c r="W32"/>
  <c r="W30"/>
  <c r="AZ94"/>
  <c r="W29"/>
  <c i="4" r="J30"/>
  <c i="1" r="AG97"/>
  <c r="AN97"/>
  <c r="W31"/>
  <c i="5" l="1" r="J39"/>
  <c i="4" r="J39"/>
  <c i="1" r="AN98"/>
  <c i="2" r="J30"/>
  <c i="1" r="AG95"/>
  <c r="AN95"/>
  <c r="AV94"/>
  <c r="AK29"/>
  <c i="2" l="1" r="J39"/>
  <c i="1"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<sst xmlns="http://schemas.openxmlformats.org/spreadsheetml/2006/main">
  <si>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</si>
  <si>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</si>
  <si>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</si>
  <si>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</si>
  <si>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</si>
  <si>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{df8b5b27-c016-4d84-b034-19c561b19e9b}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</si>
  <si>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</si>
  <si>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</si>
  <si>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</si>
  <si>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</si>
  <si>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</si>
  <si>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</si>
  <si>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</si>
  <si>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</si>
  <si>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2021_48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</si>
  <si>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</si>
  <si>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</si>
  <si>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07 Vedlejší polní cesta VC23_úprava_04_2023</t>
  </si>
  <si>
    <t>KSO:</t>
  </si>
  <si>
    <t>CC-CZ:</t>
  </si>
  <si>
    <t>Místo:</t>
  </si>
  <si>
    <t>Pokřikov</t>
  </si>
  <si>
    <t>Datum:</t>
  </si>
  <si>
    <t>3. 2. 2022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</si>
  <si>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</si>
  <si>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</si>
  <si>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</si>
  <si>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</si>
  <si>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</si>
  <si>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</si>
  <si>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</si>
  <si>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</si>
  <si>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</si>
  <si>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 xml:space="preserve">Tichovský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</si>
  <si>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</si>
  <si>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</si>
  <si>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</si>
  <si>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</si>
  <si>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</si>
  <si>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</si>
  <si>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</si>
  <si>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</si>
  <si>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</si>
  <si>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</si>
  <si>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</si>
  <si>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</si>
  <si>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</si>
  <si>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</si>
  <si>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</si>
  <si>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</si>
  <si>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</si>
  <si>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</si>
  <si>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</si>
  <si>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</si>
  <si>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</si>
  <si>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</si>
  <si>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</si>
  <si>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</si>
  <si>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</si>
  <si>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</si>
  <si>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</si>
  <si>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</si>
  <si>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</si>
  <si>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</si>
  <si>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</si>
  <si>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</si>
  <si>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</si>
  <si>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</si>
  <si>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</si>
  <si>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</si>
  <si>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</si>
  <si>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</si>
  <si>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</si>
  <si>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</si>
  <si>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</si>
  <si>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</si>
  <si>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</si>
  <si>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</si>
  <si>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</si>
  <si>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</si>
  <si>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SO07.101</t>
  </si>
  <si>
    <t xml:space="preserve">Komunikace </t>
  </si>
  <si>
    <t>STA</t>
  </si>
  <si>
    <t>1</t>
  </si>
  <si>
    <t>{fb04f2b7-3ca4-4dc9-ad96-22301755ea57}</t>
  </si>
  <si>
    <t>2</t>
  </si>
  <si>
    <t>SO07.801</t>
  </si>
  <si>
    <t xml:space="preserve">Vegetační úpravy </t>
  </si>
  <si>
    <t>{c01e0c09-3062-4695-86f7-f05f179dbeaf}</t>
  </si>
  <si>
    <t>SO07.901</t>
  </si>
  <si>
    <t xml:space="preserve">Dopravně inženýrské opatření </t>
  </si>
  <si>
    <t>{ab0a814d-58b3-4192-ad77-a907da41679b}</t>
  </si>
  <si>
    <t>VRN01</t>
  </si>
  <si>
    <t xml:space="preserve">Vedlejší a ostatní náklady </t>
  </si>
  <si>
    <t>{74ed4209-17b8-43f9-8a1e-9e9cae35e6ad}</t>
  </si>
  <si>
    <t>KRYCÍ LIST SOUPISU PRACÍ</t>
  </si>
  <si>
    <t>Objekt:</t>
  </si>
  <si>
    <t xml:space="preserve">SO07.101 - Komunikace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</si>
  <si>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</si>
  <si>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</si>
  <si>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</si>
  <si>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</si>
  <si>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</si>
  <si>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</si>
  <si>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</si>
  <si>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2 - Zakládání</t>
  </si>
  <si>
    <t xml:space="preserve">    5 -  Komunikace pozemní</t>
  </si>
  <si>
    <t xml:space="preserve">    9 - 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</si>
  <si>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</si>
  <si>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</si>
  <si>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</si>
  <si>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</si>
  <si>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</si>
  <si>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</si>
  <si>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</si>
  <si>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</si>
  <si>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</si>
  <si>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</si>
  <si>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</si>
  <si>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</si>
  <si>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</si>
  <si>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</si>
  <si>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</si>
  <si>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</si>
  <si>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</si>
  <si>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</si>
  <si>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</si>
  <si>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5</t>
  </si>
  <si>
    <t>K</t>
  </si>
  <si>
    <t>113107223</t>
  </si>
  <si>
    <t>Odstranění podkladu z kameniva drceného tl přes 200 do 300 mm strojně pl přes 200 m2</t>
  </si>
  <si>
    <t>m2</t>
  </si>
  <si>
    <t>CS ÚRS 2023 01</t>
  </si>
  <si>
    <t>4</t>
  </si>
  <si>
    <t>-1140554329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</si>
  <si>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</si>
  <si>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</si>
  <si>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VV</t>
  </si>
  <si>
    <t>23,25*1,5+20,55*1,5</t>
  </si>
  <si>
    <t>6</t>
  </si>
  <si>
    <t>121101102</t>
  </si>
  <si>
    <t>Sejmutí ornice s přemístěním na vzdálenost do 100 m</t>
  </si>
  <si>
    <t>m3</t>
  </si>
  <si>
    <t>CS ÚRS 2016 01</t>
  </si>
  <si>
    <t>1916179765</t>
  </si>
  <si>
    <t>Sejmutí ornice nebo lesní půdy s vodorovným přemístěním na hromady v místě upotřebení nebo na dočasné či trvalé skládky se složením, na vzdálenost přes 50 do 100 m</t>
  </si>
  <si>
    <t>"rozšíření " 230,52*1,15*8*0,2</t>
  </si>
  <si>
    <t>Součet</t>
  </si>
  <si>
    <t>7</t>
  </si>
  <si>
    <t>122202202</t>
  </si>
  <si>
    <t>Odkopávky a prokopávky nezapažené pro silnice objemu do 1000 m3 v hornině tř. 3</t>
  </si>
  <si>
    <t>946440331</t>
  </si>
  <si>
    <t>Odkopávky a prokopávky nezapažené pro silnice s přemístěním výkopku v příčných profilech na vzdálenost do 15 m nebo s naložením na dopravní prostředek v hornině tř. 3 přes 100 do 1 000 m3</t>
  </si>
  <si>
    <t>"trasa" 230,52*5,5*0,3</t>
  </si>
  <si>
    <t>"sjezdy"(10,5*1+10,5*2,75+12,5*2,75)*0,3</t>
  </si>
  <si>
    <t>"rozšíření" 28,3*4*0,3</t>
  </si>
  <si>
    <t>8</t>
  </si>
  <si>
    <t>122202209</t>
  </si>
  <si>
    <t>Příplatek k odkopávkám a prokopávkám pro silnice v hornině tř. 3 za lepivost</t>
  </si>
  <si>
    <t>-456418151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</si>
  <si>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</si>
  <si>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436,443</t>
  </si>
  <si>
    <t>9</t>
  </si>
  <si>
    <t>132103301</t>
  </si>
  <si>
    <t>Hloubení rýh pro sběrné a svodné drény hl do 1,1 m v hornině tř. 1 a 2</t>
  </si>
  <si>
    <t>m</t>
  </si>
  <si>
    <t>-444014613</t>
  </si>
  <si>
    <t>Hloubení rýh pro drény ve sklonu terénu do 15 st. v jakémkoliv množství, s úpravou do předepsaného spádu, v suchu, mokru i ve vodě sběrné i svodné DN do 200 hloubky do 1,10 m v horninách tř. 1 a 2</t>
  </si>
  <si>
    <t>238,5</t>
  </si>
  <si>
    <t>49</t>
  </si>
  <si>
    <t>162751117</t>
  </si>
  <si>
    <t>Vodorovné přemístění přes 9 000 do 10000 m výkopku/sypaniny z horniny třídy těžitelnosti I skupiny 1 až 3</t>
  </si>
  <si>
    <t>864350401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</si>
  <si>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</si>
  <si>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80%" (424,157+238,5*0,5*0,5)*0,8</t>
  </si>
  <si>
    <t>50</t>
  </si>
  <si>
    <t>162751119</t>
  </si>
  <si>
    <t>Příplatek k vodorovnému přemístění výkopku/sypaniny z horniny třídy těžitelnosti I skupiny 1 až 3 ZKD 1000 m přes 10000 m</t>
  </si>
  <si>
    <t>1522427894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</si>
  <si>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</si>
  <si>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6*387,026</t>
  </si>
  <si>
    <t>16</t>
  </si>
  <si>
    <t>167101102</t>
  </si>
  <si>
    <t>Nakládání výkopku z hornin tř. 1 až 4 přes 100 m3</t>
  </si>
  <si>
    <t>-1039083763</t>
  </si>
  <si>
    <t>Nakládání, skládání a překládání neulehlého výkopku nebo sypaniny nakládání, množství přes 100 m3, z hornin tř. 1 až 4</t>
  </si>
  <si>
    <t>387,026</t>
  </si>
  <si>
    <t>17</t>
  </si>
  <si>
    <t>171101103</t>
  </si>
  <si>
    <t>Uložení sypaniny z hornin soudržných do násypů zhutněných do 100 % PS</t>
  </si>
  <si>
    <t>CS ÚRS 2019 02</t>
  </si>
  <si>
    <t>-471797368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</si>
  <si>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přes 96 do 100 % PS</t>
  </si>
  <si>
    <t>"do násypů 20%" (424,157+238,5*0,5*0,5)*0,2</t>
  </si>
  <si>
    <t>18</t>
  </si>
  <si>
    <t>171201201</t>
  </si>
  <si>
    <t>Uložení sypaniny na meziskládky</t>
  </si>
  <si>
    <t>-1123378497</t>
  </si>
  <si>
    <t>Uložení sypaniny na skládky</t>
  </si>
  <si>
    <t>96,756</t>
  </si>
  <si>
    <t>54</t>
  </si>
  <si>
    <t>171201231</t>
  </si>
  <si>
    <t>Poplatek za uložení zeminy a kamení na recyklační skládce (skládkovné) kód odpadu 17 05 04</t>
  </si>
  <si>
    <t>t</t>
  </si>
  <si>
    <t>1221876413</t>
  </si>
  <si>
    <t>Poplatek za uložení stavebního odpadu na recyklační skládce (skládkovné) zeminy a kamení zatříděného do Katalogu odpadů pod kódem 17 05 04</t>
  </si>
  <si>
    <t>20</t>
  </si>
  <si>
    <t>174203301</t>
  </si>
  <si>
    <t>Zásyp rýh pro drény hl do 1,1 m</t>
  </si>
  <si>
    <t>-554293212</t>
  </si>
  <si>
    <t>Zásyp rýh pro drény bez zhutnění, pro jakékoliv množství sběrné a svodné drény hloubky do 1,10 m</t>
  </si>
  <si>
    <t>M</t>
  </si>
  <si>
    <t>583336520</t>
  </si>
  <si>
    <t>kamenivo těžené hrubé do drenáží frakce 8-16</t>
  </si>
  <si>
    <t>1887916473</t>
  </si>
  <si>
    <t xml:space="preserve">Kamenivo přírodní těžené pro stavební účely  PTK  (drobné, hrubé, štěrkopísky) kamenivo těžené hrubé frakce   8-16 Tovačov</t>
  </si>
  <si>
    <t>238,5*0,5*0,5*2,2</t>
  </si>
  <si>
    <t>22</t>
  </si>
  <si>
    <t>181202305</t>
  </si>
  <si>
    <t xml:space="preserve">Úprava pláně  se zhutněním</t>
  </si>
  <si>
    <t>-351422400</t>
  </si>
  <si>
    <t>Úprava pláně na stavbách dálnic na násypech se zhutněním</t>
  </si>
  <si>
    <t>"trasa" 230,52*5,5</t>
  </si>
  <si>
    <t>"sjezdy"(10,5*1+10,5*2,75+12,5*2,75)</t>
  </si>
  <si>
    <t>"rozšíření" 28,3*4</t>
  </si>
  <si>
    <t>23</t>
  </si>
  <si>
    <t>181301112</t>
  </si>
  <si>
    <t>Rozprostření ornice tl vrstvy do 150 mm pl přes 500 m2 v rovině nebo ve svahu do 1:5</t>
  </si>
  <si>
    <t>-79518141</t>
  </si>
  <si>
    <t>Rozprostření a urovnání ornice v rovině nebo ve svahu sklonu do 1:5 při souvislé ploše přes 500 m2, tl. vrstvy přes 100 do 150 mm</t>
  </si>
  <si>
    <t>236*3,75-10,5*2,75-125,*2,75</t>
  </si>
  <si>
    <t>24</t>
  </si>
  <si>
    <t>182101101</t>
  </si>
  <si>
    <t>Svahování v zářezech v hornině tř. 1 až 4</t>
  </si>
  <si>
    <t>1211583258</t>
  </si>
  <si>
    <t>Svahování trvalých svahů do projektovaných profilů s potřebným přemístěním výkopku při svahování v zářezech v hornině tř. 1 až 4</t>
  </si>
  <si>
    <t>236*0,8</t>
  </si>
  <si>
    <t>25</t>
  </si>
  <si>
    <t>182201101</t>
  </si>
  <si>
    <t>Svahování násypů</t>
  </si>
  <si>
    <t>617314450</t>
  </si>
  <si>
    <t>Svahování trvalých svahů do projektovaných profilů s potřebným přemístěním výkopku při svahování násypů v jakékoliv hornině</t>
  </si>
  <si>
    <t>236 *1,2</t>
  </si>
  <si>
    <t>Zakládání</t>
  </si>
  <si>
    <t>26</t>
  </si>
  <si>
    <t>211971110</t>
  </si>
  <si>
    <t>Zřízení opláštění žeber nebo trativodů geotextilií v rýze nebo zářezu sklonu do 1:2</t>
  </si>
  <si>
    <t>20423801</t>
  </si>
  <si>
    <t>Zřízení opláštění výplně z geotextilie odvodňovacích žeber nebo trativodů v rýze nebo zářezu se stěnami šikmými o sklonu do 1:2</t>
  </si>
  <si>
    <t>238,5*(0,5*3+0,75)*1,1</t>
  </si>
  <si>
    <t>27</t>
  </si>
  <si>
    <t>693111320</t>
  </si>
  <si>
    <t>textilie netkaná vpichovaná GETEX 250 g/m2 do š 400 cm</t>
  </si>
  <si>
    <t>-207137768</t>
  </si>
  <si>
    <t>28</t>
  </si>
  <si>
    <t>212572111</t>
  </si>
  <si>
    <t>Lože pro trativody ze štěrkopísku tříděného</t>
  </si>
  <si>
    <t>-875312847</t>
  </si>
  <si>
    <t>238,5*0,5*0,1</t>
  </si>
  <si>
    <t>29</t>
  </si>
  <si>
    <t>58333625</t>
  </si>
  <si>
    <t>kamenivo těžené hrubé frakce 4/8</t>
  </si>
  <si>
    <t>1015796605</t>
  </si>
  <si>
    <t>11,925*2,2</t>
  </si>
  <si>
    <t>30</t>
  </si>
  <si>
    <t>212755214</t>
  </si>
  <si>
    <t>Trativody z drenážních trubek plastových flexibilních D 100 mm bez lože</t>
  </si>
  <si>
    <t>521241638</t>
  </si>
  <si>
    <t>Trativody bez lože z drenážních trubek plastových flexibilních D 100 mm</t>
  </si>
  <si>
    <t xml:space="preserve"> Komunikace pozemní</t>
  </si>
  <si>
    <t>47</t>
  </si>
  <si>
    <t>561041131</t>
  </si>
  <si>
    <t>Zřízení podkladu ze zeminy upravené vápnem, cementem, směsnými pojivy tl přes 250 do 300 mm pl přes 5000 m2</t>
  </si>
  <si>
    <t>-2064046499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</si>
  <si>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</si>
  <si>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"trasa" 230,5*5,0</t>
  </si>
  <si>
    <t>"sjezdy"( 10,52,75+10,5*1,0+12,5*2,75)</t>
  </si>
  <si>
    <t>"výhybna a rozšíření" (23,8*4)</t>
  </si>
  <si>
    <t>48</t>
  </si>
  <si>
    <t>58530170</t>
  </si>
  <si>
    <t>vápno nehašené CL 90-Q pro úpravu zemin standardní</t>
  </si>
  <si>
    <t>1389322567</t>
  </si>
  <si>
    <t>1247,7*0,3*0,03*1,75"3% vápna"</t>
  </si>
  <si>
    <t>108</t>
  </si>
  <si>
    <t>564861111</t>
  </si>
  <si>
    <t>Podklad ze štěrkodrtě ŠD plochy přes 100 m2 tl 200 mm</t>
  </si>
  <si>
    <t>-518703372</t>
  </si>
  <si>
    <t>Podklad ze štěrkodrti ŠD s rozprostřením a zhutněním plochy přes 100 m2, po zhutnění tl. 200 mm</t>
  </si>
  <si>
    <t>1247,70</t>
  </si>
  <si>
    <t>106</t>
  </si>
  <si>
    <t>564952114</t>
  </si>
  <si>
    <t>Podklad z mechanicky zpevněného kameniva MZK tl 180 mm</t>
  </si>
  <si>
    <t>-1445286077</t>
  </si>
  <si>
    <t>Podklad z mechanicky zpevněného kameniva MZK (minerální beton) s rozprostřením a s hutněním, po zhutnění tl. 180 mm</t>
  </si>
  <si>
    <t>1247,7*0,9</t>
  </si>
  <si>
    <t>36</t>
  </si>
  <si>
    <t>569851111</t>
  </si>
  <si>
    <t>Zpevnění krajnic štěrkodrtí tl 150 mm</t>
  </si>
  <si>
    <t>109491182</t>
  </si>
  <si>
    <t>Zpevnění krajnic nebo komunikací pro pěší s rozprostřením a zhutněním, po zhutnění štěrkodrtí tl. 150 mm</t>
  </si>
  <si>
    <t>238,5*0,25*2</t>
  </si>
  <si>
    <t>37</t>
  </si>
  <si>
    <t>569903311</t>
  </si>
  <si>
    <t>Zřízení zemních krajnic se zhutněním</t>
  </si>
  <si>
    <t>819736589</t>
  </si>
  <si>
    <t>Zřízení zemních krajnic z hornin jakékoliv třídy se zhutněním</t>
  </si>
  <si>
    <t>238,50*0,75*2*0,3</t>
  </si>
  <si>
    <t>107</t>
  </si>
  <si>
    <t>571904111</t>
  </si>
  <si>
    <t>Posyp krytu kamenivem drceným nebo těženým přes 15 do 20 kg/m2</t>
  </si>
  <si>
    <t>561121994</t>
  </si>
  <si>
    <t>Posyp podkladu nebo krytu s rozprostřením a zhutněním kamenivem drceným nebo těženým, v množství přes 15 do 20 kg/m2</t>
  </si>
  <si>
    <t>1122,93</t>
  </si>
  <si>
    <t xml:space="preserve"> Ostatní konstrukce a práce, bourání</t>
  </si>
  <si>
    <t>75</t>
  </si>
  <si>
    <t>966008114</t>
  </si>
  <si>
    <t>Bourání trubního propustku DN přes 800 do 1200</t>
  </si>
  <si>
    <t>1776626462</t>
  </si>
  <si>
    <t>Bourání trubního propustku s odklizením a uložením vybouraného materiálu na skládku na vzdálenost do 3 m nebo s naložením na dopravní prostředek z trub betonových nebo železobetonových DN přes 800 do 1200 mm</t>
  </si>
  <si>
    <t>9+10</t>
  </si>
  <si>
    <t>997</t>
  </si>
  <si>
    <t>Přesun sutě</t>
  </si>
  <si>
    <t>42</t>
  </si>
  <si>
    <t>997002611</t>
  </si>
  <si>
    <t>Nakládání suti a vybouraných hmot</t>
  </si>
  <si>
    <t>-228774633</t>
  </si>
  <si>
    <t>Nakládání suti a vybouraných hmot na dopravní prostředek pro vodorovné přemístění</t>
  </si>
  <si>
    <t>43</t>
  </si>
  <si>
    <t>997013501</t>
  </si>
  <si>
    <t>Odvoz suti a vybouraných hmot na skládku nebo meziskládku do 1 km se složením</t>
  </si>
  <si>
    <t>1660951492</t>
  </si>
  <si>
    <t>Odvoz suti a vybouraných hmot na skládku nebo meziskládku se složením, na vzdálenost do 1 km</t>
  </si>
  <si>
    <t>44</t>
  </si>
  <si>
    <t>997013509</t>
  </si>
  <si>
    <t>Příplatek k odvozu suti a vybouraných hmot na skládku ZKD 1 km přes 1 km</t>
  </si>
  <si>
    <t>-1241698408</t>
  </si>
  <si>
    <t>Odvoz suti a vybouraných hmot na skládku nebo meziskládku se složením, na vzdálenost Příplatek k ceně za každý další i započatý 1 km přes 1 km</t>
  </si>
  <si>
    <t>84,2*16</t>
  </si>
  <si>
    <t>105</t>
  </si>
  <si>
    <t>997013873</t>
  </si>
  <si>
    <t>1302850252</t>
  </si>
  <si>
    <t>84,2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</si>
  <si>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</si>
  <si>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</si>
  <si>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</si>
  <si>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</si>
  <si>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</si>
  <si>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-1789173628</t>
  </si>
  <si>
    <t>Přesun hmot pro komunikace s krytem z kameniva, monolitickým betonovým nebo živičným dopravní vzdálenost do 200 m jakékoliv délky objektu</t>
  </si>
  <si>
    <t xml:space="preserve">SO07.801 - Vegetační úpravy </t>
  </si>
  <si>
    <t xml:space="preserve">HSV -  HSV</t>
  </si>
  <si>
    <t xml:space="preserve">    1 - 0.rok</t>
  </si>
  <si>
    <t xml:space="preserve"> HSV</t>
  </si>
  <si>
    <t>0.rok</t>
  </si>
  <si>
    <t>35</t>
  </si>
  <si>
    <t>111301111</t>
  </si>
  <si>
    <t>Sejmutí drnu tl do 100 mm s přemístěním do 50 m nebo naložením na dopravní prostředek</t>
  </si>
  <si>
    <t>734289639</t>
  </si>
  <si>
    <t>Sejmutí drnu tl. do 100 mm, v jakékoliv ploše</t>
  </si>
  <si>
    <t>230,52*8</t>
  </si>
  <si>
    <t>34</t>
  </si>
  <si>
    <t>119005153</t>
  </si>
  <si>
    <t>Vytyčení výsadeb s rozmístěním solitérních rostlin přes 10 přes 30 do 50 kusů</t>
  </si>
  <si>
    <t>kus</t>
  </si>
  <si>
    <t>-991029902</t>
  </si>
  <si>
    <t>Vytyčení výsadeb s rozmístěním rostlin dle projektové dokumentace solitérních přes 10 do 50 kusů</t>
  </si>
  <si>
    <t>12</t>
  </si>
  <si>
    <t>162702111</t>
  </si>
  <si>
    <t>Vodorovné přemístění drnu bez naložení se složením přes 5000 do 6000 m</t>
  </si>
  <si>
    <t>-820791381</t>
  </si>
  <si>
    <t>Vodorovné přemístění drnu na suchu na vzdálenost přes 5000 do 6000 m</t>
  </si>
  <si>
    <t>1844,16</t>
  </si>
  <si>
    <t>38</t>
  </si>
  <si>
    <t>162702119</t>
  </si>
  <si>
    <t>Příplatek k vodorovnému přemístění drnu do 6000 m ZKD 1000 m</t>
  </si>
  <si>
    <t>-1687322044</t>
  </si>
  <si>
    <t>Vodorovné přemístění drnu na suchu Příplatek k ceně za každých dalších i započatých 1000 m</t>
  </si>
  <si>
    <t>1844,16*11</t>
  </si>
  <si>
    <t>167102111</t>
  </si>
  <si>
    <t>Nakládání drnu ze skládky</t>
  </si>
  <si>
    <t>978493367</t>
  </si>
  <si>
    <t>40</t>
  </si>
  <si>
    <t>184102114</t>
  </si>
  <si>
    <t>Výsadba dřeviny s balem D přes 0,4 do 0,5 m do jamky se zalitím v rovině a svahu do 1:5</t>
  </si>
  <si>
    <t>1184076978</t>
  </si>
  <si>
    <t>Výsadba dřeviny s balem do předem vyhloubené jamky se zalitím v rovině nebo na svahu do 1:5, při průměru balu přes 400 do 500 mm</t>
  </si>
  <si>
    <t>41</t>
  </si>
  <si>
    <t>02640445</t>
  </si>
  <si>
    <t>habr obecný /Carpinus betulus/ 200-250cm</t>
  </si>
  <si>
    <t>497342524</t>
  </si>
  <si>
    <t>111103213</t>
  </si>
  <si>
    <t>Kosení ve vegetačním období divokého porostu hustého</t>
  </si>
  <si>
    <t>ha</t>
  </si>
  <si>
    <t>1049987307</t>
  </si>
  <si>
    <t>Kosení travin a vodních rostlin ve vegetačním období divokého porostu hustého</t>
  </si>
  <si>
    <t>230,6*8/10000</t>
  </si>
  <si>
    <t>181451121</t>
  </si>
  <si>
    <t>Založení lučního trávníku výsevem pl přes 1000 m2 v rovině a ve svahu do 1:5</t>
  </si>
  <si>
    <t>-1415900296</t>
  </si>
  <si>
    <t>Založení trávníku na půdě předem připravené plochy přes 1000 m2 výsevem včetně utažení lučního v rovině nebo na svahu do 1:5</t>
  </si>
  <si>
    <t>230,52*3,75-10,5*2,75-12,5*2,75</t>
  </si>
  <si>
    <t>3</t>
  </si>
  <si>
    <t>00572472</t>
  </si>
  <si>
    <t>osivo směs travní krajinná-rovinná</t>
  </si>
  <si>
    <t>kg</t>
  </si>
  <si>
    <t>-1274323490</t>
  </si>
  <si>
    <t>801,20</t>
  </si>
  <si>
    <t>801,2*0,09 'Přepočtené koeficientem množství</t>
  </si>
  <si>
    <t>183101121</t>
  </si>
  <si>
    <t>Hloubení jamek bez výměny půdy zeminy skupiny 1 až 4 obj přes 0,4 do 1 m3 v rovině a svahu do 1:5</t>
  </si>
  <si>
    <t>546366790</t>
  </si>
  <si>
    <t>Hloubení jamek pro vysazování rostlin v zemině skupiny 1 až 4 bez výměny půdy v rovině nebo na svahu do 1:5, objemu přes 0,40 do 1,00 m3</t>
  </si>
  <si>
    <t>13</t>
  </si>
  <si>
    <t>184215132</t>
  </si>
  <si>
    <t>Ukotvení kmene dřevin v rovině nebo na svahu do 1:5 třemi kůly D do 0,1 m dl přes 1 do 2 m</t>
  </si>
  <si>
    <t>-565525852</t>
  </si>
  <si>
    <t>Ukotvení dřeviny kůly v rovině nebo na svahu do 1:5 třemi kůly, délky přes 1 do 2 m</t>
  </si>
  <si>
    <t>60591253</t>
  </si>
  <si>
    <t>kůl vyvazovací dřevěný impregnovaný D 8cm dl 2m</t>
  </si>
  <si>
    <t>925569329</t>
  </si>
  <si>
    <t>12*3</t>
  </si>
  <si>
    <t>184802111</t>
  </si>
  <si>
    <t>Chemické odplevelení před založením kultury nad 20 m2 postřikem na široko v rovině a svahu do 1:5</t>
  </si>
  <si>
    <t>CS ÚRS 2022 01</t>
  </si>
  <si>
    <t>-2089415005</t>
  </si>
  <si>
    <t xml:space="preserve">Chemické odplevelení půdy před založením kultury, trávníku nebo zpevněných ploch  o výměře jednotlivě přes 20 m2 v rovině nebo na svahu do 1:5 postřikem na široko</t>
  </si>
  <si>
    <t>232,50*2,75</t>
  </si>
  <si>
    <t>184806111</t>
  </si>
  <si>
    <t>Řez stromů netrnitých průklestem D koruny do 2 m</t>
  </si>
  <si>
    <t>1884850014</t>
  </si>
  <si>
    <t>Řez stromů, keřů nebo růží průklestem stromů netrnitých, o průměru koruny do 2 m</t>
  </si>
  <si>
    <t>184813111</t>
  </si>
  <si>
    <t>Ochrana lesních kultur proti škodám způsobených zvěří nátěrem nebo postřikem</t>
  </si>
  <si>
    <t>420455263</t>
  </si>
  <si>
    <t>Ošetřování a ochrana stromů proti škodám způsobeným zvěří nátěrem nebo postřikem</t>
  </si>
  <si>
    <t>251191155</t>
  </si>
  <si>
    <t>repelent</t>
  </si>
  <si>
    <t>-308674284</t>
  </si>
  <si>
    <t>0,04</t>
  </si>
  <si>
    <t>19</t>
  </si>
  <si>
    <t>184813121</t>
  </si>
  <si>
    <t>Ochrana dřevin před okusem ručně pletivem v rovině a svahu do 1:5</t>
  </si>
  <si>
    <t>-855510735</t>
  </si>
  <si>
    <t>Ochrana dřevin před okusem zvěří ručně v rovině nebo ve svahu do 1:5, pletivem, výšky do 2 m</t>
  </si>
  <si>
    <t>184911431</t>
  </si>
  <si>
    <t>Mulčování rostlin kůrou tl přes 0,1 do 0,15 m v rovině a svahu do 1:5</t>
  </si>
  <si>
    <t>-405967796</t>
  </si>
  <si>
    <t>Mulčování vysazených rostlin mulčovací kůrou, tl. přes 100 do 150 mm v rovině nebo na svahu do 1:5</t>
  </si>
  <si>
    <t>12*1*1</t>
  </si>
  <si>
    <t>10391100</t>
  </si>
  <si>
    <t>kůra mulčovací VL</t>
  </si>
  <si>
    <t>-15344648</t>
  </si>
  <si>
    <t>12*0,2</t>
  </si>
  <si>
    <t>998231311</t>
  </si>
  <si>
    <t>Přesun hmot pro sadovnické a krajinářské úpravy vodorovně do 5000 m</t>
  </si>
  <si>
    <t>-683723323</t>
  </si>
  <si>
    <t>Přesun hmot pro sadovnické a krajinářské úpravy - strojně dopravní vzdálenost do 5000 m</t>
  </si>
  <si>
    <t xml:space="preserve">SO07.901 - Dopravně inženýrské opatření </t>
  </si>
  <si>
    <t xml:space="preserve">    9 - Ostatní konstrukce a práce, bourání</t>
  </si>
  <si>
    <t>VRN - Vedlejší rozpočtové náklady</t>
  </si>
  <si>
    <t xml:space="preserve">    VRN4 - Inženýrská činnost</t>
  </si>
  <si>
    <t>Ostatní konstrukce a práce, bourání</t>
  </si>
  <si>
    <t>913111115</t>
  </si>
  <si>
    <t>Montáž a demontáž dočasné dopravní značky samostatné základní</t>
  </si>
  <si>
    <t>1780196523</t>
  </si>
  <si>
    <t>Montáž a demontáž dočasných dopravních značek samostatných značek základních</t>
  </si>
  <si>
    <t>913121211</t>
  </si>
  <si>
    <t>Příplatek k dočasné dopravní značce kompletní základní za první a ZKD den použití</t>
  </si>
  <si>
    <t>-375248420</t>
  </si>
  <si>
    <t>Montáž a demontáž dočasných dopravních značek Příplatek za první a každý další den použití dočasných dopravních značek k ceně 12-1111</t>
  </si>
  <si>
    <t>"6 týdnů" 6*7*17</t>
  </si>
  <si>
    <t>913211112</t>
  </si>
  <si>
    <t>Montáž a demontáž dočasné dopravní zábrany reflexní šířky 2,5 m</t>
  </si>
  <si>
    <t>-564568531</t>
  </si>
  <si>
    <t>Montáž a demontáž dočasných dopravních zábran reflexních, šířky 2,5 m</t>
  </si>
  <si>
    <t>913211212</t>
  </si>
  <si>
    <t>Příplatek k dočasné dopravní zábraně reflexní 2,5 m za první a ZKD den použití</t>
  </si>
  <si>
    <t>-1966809029</t>
  </si>
  <si>
    <t>Montáž a demontáž dočasných dopravních zábran Příplatek za první a každý další den použití dočasných dopravních zábran k ceně 21-1112</t>
  </si>
  <si>
    <t xml:space="preserve">"6 týdnů" 6*7*2 </t>
  </si>
  <si>
    <t>VRN</t>
  </si>
  <si>
    <t>Vedlejší rozpočtové náklady</t>
  </si>
  <si>
    <t>VRN4</t>
  </si>
  <si>
    <t>Inženýrská činnost</t>
  </si>
  <si>
    <t>049103000</t>
  </si>
  <si>
    <t>Náklady vzniklé v souvislosti s realizací stavby</t>
  </si>
  <si>
    <t>hodina</t>
  </si>
  <si>
    <t>1024</t>
  </si>
  <si>
    <t>1230231329</t>
  </si>
  <si>
    <t xml:space="preserve">VRN01 - Vedlejší a ostatní náklady </t>
  </si>
  <si>
    <t>01 R</t>
  </si>
  <si>
    <t>Vytyčení inženýrských sítí a zařízení, včetně zajištění případné aktualizace vyjádření správců sítí, která pozbudou platnosti v období mezi předáním staveniště a vytyčením sítí</t>
  </si>
  <si>
    <t>soubor</t>
  </si>
  <si>
    <t>-2052709653</t>
  </si>
  <si>
    <t>Vytyčení inženýrských sítí a zařízení, včetně zajištění případné aktualizace vyjádření správců sítí, která pozbudou platnosti v období mezi předáním staveniště a vytyčením sítí.</t>
  </si>
  <si>
    <t>02 R</t>
  </si>
  <si>
    <t>Zajištění a provedení zkoušek, rozborů a atestů nutných pro řádné provádění a dokončení díla, uvedených v projektové dokumentaci včetně předání jejich výsledků objednateli, jakož i provedení následujích zkoušek a rozborů</t>
  </si>
  <si>
    <t>1730182851</t>
  </si>
  <si>
    <t>Náklady zhotovitele, související s prováděním zkoušek a revizí předepsaných technickými normami, a které jsou pro provedení díla nezbytné, vč. stanovení receptury pro zvýšení únosnosti podloží.
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</si>
  <si>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03 R</t>
  </si>
  <si>
    <t>Vytyčení stavby (případně pozemků nebo provedení jiných geodetických prací*) odborně způsobilou osobou v oboru zeměměřictví.</t>
  </si>
  <si>
    <t>-1753393434</t>
  </si>
  <si>
    <t>04 R</t>
  </si>
  <si>
    <t>Zajištění a zabezpečení staveniště, zřízení a likvidace zařízení staveniště, včetně případných přípojek, přístupů, skládek, deponií apod.</t>
  </si>
  <si>
    <t>-1163054927</t>
  </si>
  <si>
    <t>05 R</t>
  </si>
  <si>
    <t>Zajištění umístění štítku o povolení stavby a stejnopisu oznámení o zahájení prací oblastnímu inspektorátu práce na viditelném místě u vstupu na staveniště.</t>
  </si>
  <si>
    <t>-999961377</t>
  </si>
  <si>
    <t>09 R</t>
  </si>
  <si>
    <t>Projednání a zajištění zvláštního užívání komunikací a veřejných ploch, včetně zajištění dopravního značení, a to v rozsahu nezbytném pro řádné a bezpečné provádění stavby.</t>
  </si>
  <si>
    <t>-1105792885</t>
  </si>
  <si>
    <t>P</t>
  </si>
  <si>
    <t>Poznámka k položce:_x000d_
Protokolární předání stavbou dotčených pozemků.</t>
  </si>
  <si>
    <t>13 R</t>
  </si>
  <si>
    <t>Zpracování a předání dokumentace skut. provedení stavby (3 paré + 1 v el. formě) objednateli a zaměření skut. provedení stavby – geodetická část dokumentace (3 paré + 1 v el. formě) v rozsahu odpovídajícím příslušným právním předpisům.</t>
  </si>
  <si>
    <t>845599057</t>
  </si>
  <si>
    <t>Poznámka k položce:_x000d_
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</t>
  </si>
  <si>
    <t>17 R</t>
  </si>
  <si>
    <t>Aktualizace (přizpůsobení) nebo zpracování plánu bezpečnosti a ochrany zdraví při práci.</t>
  </si>
  <si>
    <t>2010734094</t>
  </si>
  <si>
    <t>Aktualizace (přizpůsobení) nebo zpracování* plánu bezpečnosti a ochrany zdraví při práci.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</si>
</sst>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2021_48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SO 07 Vedlejší polní cesta VC23_úprava_04_2023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Pokřikov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3. 2. 2022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Tichovský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'SO07.101 - Komunikace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'SO07.101 - Komunikace '!P123</f>
        <v>0</v>
      </c>
      <c r="AV95" s="128">
        <f>'SO07.101 - Komunikace '!J33</f>
        <v>0</v>
      </c>
      <c r="AW95" s="128">
        <f>'SO07.101 - Komunikace '!J34</f>
        <v>0</v>
      </c>
      <c r="AX95" s="128">
        <f>'SO07.101 - Komunikace '!J35</f>
        <v>0</v>
      </c>
      <c r="AY95" s="128">
        <f>'SO07.101 - Komunikace '!J36</f>
        <v>0</v>
      </c>
      <c r="AZ95" s="128">
        <f>'SO07.101 - Komunikace '!F33</f>
        <v>0</v>
      </c>
      <c r="BA95" s="128">
        <f>'SO07.101 - Komunikace '!F34</f>
        <v>0</v>
      </c>
      <c r="BB95" s="128">
        <f>'SO07.101 - Komunikace '!F35</f>
        <v>0</v>
      </c>
      <c r="BC95" s="128">
        <f>'SO07.101 - Komunikace '!F36</f>
        <v>0</v>
      </c>
      <c r="BD95" s="130">
        <f>'SO07.101 - Komunikace 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24.7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'SO07.801 - Vegetační úpravy 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'SO07.801 - Vegetační úpravy '!P118</f>
        <v>0</v>
      </c>
      <c r="AV96" s="128">
        <f>'SO07.801 - Vegetační úpravy '!J33</f>
        <v>0</v>
      </c>
      <c r="AW96" s="128">
        <f>'SO07.801 - Vegetační úpravy '!J34</f>
        <v>0</v>
      </c>
      <c r="AX96" s="128">
        <f>'SO07.801 - Vegetační úpravy '!J35</f>
        <v>0</v>
      </c>
      <c r="AY96" s="128">
        <f>'SO07.801 - Vegetační úpravy '!J36</f>
        <v>0</v>
      </c>
      <c r="AZ96" s="128">
        <f>'SO07.801 - Vegetační úpravy '!F33</f>
        <v>0</v>
      </c>
      <c r="BA96" s="128">
        <f>'SO07.801 - Vegetační úpravy '!F34</f>
        <v>0</v>
      </c>
      <c r="BB96" s="128">
        <f>'SO07.801 - Vegetační úpravy '!F35</f>
        <v>0</v>
      </c>
      <c r="BC96" s="128">
        <f>'SO07.801 - Vegetační úpravy '!F36</f>
        <v>0</v>
      </c>
      <c r="BD96" s="130">
        <f>'SO07.801 - Vegetační úpravy 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24.7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'SO07.901 - Dopravně inžen...'!J30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'SO07.901 - Dopravně inžen...'!P120</f>
        <v>0</v>
      </c>
      <c r="AV97" s="128">
        <f>'SO07.901 - Dopravně inžen...'!J33</f>
        <v>0</v>
      </c>
      <c r="AW97" s="128">
        <f>'SO07.901 - Dopravně inžen...'!J34</f>
        <v>0</v>
      </c>
      <c r="AX97" s="128">
        <f>'SO07.901 - Dopravně inžen...'!J35</f>
        <v>0</v>
      </c>
      <c r="AY97" s="128">
        <f>'SO07.901 - Dopravně inžen...'!J36</f>
        <v>0</v>
      </c>
      <c r="AZ97" s="128">
        <f>'SO07.901 - Dopravně inžen...'!F33</f>
        <v>0</v>
      </c>
      <c r="BA97" s="128">
        <f>'SO07.901 - Dopravně inžen...'!F34</f>
        <v>0</v>
      </c>
      <c r="BB97" s="128">
        <f>'SO07.901 - Dopravně inžen...'!F35</f>
        <v>0</v>
      </c>
      <c r="BC97" s="128">
        <f>'SO07.901 - Dopravně inžen...'!F36</f>
        <v>0</v>
      </c>
      <c r="BD97" s="130">
        <f>'SO07.901 - Dopravně inžen...'!F37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'VRN01 - Vedlejší a ostatn...'!J30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32">
        <v>0</v>
      </c>
      <c r="AT98" s="133">
        <f>ROUND(SUM(AV98:AW98),2)</f>
        <v>0</v>
      </c>
      <c r="AU98" s="134">
        <f>'VRN01 - Vedlejší a ostatn...'!P117</f>
        <v>0</v>
      </c>
      <c r="AV98" s="133">
        <f>'VRN01 - Vedlejší a ostatn...'!J33</f>
        <v>0</v>
      </c>
      <c r="AW98" s="133">
        <f>'VRN01 - Vedlejší a ostatn...'!J34</f>
        <v>0</v>
      </c>
      <c r="AX98" s="133">
        <f>'VRN01 - Vedlejší a ostatn...'!J35</f>
        <v>0</v>
      </c>
      <c r="AY98" s="133">
        <f>'VRN01 - Vedlejší a ostatn...'!J36</f>
        <v>0</v>
      </c>
      <c r="AZ98" s="133">
        <f>'VRN01 - Vedlejší a ostatn...'!F33</f>
        <v>0</v>
      </c>
      <c r="BA98" s="133">
        <f>'VRN01 - Vedlejší a ostatn...'!F34</f>
        <v>0</v>
      </c>
      <c r="BB98" s="133">
        <f>'VRN01 - Vedlejší a ostatn...'!F35</f>
        <v>0</v>
      </c>
      <c r="BC98" s="133">
        <f>'VRN01 - Vedlejší a ostatn...'!F36</f>
        <v>0</v>
      </c>
      <c r="BD98" s="135">
        <f>'VRN01 - Vedlejší a ostatn...'!F37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U36/6P5ohhsBcz6oiP2I5M395jqglIMZ2Mt3MqL7Rt7umoauoYUjLTdsGi4qx6AxEUfRPPx/ulv7xBtSLZB90A==" hashValue="gAuTm+FqgD3qn1Nhj3i8nKxB6Nx3+xduivnM7bb4i9Nb74mZXmjQu75fehNNTuL+7OkguHyyg2Ychbq1/EjaJ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07.101 - Komunikace '!C2" display="/"/>
    <hyperlink ref="A96" location="'SO07.801 - Vegetační úpravy '!C2" display="/"/>
    <hyperlink ref="A97" location="'SO07.901 - Dopravně inžen...'!C2" display="/"/>
    <hyperlink ref="A98" location="'VRN01 - Vedlejší a ostat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SO 07 Vedlejší polní cesta VC23_úprava_04_2023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ROUND((SUM(BE123:BE242)),  2)</f>
        <v>0</v>
      </c>
      <c r="G33" s="38"/>
      <c r="H33" s="38"/>
      <c r="I33" s="155">
        <v>0.20999999999999999</v>
      </c>
      <c r="J33" s="154">
        <f>ROUND(((SUM(BE123:BE242))*I33),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ROUND((SUM(BF123:BF242)),  2)</f>
        <v>0</v>
      </c>
      <c r="G34" s="38"/>
      <c r="H34" s="38"/>
      <c r="I34" s="155">
        <v>0.14999999999999999</v>
      </c>
      <c r="J34" s="154">
        <f>ROUND(((SUM(BF123:BF242))*I34),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ROUND((SUM(BG123:BG242)),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ROUND((SUM(BH123:BH242)),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ROUND((SUM(BI123:BI242)),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SO 07 Vedlejší polní cesta VC23_úprava_04_2023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SO07.101 - Komunikace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Pokřikov</v>
      </c>
      <c r="G89" s="40"/>
      <c r="H89" s="40"/>
      <c r="I89" s="32" t="s">
        <v>22</v>
      </c>
      <c r="J89" s="79" t="str">
        <f>IF(J12="","",J12)</f>
        <v>3. 2. 2022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Tichovský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105</v>
      </c>
      <c r="E99" s="188"/>
      <c r="F99" s="188"/>
      <c r="G99" s="188"/>
      <c r="H99" s="188"/>
      <c r="I99" s="188"/>
      <c r="J99" s="189">
        <f>J184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J199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107</v>
      </c>
      <c r="E101" s="188"/>
      <c r="F101" s="188"/>
      <c r="G101" s="188"/>
      <c r="H101" s="188"/>
      <c r="I101" s="188"/>
      <c r="J101" s="189">
        <f>J225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108</v>
      </c>
      <c r="E102" s="188"/>
      <c r="F102" s="188"/>
      <c r="G102" s="188"/>
      <c r="H102" s="188"/>
      <c r="I102" s="188"/>
      <c r="J102" s="189">
        <f>J229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109</v>
      </c>
      <c r="E103" s="188"/>
      <c r="F103" s="188"/>
      <c r="G103" s="188"/>
      <c r="H103" s="188"/>
      <c r="I103" s="188"/>
      <c r="J103" s="189">
        <f>J240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SO 07 Vedlejší polní cesta VC23_úprava_04_2023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 xml:space="preserve">SO07.101 - Komunikace 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Pokřikov</v>
      </c>
      <c r="G117" s="40"/>
      <c r="H117" s="40"/>
      <c r="I117" s="32" t="s">
        <v>22</v>
      </c>
      <c r="J117" s="79" t="str">
        <f>IF(J12="","",J12)</f>
        <v>3. 2. 2022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32</v>
      </c>
      <c r="J120" s="36" t="str">
        <f>E24</f>
        <v xml:space="preserve">Tichovský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111</v>
      </c>
      <c r="D122" s="194" t="s">
        <v>60</v>
      </c>
      <c r="E122" s="194" t="s">
        <v>56</v>
      </c>
      <c r="F122" s="194" t="s">
        <v>57</v>
      </c>
      <c r="G122" s="194" t="s">
        <v>112</v>
      </c>
      <c r="H122" s="194" t="s">
        <v>113</v>
      </c>
      <c r="I122" s="194" t="s">
        <v>114</v>
      </c>
      <c r="J122" s="194" t="s">
        <v>100</v>
      </c>
      <c r="K122" s="195" t="s">
        <v>115</v>
      </c>
      <c r="L122" s="196"/>
      <c r="M122" s="100" t="s">
        <v>1</v>
      </c>
      <c r="N122" s="101" t="s">
        <v>39</v>
      </c>
      <c r="O122" s="101" t="s">
        <v>116</v>
      </c>
      <c r="P122" s="101" t="s">
        <v>117</v>
      </c>
      <c r="Q122" s="101" t="s">
        <v>118</v>
      </c>
      <c r="R122" s="101" t="s">
        <v>119</v>
      </c>
      <c r="S122" s="101" t="s">
        <v>120</v>
      </c>
      <c r="T122" s="102" t="s">
        <v>121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122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241.47589152872001</v>
      </c>
      <c r="S123" s="104"/>
      <c r="T123" s="200">
        <f>T124</f>
        <v>87.048000000000002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102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74</v>
      </c>
      <c r="E124" s="205" t="s">
        <v>123</v>
      </c>
      <c r="F124" s="205" t="s">
        <v>124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P125+P184+P199+P225+P229+P240</f>
        <v>0</v>
      </c>
      <c r="Q124" s="210"/>
      <c r="R124" s="211">
        <f>R125+R184+R199+R225+R229+R240</f>
        <v>241.47589152872001</v>
      </c>
      <c r="S124" s="210"/>
      <c r="T124" s="212">
        <f>T125+T184+T199+T225+T229+T240</f>
        <v>87.048000000000002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74</v>
      </c>
      <c r="AU124" s="214" t="s">
        <v>75</v>
      </c>
      <c r="AY124" s="213" t="s">
        <v>125</v>
      </c>
      <c r="BK124" s="215">
        <f>BK125+BK184+BK199+BK225+BK229+BK240</f>
        <v>0</v>
      </c>
    </row>
    <row r="125" s="12" customFormat="1" ht="22.8" customHeight="1">
      <c r="A125" s="12"/>
      <c r="B125" s="202"/>
      <c r="C125" s="203"/>
      <c r="D125" s="204" t="s">
        <v>74</v>
      </c>
      <c r="E125" s="216" t="s">
        <v>83</v>
      </c>
      <c r="F125" s="216" t="s">
        <v>126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SUM(P126:P183)</f>
        <v>0</v>
      </c>
      <c r="Q125" s="210"/>
      <c r="R125" s="211">
        <f>SUM(R126:R183)</f>
        <v>131.17500000000001</v>
      </c>
      <c r="S125" s="210"/>
      <c r="T125" s="212">
        <f>SUM(T126:T183)</f>
        <v>28.908000000000001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83</v>
      </c>
      <c r="AY125" s="213" t="s">
        <v>125</v>
      </c>
      <c r="BK125" s="215">
        <f>SUM(BK126:BK183)</f>
        <v>0</v>
      </c>
    </row>
    <row r="126" s="2" customFormat="1" ht="16.5" customHeight="1">
      <c r="A126" s="38"/>
      <c r="B126" s="39"/>
      <c r="C126" s="218" t="s">
        <v>127</v>
      </c>
      <c r="D126" s="218" t="s">
        <v>128</v>
      </c>
      <c r="E126" s="219" t="s">
        <v>129</v>
      </c>
      <c r="F126" s="220" t="s">
        <v>130</v>
      </c>
      <c r="G126" s="221" t="s">
        <v>131</v>
      </c>
      <c r="H126" s="222">
        <v>65.700000000000003</v>
      </c>
      <c r="I126" s="223"/>
      <c r="J126" s="224">
        <f>ROUND(I126*H126,2)</f>
        <v>0</v>
      </c>
      <c r="K126" s="220" t="s">
        <v>132</v>
      </c>
      <c r="L126" s="44"/>
      <c r="M126" s="225" t="s">
        <v>1</v>
      </c>
      <c r="N126" s="226" t="s">
        <v>40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0.44</v>
      </c>
      <c r="T126" s="228">
        <f>S126*H126</f>
        <v>28.908000000000001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133</v>
      </c>
      <c r="AT126" s="229" t="s">
        <v>128</v>
      </c>
      <c r="AU126" s="229" t="s">
        <v>85</v>
      </c>
      <c r="AY126" s="17" t="s">
        <v>125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133</v>
      </c>
      <c r="BM126" s="229" t="s">
        <v>134</v>
      </c>
    </row>
    <row r="127" s="2" customFormat="1">
      <c r="A127" s="38"/>
      <c r="B127" s="39"/>
      <c r="C127" s="40"/>
      <c r="D127" s="231" t="s">
        <v>135</v>
      </c>
      <c r="E127" s="40"/>
      <c r="F127" s="232" t="s">
        <v>136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135</v>
      </c>
      <c r="AU127" s="17" t="s">
        <v>85</v>
      </c>
    </row>
    <row r="128" s="13" customFormat="1">
      <c r="A128" s="13"/>
      <c r="B128" s="236"/>
      <c r="C128" s="237"/>
      <c r="D128" s="231" t="s">
        <v>137</v>
      </c>
      <c r="E128" s="238" t="s">
        <v>1</v>
      </c>
      <c r="F128" s="239" t="s">
        <v>138</v>
      </c>
      <c r="G128" s="237"/>
      <c r="H128" s="240">
        <v>65.700000000000003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137</v>
      </c>
      <c r="AU128" s="246" t="s">
        <v>85</v>
      </c>
      <c r="AV128" s="13" t="s">
        <v>85</v>
      </c>
      <c r="AW128" s="13" t="s">
        <v>31</v>
      </c>
      <c r="AX128" s="13" t="s">
        <v>83</v>
      </c>
      <c r="AY128" s="246" t="s">
        <v>125</v>
      </c>
    </row>
    <row r="129" s="2" customFormat="1" ht="16.5" customHeight="1">
      <c r="A129" s="38"/>
      <c r="B129" s="39"/>
      <c r="C129" s="218" t="s">
        <v>139</v>
      </c>
      <c r="D129" s="218" t="s">
        <v>128</v>
      </c>
      <c r="E129" s="219" t="s">
        <v>140</v>
      </c>
      <c r="F129" s="220" t="s">
        <v>141</v>
      </c>
      <c r="G129" s="221" t="s">
        <v>142</v>
      </c>
      <c r="H129" s="222">
        <v>424.15699999999998</v>
      </c>
      <c r="I129" s="223"/>
      <c r="J129" s="224">
        <f>ROUND(I129*H129,2)</f>
        <v>0</v>
      </c>
      <c r="K129" s="220" t="s">
        <v>143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133</v>
      </c>
      <c r="AT129" s="229" t="s">
        <v>128</v>
      </c>
      <c r="AU129" s="229" t="s">
        <v>85</v>
      </c>
      <c r="AY129" s="17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133</v>
      </c>
      <c r="BM129" s="229" t="s">
        <v>144</v>
      </c>
    </row>
    <row r="130" s="2" customFormat="1">
      <c r="A130" s="38"/>
      <c r="B130" s="39"/>
      <c r="C130" s="40"/>
      <c r="D130" s="231" t="s">
        <v>135</v>
      </c>
      <c r="E130" s="40"/>
      <c r="F130" s="232" t="s">
        <v>145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135</v>
      </c>
      <c r="AU130" s="17" t="s">
        <v>85</v>
      </c>
    </row>
    <row r="131" s="13" customFormat="1">
      <c r="A131" s="13"/>
      <c r="B131" s="236"/>
      <c r="C131" s="237"/>
      <c r="D131" s="231" t="s">
        <v>137</v>
      </c>
      <c r="E131" s="238" t="s">
        <v>1</v>
      </c>
      <c r="F131" s="239" t="s">
        <v>146</v>
      </c>
      <c r="G131" s="237"/>
      <c r="H131" s="240">
        <v>424.15699999999998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137</v>
      </c>
      <c r="AU131" s="246" t="s">
        <v>85</v>
      </c>
      <c r="AV131" s="13" t="s">
        <v>85</v>
      </c>
      <c r="AW131" s="13" t="s">
        <v>31</v>
      </c>
      <c r="AX131" s="13" t="s">
        <v>75</v>
      </c>
      <c r="AY131" s="246" t="s">
        <v>125</v>
      </c>
    </row>
    <row r="132" s="14" customFormat="1">
      <c r="A132" s="14"/>
      <c r="B132" s="247"/>
      <c r="C132" s="248"/>
      <c r="D132" s="231" t="s">
        <v>137</v>
      </c>
      <c r="E132" s="249" t="s">
        <v>1</v>
      </c>
      <c r="F132" s="250" t="s">
        <v>147</v>
      </c>
      <c r="G132" s="248"/>
      <c r="H132" s="251">
        <v>424.15699999999998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137</v>
      </c>
      <c r="AU132" s="257" t="s">
        <v>85</v>
      </c>
      <c r="AV132" s="14" t="s">
        <v>133</v>
      </c>
      <c r="AW132" s="14" t="s">
        <v>31</v>
      </c>
      <c r="AX132" s="14" t="s">
        <v>83</v>
      </c>
      <c r="AY132" s="257" t="s">
        <v>125</v>
      </c>
    </row>
    <row r="133" s="2" customFormat="1" ht="16.5" customHeight="1">
      <c r="A133" s="38"/>
      <c r="B133" s="39"/>
      <c r="C133" s="218" t="s">
        <v>148</v>
      </c>
      <c r="D133" s="218" t="s">
        <v>128</v>
      </c>
      <c r="E133" s="219" t="s">
        <v>149</v>
      </c>
      <c r="F133" s="220" t="s">
        <v>150</v>
      </c>
      <c r="G133" s="221" t="s">
        <v>142</v>
      </c>
      <c r="H133" s="222">
        <v>436.44299999999998</v>
      </c>
      <c r="I133" s="223"/>
      <c r="J133" s="224">
        <f>ROUND(I133*H133,2)</f>
        <v>0</v>
      </c>
      <c r="K133" s="220" t="s">
        <v>143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133</v>
      </c>
      <c r="AT133" s="229" t="s">
        <v>128</v>
      </c>
      <c r="AU133" s="229" t="s">
        <v>85</v>
      </c>
      <c r="AY133" s="17" t="s">
        <v>125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133</v>
      </c>
      <c r="BM133" s="229" t="s">
        <v>151</v>
      </c>
    </row>
    <row r="134" s="2" customFormat="1">
      <c r="A134" s="38"/>
      <c r="B134" s="39"/>
      <c r="C134" s="40"/>
      <c r="D134" s="231" t="s">
        <v>135</v>
      </c>
      <c r="E134" s="40"/>
      <c r="F134" s="232" t="s">
        <v>152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135</v>
      </c>
      <c r="AU134" s="17" t="s">
        <v>85</v>
      </c>
    </row>
    <row r="135" s="13" customFormat="1">
      <c r="A135" s="13"/>
      <c r="B135" s="236"/>
      <c r="C135" s="237"/>
      <c r="D135" s="231" t="s">
        <v>137</v>
      </c>
      <c r="E135" s="238" t="s">
        <v>1</v>
      </c>
      <c r="F135" s="239" t="s">
        <v>153</v>
      </c>
      <c r="G135" s="237"/>
      <c r="H135" s="240">
        <v>380.358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137</v>
      </c>
      <c r="AU135" s="246" t="s">
        <v>85</v>
      </c>
      <c r="AV135" s="13" t="s">
        <v>85</v>
      </c>
      <c r="AW135" s="13" t="s">
        <v>31</v>
      </c>
      <c r="AX135" s="13" t="s">
        <v>75</v>
      </c>
      <c r="AY135" s="246" t="s">
        <v>125</v>
      </c>
    </row>
    <row r="136" s="13" customFormat="1">
      <c r="A136" s="13"/>
      <c r="B136" s="236"/>
      <c r="C136" s="237"/>
      <c r="D136" s="231" t="s">
        <v>137</v>
      </c>
      <c r="E136" s="238" t="s">
        <v>1</v>
      </c>
      <c r="F136" s="239" t="s">
        <v>154</v>
      </c>
      <c r="G136" s="237"/>
      <c r="H136" s="240">
        <v>22.125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137</v>
      </c>
      <c r="AU136" s="246" t="s">
        <v>85</v>
      </c>
      <c r="AV136" s="13" t="s">
        <v>85</v>
      </c>
      <c r="AW136" s="13" t="s">
        <v>31</v>
      </c>
      <c r="AX136" s="13" t="s">
        <v>75</v>
      </c>
      <c r="AY136" s="246" t="s">
        <v>125</v>
      </c>
    </row>
    <row r="137" s="13" customFormat="1">
      <c r="A137" s="13"/>
      <c r="B137" s="236"/>
      <c r="C137" s="237"/>
      <c r="D137" s="231" t="s">
        <v>137</v>
      </c>
      <c r="E137" s="238" t="s">
        <v>1</v>
      </c>
      <c r="F137" s="239" t="s">
        <v>155</v>
      </c>
      <c r="G137" s="237"/>
      <c r="H137" s="240">
        <v>33.960000000000001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137</v>
      </c>
      <c r="AU137" s="246" t="s">
        <v>85</v>
      </c>
      <c r="AV137" s="13" t="s">
        <v>85</v>
      </c>
      <c r="AW137" s="13" t="s">
        <v>31</v>
      </c>
      <c r="AX137" s="13" t="s">
        <v>75</v>
      </c>
      <c r="AY137" s="246" t="s">
        <v>125</v>
      </c>
    </row>
    <row r="138" s="14" customFormat="1">
      <c r="A138" s="14"/>
      <c r="B138" s="247"/>
      <c r="C138" s="248"/>
      <c r="D138" s="231" t="s">
        <v>137</v>
      </c>
      <c r="E138" s="249" t="s">
        <v>1</v>
      </c>
      <c r="F138" s="250" t="s">
        <v>147</v>
      </c>
      <c r="G138" s="248"/>
      <c r="H138" s="251">
        <v>436.44299999999998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137</v>
      </c>
      <c r="AU138" s="257" t="s">
        <v>85</v>
      </c>
      <c r="AV138" s="14" t="s">
        <v>133</v>
      </c>
      <c r="AW138" s="14" t="s">
        <v>31</v>
      </c>
      <c r="AX138" s="14" t="s">
        <v>83</v>
      </c>
      <c r="AY138" s="257" t="s">
        <v>125</v>
      </c>
    </row>
    <row r="139" s="2" customFormat="1" ht="16.5" customHeight="1">
      <c r="A139" s="38"/>
      <c r="B139" s="39"/>
      <c r="C139" s="218" t="s">
        <v>156</v>
      </c>
      <c r="D139" s="218" t="s">
        <v>128</v>
      </c>
      <c r="E139" s="219" t="s">
        <v>157</v>
      </c>
      <c r="F139" s="220" t="s">
        <v>158</v>
      </c>
      <c r="G139" s="221" t="s">
        <v>142</v>
      </c>
      <c r="H139" s="222">
        <v>436.44299999999998</v>
      </c>
      <c r="I139" s="223"/>
      <c r="J139" s="224">
        <f>ROUND(I139*H139,2)</f>
        <v>0</v>
      </c>
      <c r="K139" s="220" t="s">
        <v>143</v>
      </c>
      <c r="L139" s="44"/>
      <c r="M139" s="225" t="s">
        <v>1</v>
      </c>
      <c r="N139" s="226" t="s">
        <v>40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133</v>
      </c>
      <c r="AT139" s="229" t="s">
        <v>128</v>
      </c>
      <c r="AU139" s="229" t="s">
        <v>85</v>
      </c>
      <c r="AY139" s="17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133</v>
      </c>
      <c r="BM139" s="229" t="s">
        <v>159</v>
      </c>
    </row>
    <row r="140" s="2" customFormat="1">
      <c r="A140" s="38"/>
      <c r="B140" s="39"/>
      <c r="C140" s="40"/>
      <c r="D140" s="231" t="s">
        <v>135</v>
      </c>
      <c r="E140" s="40"/>
      <c r="F140" s="232" t="s">
        <v>160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85</v>
      </c>
    </row>
    <row r="141" s="13" customFormat="1">
      <c r="A141" s="13"/>
      <c r="B141" s="236"/>
      <c r="C141" s="237"/>
      <c r="D141" s="231" t="s">
        <v>137</v>
      </c>
      <c r="E141" s="238" t="s">
        <v>1</v>
      </c>
      <c r="F141" s="239" t="s">
        <v>161</v>
      </c>
      <c r="G141" s="237"/>
      <c r="H141" s="240">
        <v>436.44299999999998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137</v>
      </c>
      <c r="AU141" s="246" t="s">
        <v>85</v>
      </c>
      <c r="AV141" s="13" t="s">
        <v>85</v>
      </c>
      <c r="AW141" s="13" t="s">
        <v>31</v>
      </c>
      <c r="AX141" s="13" t="s">
        <v>83</v>
      </c>
      <c r="AY141" s="246" t="s">
        <v>125</v>
      </c>
    </row>
    <row r="142" s="2" customFormat="1" ht="16.5" customHeight="1">
      <c r="A142" s="38"/>
      <c r="B142" s="39"/>
      <c r="C142" s="218" t="s">
        <v>162</v>
      </c>
      <c r="D142" s="218" t="s">
        <v>128</v>
      </c>
      <c r="E142" s="219" t="s">
        <v>163</v>
      </c>
      <c r="F142" s="220" t="s">
        <v>164</v>
      </c>
      <c r="G142" s="221" t="s">
        <v>165</v>
      </c>
      <c r="H142" s="222">
        <v>238.5</v>
      </c>
      <c r="I142" s="223"/>
      <c r="J142" s="224">
        <f>ROUND(I142*H142,2)</f>
        <v>0</v>
      </c>
      <c r="K142" s="220" t="s">
        <v>143</v>
      </c>
      <c r="L142" s="44"/>
      <c r="M142" s="225" t="s">
        <v>1</v>
      </c>
      <c r="N142" s="226" t="s">
        <v>40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133</v>
      </c>
      <c r="AT142" s="229" t="s">
        <v>128</v>
      </c>
      <c r="AU142" s="229" t="s">
        <v>85</v>
      </c>
      <c r="AY142" s="17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133</v>
      </c>
      <c r="BM142" s="229" t="s">
        <v>166</v>
      </c>
    </row>
    <row r="143" s="2" customFormat="1">
      <c r="A143" s="38"/>
      <c r="B143" s="39"/>
      <c r="C143" s="40"/>
      <c r="D143" s="231" t="s">
        <v>135</v>
      </c>
      <c r="E143" s="40"/>
      <c r="F143" s="232" t="s">
        <v>167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85</v>
      </c>
    </row>
    <row r="144" s="13" customFormat="1">
      <c r="A144" s="13"/>
      <c r="B144" s="236"/>
      <c r="C144" s="237"/>
      <c r="D144" s="231" t="s">
        <v>137</v>
      </c>
      <c r="E144" s="238" t="s">
        <v>1</v>
      </c>
      <c r="F144" s="239" t="s">
        <v>168</v>
      </c>
      <c r="G144" s="237"/>
      <c r="H144" s="240">
        <v>238.5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137</v>
      </c>
      <c r="AU144" s="246" t="s">
        <v>85</v>
      </c>
      <c r="AV144" s="13" t="s">
        <v>85</v>
      </c>
      <c r="AW144" s="13" t="s">
        <v>31</v>
      </c>
      <c r="AX144" s="13" t="s">
        <v>83</v>
      </c>
      <c r="AY144" s="246" t="s">
        <v>125</v>
      </c>
    </row>
    <row r="145" s="2" customFormat="1" ht="21.75" customHeight="1">
      <c r="A145" s="38"/>
      <c r="B145" s="39"/>
      <c r="C145" s="218" t="s">
        <v>169</v>
      </c>
      <c r="D145" s="218" t="s">
        <v>128</v>
      </c>
      <c r="E145" s="219" t="s">
        <v>170</v>
      </c>
      <c r="F145" s="220" t="s">
        <v>171</v>
      </c>
      <c r="G145" s="221" t="s">
        <v>142</v>
      </c>
      <c r="H145" s="222">
        <v>387.02600000000001</v>
      </c>
      <c r="I145" s="223"/>
      <c r="J145" s="224">
        <f>ROUND(I145*H145,2)</f>
        <v>0</v>
      </c>
      <c r="K145" s="220" t="s">
        <v>132</v>
      </c>
      <c r="L145" s="44"/>
      <c r="M145" s="225" t="s">
        <v>1</v>
      </c>
      <c r="N145" s="226" t="s">
        <v>40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133</v>
      </c>
      <c r="AT145" s="229" t="s">
        <v>128</v>
      </c>
      <c r="AU145" s="229" t="s">
        <v>85</v>
      </c>
      <c r="AY145" s="17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133</v>
      </c>
      <c r="BM145" s="229" t="s">
        <v>172</v>
      </c>
    </row>
    <row r="146" s="2" customFormat="1">
      <c r="A146" s="38"/>
      <c r="B146" s="39"/>
      <c r="C146" s="40"/>
      <c r="D146" s="231" t="s">
        <v>135</v>
      </c>
      <c r="E146" s="40"/>
      <c r="F146" s="232" t="s">
        <v>173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85</v>
      </c>
    </row>
    <row r="147" s="13" customFormat="1">
      <c r="A147" s="13"/>
      <c r="B147" s="236"/>
      <c r="C147" s="237"/>
      <c r="D147" s="231" t="s">
        <v>137</v>
      </c>
      <c r="E147" s="238" t="s">
        <v>1</v>
      </c>
      <c r="F147" s="239" t="s">
        <v>174</v>
      </c>
      <c r="G147" s="237"/>
      <c r="H147" s="240">
        <v>387.02600000000001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137</v>
      </c>
      <c r="AU147" s="246" t="s">
        <v>85</v>
      </c>
      <c r="AV147" s="13" t="s">
        <v>85</v>
      </c>
      <c r="AW147" s="13" t="s">
        <v>31</v>
      </c>
      <c r="AX147" s="13" t="s">
        <v>83</v>
      </c>
      <c r="AY147" s="246" t="s">
        <v>125</v>
      </c>
    </row>
    <row r="148" s="2" customFormat="1" ht="24.15" customHeight="1">
      <c r="A148" s="38"/>
      <c r="B148" s="39"/>
      <c r="C148" s="218" t="s">
        <v>175</v>
      </c>
      <c r="D148" s="218" t="s">
        <v>128</v>
      </c>
      <c r="E148" s="219" t="s">
        <v>176</v>
      </c>
      <c r="F148" s="220" t="s">
        <v>177</v>
      </c>
      <c r="G148" s="221" t="s">
        <v>142</v>
      </c>
      <c r="H148" s="222">
        <v>2322.1559999999999</v>
      </c>
      <c r="I148" s="223"/>
      <c r="J148" s="224">
        <f>ROUND(I148*H148,2)</f>
        <v>0</v>
      </c>
      <c r="K148" s="220" t="s">
        <v>132</v>
      </c>
      <c r="L148" s="44"/>
      <c r="M148" s="225" t="s">
        <v>1</v>
      </c>
      <c r="N148" s="226" t="s">
        <v>40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133</v>
      </c>
      <c r="AT148" s="229" t="s">
        <v>128</v>
      </c>
      <c r="AU148" s="229" t="s">
        <v>85</v>
      </c>
      <c r="AY148" s="17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133</v>
      </c>
      <c r="BM148" s="229" t="s">
        <v>178</v>
      </c>
    </row>
    <row r="149" s="2" customFormat="1">
      <c r="A149" s="38"/>
      <c r="B149" s="39"/>
      <c r="C149" s="40"/>
      <c r="D149" s="231" t="s">
        <v>135</v>
      </c>
      <c r="E149" s="40"/>
      <c r="F149" s="232" t="s">
        <v>179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135</v>
      </c>
      <c r="AU149" s="17" t="s">
        <v>85</v>
      </c>
    </row>
    <row r="150" s="13" customFormat="1">
      <c r="A150" s="13"/>
      <c r="B150" s="236"/>
      <c r="C150" s="237"/>
      <c r="D150" s="231" t="s">
        <v>137</v>
      </c>
      <c r="E150" s="238" t="s">
        <v>1</v>
      </c>
      <c r="F150" s="239" t="s">
        <v>180</v>
      </c>
      <c r="G150" s="237"/>
      <c r="H150" s="240">
        <v>2322.1559999999999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137</v>
      </c>
      <c r="AU150" s="246" t="s">
        <v>85</v>
      </c>
      <c r="AV150" s="13" t="s">
        <v>85</v>
      </c>
      <c r="AW150" s="13" t="s">
        <v>31</v>
      </c>
      <c r="AX150" s="13" t="s">
        <v>83</v>
      </c>
      <c r="AY150" s="246" t="s">
        <v>125</v>
      </c>
    </row>
    <row r="151" s="2" customFormat="1" ht="16.5" customHeight="1">
      <c r="A151" s="38"/>
      <c r="B151" s="39"/>
      <c r="C151" s="218" t="s">
        <v>181</v>
      </c>
      <c r="D151" s="218" t="s">
        <v>128</v>
      </c>
      <c r="E151" s="219" t="s">
        <v>182</v>
      </c>
      <c r="F151" s="220" t="s">
        <v>183</v>
      </c>
      <c r="G151" s="221" t="s">
        <v>142</v>
      </c>
      <c r="H151" s="222">
        <v>387.02600000000001</v>
      </c>
      <c r="I151" s="223"/>
      <c r="J151" s="224">
        <f>ROUND(I151*H151,2)</f>
        <v>0</v>
      </c>
      <c r="K151" s="220" t="s">
        <v>143</v>
      </c>
      <c r="L151" s="44"/>
      <c r="M151" s="225" t="s">
        <v>1</v>
      </c>
      <c r="N151" s="226" t="s">
        <v>40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133</v>
      </c>
      <c r="AT151" s="229" t="s">
        <v>128</v>
      </c>
      <c r="AU151" s="229" t="s">
        <v>85</v>
      </c>
      <c r="AY151" s="17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83</v>
      </c>
      <c r="BK151" s="230">
        <f>ROUND(I151*H151,2)</f>
        <v>0</v>
      </c>
      <c r="BL151" s="17" t="s">
        <v>133</v>
      </c>
      <c r="BM151" s="229" t="s">
        <v>184</v>
      </c>
    </row>
    <row r="152" s="2" customFormat="1">
      <c r="A152" s="38"/>
      <c r="B152" s="39"/>
      <c r="C152" s="40"/>
      <c r="D152" s="231" t="s">
        <v>135</v>
      </c>
      <c r="E152" s="40"/>
      <c r="F152" s="232" t="s">
        <v>185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85</v>
      </c>
    </row>
    <row r="153" s="13" customFormat="1">
      <c r="A153" s="13"/>
      <c r="B153" s="236"/>
      <c r="C153" s="237"/>
      <c r="D153" s="231" t="s">
        <v>137</v>
      </c>
      <c r="E153" s="238" t="s">
        <v>1</v>
      </c>
      <c r="F153" s="239" t="s">
        <v>186</v>
      </c>
      <c r="G153" s="237"/>
      <c r="H153" s="240">
        <v>387.02600000000001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137</v>
      </c>
      <c r="AU153" s="246" t="s">
        <v>85</v>
      </c>
      <c r="AV153" s="13" t="s">
        <v>85</v>
      </c>
      <c r="AW153" s="13" t="s">
        <v>31</v>
      </c>
      <c r="AX153" s="13" t="s">
        <v>83</v>
      </c>
      <c r="AY153" s="246" t="s">
        <v>125</v>
      </c>
    </row>
    <row r="154" s="2" customFormat="1" ht="16.5" customHeight="1">
      <c r="A154" s="38"/>
      <c r="B154" s="39"/>
      <c r="C154" s="218" t="s">
        <v>187</v>
      </c>
      <c r="D154" s="218" t="s">
        <v>128</v>
      </c>
      <c r="E154" s="219" t="s">
        <v>188</v>
      </c>
      <c r="F154" s="220" t="s">
        <v>189</v>
      </c>
      <c r="G154" s="221" t="s">
        <v>142</v>
      </c>
      <c r="H154" s="222">
        <v>96.756</v>
      </c>
      <c r="I154" s="223"/>
      <c r="J154" s="224">
        <f>ROUND(I154*H154,2)</f>
        <v>0</v>
      </c>
      <c r="K154" s="220" t="s">
        <v>190</v>
      </c>
      <c r="L154" s="44"/>
      <c r="M154" s="225" t="s">
        <v>1</v>
      </c>
      <c r="N154" s="226" t="s">
        <v>40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133</v>
      </c>
      <c r="AT154" s="229" t="s">
        <v>128</v>
      </c>
      <c r="AU154" s="229" t="s">
        <v>85</v>
      </c>
      <c r="AY154" s="17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133</v>
      </c>
      <c r="BM154" s="229" t="s">
        <v>191</v>
      </c>
    </row>
    <row r="155" s="2" customFormat="1">
      <c r="A155" s="38"/>
      <c r="B155" s="39"/>
      <c r="C155" s="40"/>
      <c r="D155" s="231" t="s">
        <v>135</v>
      </c>
      <c r="E155" s="40"/>
      <c r="F155" s="232" t="s">
        <v>192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85</v>
      </c>
    </row>
    <row r="156" s="13" customFormat="1">
      <c r="A156" s="13"/>
      <c r="B156" s="236"/>
      <c r="C156" s="237"/>
      <c r="D156" s="231" t="s">
        <v>137</v>
      </c>
      <c r="E156" s="238" t="s">
        <v>1</v>
      </c>
      <c r="F156" s="239" t="s">
        <v>193</v>
      </c>
      <c r="G156" s="237"/>
      <c r="H156" s="240">
        <v>96.756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137</v>
      </c>
      <c r="AU156" s="246" t="s">
        <v>85</v>
      </c>
      <c r="AV156" s="13" t="s">
        <v>85</v>
      </c>
      <c r="AW156" s="13" t="s">
        <v>31</v>
      </c>
      <c r="AX156" s="13" t="s">
        <v>83</v>
      </c>
      <c r="AY156" s="246" t="s">
        <v>125</v>
      </c>
    </row>
    <row r="157" s="2" customFormat="1" ht="16.5" customHeight="1">
      <c r="A157" s="38"/>
      <c r="B157" s="39"/>
      <c r="C157" s="218" t="s">
        <v>194</v>
      </c>
      <c r="D157" s="218" t="s">
        <v>128</v>
      </c>
      <c r="E157" s="219" t="s">
        <v>195</v>
      </c>
      <c r="F157" s="220" t="s">
        <v>196</v>
      </c>
      <c r="G157" s="221" t="s">
        <v>142</v>
      </c>
      <c r="H157" s="222">
        <v>96.756</v>
      </c>
      <c r="I157" s="223"/>
      <c r="J157" s="224">
        <f>ROUND(I157*H157,2)</f>
        <v>0</v>
      </c>
      <c r="K157" s="220" t="s">
        <v>143</v>
      </c>
      <c r="L157" s="44"/>
      <c r="M157" s="225" t="s">
        <v>1</v>
      </c>
      <c r="N157" s="226" t="s">
        <v>40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133</v>
      </c>
      <c r="AT157" s="229" t="s">
        <v>128</v>
      </c>
      <c r="AU157" s="229" t="s">
        <v>85</v>
      </c>
      <c r="AY157" s="17" t="s">
        <v>125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133</v>
      </c>
      <c r="BM157" s="229" t="s">
        <v>197</v>
      </c>
    </row>
    <row r="158" s="2" customFormat="1">
      <c r="A158" s="38"/>
      <c r="B158" s="39"/>
      <c r="C158" s="40"/>
      <c r="D158" s="231" t="s">
        <v>135</v>
      </c>
      <c r="E158" s="40"/>
      <c r="F158" s="232" t="s">
        <v>198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135</v>
      </c>
      <c r="AU158" s="17" t="s">
        <v>85</v>
      </c>
    </row>
    <row r="159" s="13" customFormat="1">
      <c r="A159" s="13"/>
      <c r="B159" s="236"/>
      <c r="C159" s="237"/>
      <c r="D159" s="231" t="s">
        <v>137</v>
      </c>
      <c r="E159" s="238" t="s">
        <v>1</v>
      </c>
      <c r="F159" s="239" t="s">
        <v>199</v>
      </c>
      <c r="G159" s="237"/>
      <c r="H159" s="240">
        <v>96.756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137</v>
      </c>
      <c r="AU159" s="246" t="s">
        <v>85</v>
      </c>
      <c r="AV159" s="13" t="s">
        <v>85</v>
      </c>
      <c r="AW159" s="13" t="s">
        <v>31</v>
      </c>
      <c r="AX159" s="13" t="s">
        <v>83</v>
      </c>
      <c r="AY159" s="246" t="s">
        <v>125</v>
      </c>
    </row>
    <row r="160" s="2" customFormat="1" ht="16.5" customHeight="1">
      <c r="A160" s="38"/>
      <c r="B160" s="39"/>
      <c r="C160" s="218" t="s">
        <v>200</v>
      </c>
      <c r="D160" s="218" t="s">
        <v>128</v>
      </c>
      <c r="E160" s="219" t="s">
        <v>201</v>
      </c>
      <c r="F160" s="220" t="s">
        <v>202</v>
      </c>
      <c r="G160" s="221" t="s">
        <v>203</v>
      </c>
      <c r="H160" s="222">
        <v>387.02600000000001</v>
      </c>
      <c r="I160" s="223"/>
      <c r="J160" s="224">
        <f>ROUND(I160*H160,2)</f>
        <v>0</v>
      </c>
      <c r="K160" s="220" t="s">
        <v>132</v>
      </c>
      <c r="L160" s="44"/>
      <c r="M160" s="225" t="s">
        <v>1</v>
      </c>
      <c r="N160" s="226" t="s">
        <v>40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133</v>
      </c>
      <c r="AT160" s="229" t="s">
        <v>128</v>
      </c>
      <c r="AU160" s="229" t="s">
        <v>85</v>
      </c>
      <c r="AY160" s="17" t="s">
        <v>125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133</v>
      </c>
      <c r="BM160" s="229" t="s">
        <v>204</v>
      </c>
    </row>
    <row r="161" s="2" customFormat="1">
      <c r="A161" s="38"/>
      <c r="B161" s="39"/>
      <c r="C161" s="40"/>
      <c r="D161" s="231" t="s">
        <v>135</v>
      </c>
      <c r="E161" s="40"/>
      <c r="F161" s="232" t="s">
        <v>205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135</v>
      </c>
      <c r="AU161" s="17" t="s">
        <v>85</v>
      </c>
    </row>
    <row r="162" s="13" customFormat="1">
      <c r="A162" s="13"/>
      <c r="B162" s="236"/>
      <c r="C162" s="237"/>
      <c r="D162" s="231" t="s">
        <v>137</v>
      </c>
      <c r="E162" s="238" t="s">
        <v>1</v>
      </c>
      <c r="F162" s="239" t="s">
        <v>186</v>
      </c>
      <c r="G162" s="237"/>
      <c r="H162" s="240">
        <v>387.02600000000001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137</v>
      </c>
      <c r="AU162" s="246" t="s">
        <v>85</v>
      </c>
      <c r="AV162" s="13" t="s">
        <v>85</v>
      </c>
      <c r="AW162" s="13" t="s">
        <v>31</v>
      </c>
      <c r="AX162" s="13" t="s">
        <v>83</v>
      </c>
      <c r="AY162" s="246" t="s">
        <v>125</v>
      </c>
    </row>
    <row r="163" s="2" customFormat="1" ht="16.5" customHeight="1">
      <c r="A163" s="38"/>
      <c r="B163" s="39"/>
      <c r="C163" s="218" t="s">
        <v>206</v>
      </c>
      <c r="D163" s="218" t="s">
        <v>128</v>
      </c>
      <c r="E163" s="219" t="s">
        <v>207</v>
      </c>
      <c r="F163" s="220" t="s">
        <v>208</v>
      </c>
      <c r="G163" s="221" t="s">
        <v>165</v>
      </c>
      <c r="H163" s="222">
        <v>238.5</v>
      </c>
      <c r="I163" s="223"/>
      <c r="J163" s="224">
        <f>ROUND(I163*H163,2)</f>
        <v>0</v>
      </c>
      <c r="K163" s="220" t="s">
        <v>143</v>
      </c>
      <c r="L163" s="44"/>
      <c r="M163" s="225" t="s">
        <v>1</v>
      </c>
      <c r="N163" s="226" t="s">
        <v>40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133</v>
      </c>
      <c r="AT163" s="229" t="s">
        <v>128</v>
      </c>
      <c r="AU163" s="229" t="s">
        <v>85</v>
      </c>
      <c r="AY163" s="17" t="s">
        <v>125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133</v>
      </c>
      <c r="BM163" s="229" t="s">
        <v>209</v>
      </c>
    </row>
    <row r="164" s="2" customFormat="1">
      <c r="A164" s="38"/>
      <c r="B164" s="39"/>
      <c r="C164" s="40"/>
      <c r="D164" s="231" t="s">
        <v>135</v>
      </c>
      <c r="E164" s="40"/>
      <c r="F164" s="232" t="s">
        <v>210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135</v>
      </c>
      <c r="AU164" s="17" t="s">
        <v>85</v>
      </c>
    </row>
    <row r="165" s="13" customFormat="1">
      <c r="A165" s="13"/>
      <c r="B165" s="236"/>
      <c r="C165" s="237"/>
      <c r="D165" s="231" t="s">
        <v>137</v>
      </c>
      <c r="E165" s="238" t="s">
        <v>1</v>
      </c>
      <c r="F165" s="239" t="s">
        <v>168</v>
      </c>
      <c r="G165" s="237"/>
      <c r="H165" s="240">
        <v>238.5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137</v>
      </c>
      <c r="AU165" s="246" t="s">
        <v>85</v>
      </c>
      <c r="AV165" s="13" t="s">
        <v>85</v>
      </c>
      <c r="AW165" s="13" t="s">
        <v>31</v>
      </c>
      <c r="AX165" s="13" t="s">
        <v>83</v>
      </c>
      <c r="AY165" s="246" t="s">
        <v>125</v>
      </c>
    </row>
    <row r="166" s="2" customFormat="1" ht="16.5" customHeight="1">
      <c r="A166" s="38"/>
      <c r="B166" s="39"/>
      <c r="C166" s="258" t="s">
        <v>7</v>
      </c>
      <c r="D166" s="258" t="s">
        <v>211</v>
      </c>
      <c r="E166" s="259" t="s">
        <v>212</v>
      </c>
      <c r="F166" s="260" t="s">
        <v>213</v>
      </c>
      <c r="G166" s="261" t="s">
        <v>203</v>
      </c>
      <c r="H166" s="262">
        <v>131.17500000000001</v>
      </c>
      <c r="I166" s="263"/>
      <c r="J166" s="264">
        <f>ROUND(I166*H166,2)</f>
        <v>0</v>
      </c>
      <c r="K166" s="260" t="s">
        <v>143</v>
      </c>
      <c r="L166" s="265"/>
      <c r="M166" s="266" t="s">
        <v>1</v>
      </c>
      <c r="N166" s="267" t="s">
        <v>40</v>
      </c>
      <c r="O166" s="91"/>
      <c r="P166" s="227">
        <f>O166*H166</f>
        <v>0</v>
      </c>
      <c r="Q166" s="227">
        <v>1</v>
      </c>
      <c r="R166" s="227">
        <f>Q166*H166</f>
        <v>131.17500000000001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156</v>
      </c>
      <c r="AT166" s="229" t="s">
        <v>211</v>
      </c>
      <c r="AU166" s="229" t="s">
        <v>85</v>
      </c>
      <c r="AY166" s="17" t="s">
        <v>125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83</v>
      </c>
      <c r="BK166" s="230">
        <f>ROUND(I166*H166,2)</f>
        <v>0</v>
      </c>
      <c r="BL166" s="17" t="s">
        <v>133</v>
      </c>
      <c r="BM166" s="229" t="s">
        <v>214</v>
      </c>
    </row>
    <row r="167" s="2" customFormat="1">
      <c r="A167" s="38"/>
      <c r="B167" s="39"/>
      <c r="C167" s="40"/>
      <c r="D167" s="231" t="s">
        <v>135</v>
      </c>
      <c r="E167" s="40"/>
      <c r="F167" s="232" t="s">
        <v>215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135</v>
      </c>
      <c r="AU167" s="17" t="s">
        <v>85</v>
      </c>
    </row>
    <row r="168" s="13" customFormat="1">
      <c r="A168" s="13"/>
      <c r="B168" s="236"/>
      <c r="C168" s="237"/>
      <c r="D168" s="231" t="s">
        <v>137</v>
      </c>
      <c r="E168" s="238" t="s">
        <v>1</v>
      </c>
      <c r="F168" s="239" t="s">
        <v>216</v>
      </c>
      <c r="G168" s="237"/>
      <c r="H168" s="240">
        <v>131.17500000000001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137</v>
      </c>
      <c r="AU168" s="246" t="s">
        <v>85</v>
      </c>
      <c r="AV168" s="13" t="s">
        <v>85</v>
      </c>
      <c r="AW168" s="13" t="s">
        <v>31</v>
      </c>
      <c r="AX168" s="13" t="s">
        <v>83</v>
      </c>
      <c r="AY168" s="246" t="s">
        <v>125</v>
      </c>
    </row>
    <row r="169" s="2" customFormat="1" ht="16.5" customHeight="1">
      <c r="A169" s="38"/>
      <c r="B169" s="39"/>
      <c r="C169" s="218" t="s">
        <v>217</v>
      </c>
      <c r="D169" s="218" t="s">
        <v>128</v>
      </c>
      <c r="E169" s="219" t="s">
        <v>218</v>
      </c>
      <c r="F169" s="220" t="s">
        <v>219</v>
      </c>
      <c r="G169" s="221" t="s">
        <v>131</v>
      </c>
      <c r="H169" s="222">
        <v>1454.81</v>
      </c>
      <c r="I169" s="223"/>
      <c r="J169" s="224">
        <f>ROUND(I169*H169,2)</f>
        <v>0</v>
      </c>
      <c r="K169" s="220" t="s">
        <v>143</v>
      </c>
      <c r="L169" s="44"/>
      <c r="M169" s="225" t="s">
        <v>1</v>
      </c>
      <c r="N169" s="226" t="s">
        <v>40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133</v>
      </c>
      <c r="AT169" s="229" t="s">
        <v>128</v>
      </c>
      <c r="AU169" s="229" t="s">
        <v>85</v>
      </c>
      <c r="AY169" s="17" t="s">
        <v>125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83</v>
      </c>
      <c r="BK169" s="230">
        <f>ROUND(I169*H169,2)</f>
        <v>0</v>
      </c>
      <c r="BL169" s="17" t="s">
        <v>133</v>
      </c>
      <c r="BM169" s="229" t="s">
        <v>220</v>
      </c>
    </row>
    <row r="170" s="2" customFormat="1">
      <c r="A170" s="38"/>
      <c r="B170" s="39"/>
      <c r="C170" s="40"/>
      <c r="D170" s="231" t="s">
        <v>135</v>
      </c>
      <c r="E170" s="40"/>
      <c r="F170" s="232" t="s">
        <v>221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135</v>
      </c>
      <c r="AU170" s="17" t="s">
        <v>85</v>
      </c>
    </row>
    <row r="171" s="13" customFormat="1">
      <c r="A171" s="13"/>
      <c r="B171" s="236"/>
      <c r="C171" s="237"/>
      <c r="D171" s="231" t="s">
        <v>137</v>
      </c>
      <c r="E171" s="238" t="s">
        <v>1</v>
      </c>
      <c r="F171" s="239" t="s">
        <v>222</v>
      </c>
      <c r="G171" s="237"/>
      <c r="H171" s="240">
        <v>1267.8599999999999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137</v>
      </c>
      <c r="AU171" s="246" t="s">
        <v>85</v>
      </c>
      <c r="AV171" s="13" t="s">
        <v>85</v>
      </c>
      <c r="AW171" s="13" t="s">
        <v>31</v>
      </c>
      <c r="AX171" s="13" t="s">
        <v>75</v>
      </c>
      <c r="AY171" s="246" t="s">
        <v>125</v>
      </c>
    </row>
    <row r="172" s="13" customFormat="1">
      <c r="A172" s="13"/>
      <c r="B172" s="236"/>
      <c r="C172" s="237"/>
      <c r="D172" s="231" t="s">
        <v>137</v>
      </c>
      <c r="E172" s="238" t="s">
        <v>1</v>
      </c>
      <c r="F172" s="239" t="s">
        <v>223</v>
      </c>
      <c r="G172" s="237"/>
      <c r="H172" s="240">
        <v>73.75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137</v>
      </c>
      <c r="AU172" s="246" t="s">
        <v>85</v>
      </c>
      <c r="AV172" s="13" t="s">
        <v>85</v>
      </c>
      <c r="AW172" s="13" t="s">
        <v>31</v>
      </c>
      <c r="AX172" s="13" t="s">
        <v>75</v>
      </c>
      <c r="AY172" s="246" t="s">
        <v>125</v>
      </c>
    </row>
    <row r="173" s="13" customFormat="1">
      <c r="A173" s="13"/>
      <c r="B173" s="236"/>
      <c r="C173" s="237"/>
      <c r="D173" s="231" t="s">
        <v>137</v>
      </c>
      <c r="E173" s="238" t="s">
        <v>1</v>
      </c>
      <c r="F173" s="239" t="s">
        <v>224</v>
      </c>
      <c r="G173" s="237"/>
      <c r="H173" s="240">
        <v>113.2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137</v>
      </c>
      <c r="AU173" s="246" t="s">
        <v>85</v>
      </c>
      <c r="AV173" s="13" t="s">
        <v>85</v>
      </c>
      <c r="AW173" s="13" t="s">
        <v>31</v>
      </c>
      <c r="AX173" s="13" t="s">
        <v>75</v>
      </c>
      <c r="AY173" s="246" t="s">
        <v>125</v>
      </c>
    </row>
    <row r="174" s="14" customFormat="1">
      <c r="A174" s="14"/>
      <c r="B174" s="247"/>
      <c r="C174" s="248"/>
      <c r="D174" s="231" t="s">
        <v>137</v>
      </c>
      <c r="E174" s="249" t="s">
        <v>1</v>
      </c>
      <c r="F174" s="250" t="s">
        <v>147</v>
      </c>
      <c r="G174" s="248"/>
      <c r="H174" s="251">
        <v>1454.81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137</v>
      </c>
      <c r="AU174" s="257" t="s">
        <v>85</v>
      </c>
      <c r="AV174" s="14" t="s">
        <v>133</v>
      </c>
      <c r="AW174" s="14" t="s">
        <v>31</v>
      </c>
      <c r="AX174" s="14" t="s">
        <v>83</v>
      </c>
      <c r="AY174" s="257" t="s">
        <v>125</v>
      </c>
    </row>
    <row r="175" s="2" customFormat="1" ht="16.5" customHeight="1">
      <c r="A175" s="38"/>
      <c r="B175" s="39"/>
      <c r="C175" s="218" t="s">
        <v>225</v>
      </c>
      <c r="D175" s="218" t="s">
        <v>128</v>
      </c>
      <c r="E175" s="219" t="s">
        <v>226</v>
      </c>
      <c r="F175" s="220" t="s">
        <v>227</v>
      </c>
      <c r="G175" s="221" t="s">
        <v>131</v>
      </c>
      <c r="H175" s="222">
        <v>512.375</v>
      </c>
      <c r="I175" s="223"/>
      <c r="J175" s="224">
        <f>ROUND(I175*H175,2)</f>
        <v>0</v>
      </c>
      <c r="K175" s="220" t="s">
        <v>143</v>
      </c>
      <c r="L175" s="44"/>
      <c r="M175" s="225" t="s">
        <v>1</v>
      </c>
      <c r="N175" s="226" t="s">
        <v>40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133</v>
      </c>
      <c r="AT175" s="229" t="s">
        <v>128</v>
      </c>
      <c r="AU175" s="229" t="s">
        <v>85</v>
      </c>
      <c r="AY175" s="17" t="s">
        <v>125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133</v>
      </c>
      <c r="BM175" s="229" t="s">
        <v>228</v>
      </c>
    </row>
    <row r="176" s="2" customFormat="1">
      <c r="A176" s="38"/>
      <c r="B176" s="39"/>
      <c r="C176" s="40"/>
      <c r="D176" s="231" t="s">
        <v>135</v>
      </c>
      <c r="E176" s="40"/>
      <c r="F176" s="232" t="s">
        <v>229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135</v>
      </c>
      <c r="AU176" s="17" t="s">
        <v>85</v>
      </c>
    </row>
    <row r="177" s="13" customFormat="1">
      <c r="A177" s="13"/>
      <c r="B177" s="236"/>
      <c r="C177" s="237"/>
      <c r="D177" s="231" t="s">
        <v>137</v>
      </c>
      <c r="E177" s="238" t="s">
        <v>1</v>
      </c>
      <c r="F177" s="239" t="s">
        <v>230</v>
      </c>
      <c r="G177" s="237"/>
      <c r="H177" s="240">
        <v>512.375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137</v>
      </c>
      <c r="AU177" s="246" t="s">
        <v>85</v>
      </c>
      <c r="AV177" s="13" t="s">
        <v>85</v>
      </c>
      <c r="AW177" s="13" t="s">
        <v>31</v>
      </c>
      <c r="AX177" s="13" t="s">
        <v>83</v>
      </c>
      <c r="AY177" s="246" t="s">
        <v>125</v>
      </c>
    </row>
    <row r="178" s="2" customFormat="1" ht="16.5" customHeight="1">
      <c r="A178" s="38"/>
      <c r="B178" s="39"/>
      <c r="C178" s="218" t="s">
        <v>231</v>
      </c>
      <c r="D178" s="218" t="s">
        <v>128</v>
      </c>
      <c r="E178" s="219" t="s">
        <v>232</v>
      </c>
      <c r="F178" s="220" t="s">
        <v>233</v>
      </c>
      <c r="G178" s="221" t="s">
        <v>131</v>
      </c>
      <c r="H178" s="222">
        <v>188.80000000000001</v>
      </c>
      <c r="I178" s="223"/>
      <c r="J178" s="224">
        <f>ROUND(I178*H178,2)</f>
        <v>0</v>
      </c>
      <c r="K178" s="220" t="s">
        <v>143</v>
      </c>
      <c r="L178" s="44"/>
      <c r="M178" s="225" t="s">
        <v>1</v>
      </c>
      <c r="N178" s="226" t="s">
        <v>40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133</v>
      </c>
      <c r="AT178" s="229" t="s">
        <v>128</v>
      </c>
      <c r="AU178" s="229" t="s">
        <v>85</v>
      </c>
      <c r="AY178" s="17" t="s">
        <v>125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83</v>
      </c>
      <c r="BK178" s="230">
        <f>ROUND(I178*H178,2)</f>
        <v>0</v>
      </c>
      <c r="BL178" s="17" t="s">
        <v>133</v>
      </c>
      <c r="BM178" s="229" t="s">
        <v>234</v>
      </c>
    </row>
    <row r="179" s="2" customFormat="1">
      <c r="A179" s="38"/>
      <c r="B179" s="39"/>
      <c r="C179" s="40"/>
      <c r="D179" s="231" t="s">
        <v>135</v>
      </c>
      <c r="E179" s="40"/>
      <c r="F179" s="232" t="s">
        <v>235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135</v>
      </c>
      <c r="AU179" s="17" t="s">
        <v>85</v>
      </c>
    </row>
    <row r="180" s="13" customFormat="1">
      <c r="A180" s="13"/>
      <c r="B180" s="236"/>
      <c r="C180" s="237"/>
      <c r="D180" s="231" t="s">
        <v>137</v>
      </c>
      <c r="E180" s="238" t="s">
        <v>1</v>
      </c>
      <c r="F180" s="239" t="s">
        <v>236</v>
      </c>
      <c r="G180" s="237"/>
      <c r="H180" s="240">
        <v>188.80000000000001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137</v>
      </c>
      <c r="AU180" s="246" t="s">
        <v>85</v>
      </c>
      <c r="AV180" s="13" t="s">
        <v>85</v>
      </c>
      <c r="AW180" s="13" t="s">
        <v>31</v>
      </c>
      <c r="AX180" s="13" t="s">
        <v>83</v>
      </c>
      <c r="AY180" s="246" t="s">
        <v>125</v>
      </c>
    </row>
    <row r="181" s="2" customFormat="1" ht="16.5" customHeight="1">
      <c r="A181" s="38"/>
      <c r="B181" s="39"/>
      <c r="C181" s="218" t="s">
        <v>237</v>
      </c>
      <c r="D181" s="218" t="s">
        <v>128</v>
      </c>
      <c r="E181" s="219" t="s">
        <v>238</v>
      </c>
      <c r="F181" s="220" t="s">
        <v>239</v>
      </c>
      <c r="G181" s="221" t="s">
        <v>131</v>
      </c>
      <c r="H181" s="222">
        <v>283.19999999999999</v>
      </c>
      <c r="I181" s="223"/>
      <c r="J181" s="224">
        <f>ROUND(I181*H181,2)</f>
        <v>0</v>
      </c>
      <c r="K181" s="220" t="s">
        <v>143</v>
      </c>
      <c r="L181" s="44"/>
      <c r="M181" s="225" t="s">
        <v>1</v>
      </c>
      <c r="N181" s="226" t="s">
        <v>40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133</v>
      </c>
      <c r="AT181" s="229" t="s">
        <v>128</v>
      </c>
      <c r="AU181" s="229" t="s">
        <v>85</v>
      </c>
      <c r="AY181" s="17" t="s">
        <v>125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83</v>
      </c>
      <c r="BK181" s="230">
        <f>ROUND(I181*H181,2)</f>
        <v>0</v>
      </c>
      <c r="BL181" s="17" t="s">
        <v>133</v>
      </c>
      <c r="BM181" s="229" t="s">
        <v>240</v>
      </c>
    </row>
    <row r="182" s="2" customFormat="1">
      <c r="A182" s="38"/>
      <c r="B182" s="39"/>
      <c r="C182" s="40"/>
      <c r="D182" s="231" t="s">
        <v>135</v>
      </c>
      <c r="E182" s="40"/>
      <c r="F182" s="232" t="s">
        <v>241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135</v>
      </c>
      <c r="AU182" s="17" t="s">
        <v>85</v>
      </c>
    </row>
    <row r="183" s="13" customFormat="1">
      <c r="A183" s="13"/>
      <c r="B183" s="236"/>
      <c r="C183" s="237"/>
      <c r="D183" s="231" t="s">
        <v>137</v>
      </c>
      <c r="E183" s="238" t="s">
        <v>1</v>
      </c>
      <c r="F183" s="239" t="s">
        <v>242</v>
      </c>
      <c r="G183" s="237"/>
      <c r="H183" s="240">
        <v>283.19999999999999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137</v>
      </c>
      <c r="AU183" s="246" t="s">
        <v>85</v>
      </c>
      <c r="AV183" s="13" t="s">
        <v>85</v>
      </c>
      <c r="AW183" s="13" t="s">
        <v>31</v>
      </c>
      <c r="AX183" s="13" t="s">
        <v>83</v>
      </c>
      <c r="AY183" s="246" t="s">
        <v>125</v>
      </c>
    </row>
    <row r="184" s="12" customFormat="1" ht="22.8" customHeight="1">
      <c r="A184" s="12"/>
      <c r="B184" s="202"/>
      <c r="C184" s="203"/>
      <c r="D184" s="204" t="s">
        <v>74</v>
      </c>
      <c r="E184" s="216" t="s">
        <v>85</v>
      </c>
      <c r="F184" s="216" t="s">
        <v>243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SUM(P185:P198)</f>
        <v>0</v>
      </c>
      <c r="Q184" s="210"/>
      <c r="R184" s="211">
        <f>SUM(R185:R198)</f>
        <v>49.508641528719998</v>
      </c>
      <c r="S184" s="210"/>
      <c r="T184" s="212">
        <f>SUM(T185:T198)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83</v>
      </c>
      <c r="AT184" s="214" t="s">
        <v>74</v>
      </c>
      <c r="AU184" s="214" t="s">
        <v>83</v>
      </c>
      <c r="AY184" s="213" t="s">
        <v>125</v>
      </c>
      <c r="BK184" s="215">
        <f>SUM(BK185:BK198)</f>
        <v>0</v>
      </c>
    </row>
    <row r="185" s="2" customFormat="1" ht="16.5" customHeight="1">
      <c r="A185" s="38"/>
      <c r="B185" s="39"/>
      <c r="C185" s="218" t="s">
        <v>244</v>
      </c>
      <c r="D185" s="218" t="s">
        <v>128</v>
      </c>
      <c r="E185" s="219" t="s">
        <v>245</v>
      </c>
      <c r="F185" s="220" t="s">
        <v>246</v>
      </c>
      <c r="G185" s="221" t="s">
        <v>131</v>
      </c>
      <c r="H185" s="222">
        <v>590.28800000000001</v>
      </c>
      <c r="I185" s="223"/>
      <c r="J185" s="224">
        <f>ROUND(I185*H185,2)</f>
        <v>0</v>
      </c>
      <c r="K185" s="220" t="s">
        <v>132</v>
      </c>
      <c r="L185" s="44"/>
      <c r="M185" s="225" t="s">
        <v>1</v>
      </c>
      <c r="N185" s="226" t="s">
        <v>40</v>
      </c>
      <c r="O185" s="91"/>
      <c r="P185" s="227">
        <f>O185*H185</f>
        <v>0</v>
      </c>
      <c r="Q185" s="227">
        <v>0.00016694</v>
      </c>
      <c r="R185" s="227">
        <f>Q185*H185</f>
        <v>0.098542678719999999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133</v>
      </c>
      <c r="AT185" s="229" t="s">
        <v>128</v>
      </c>
      <c r="AU185" s="229" t="s">
        <v>85</v>
      </c>
      <c r="AY185" s="17" t="s">
        <v>125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83</v>
      </c>
      <c r="BK185" s="230">
        <f>ROUND(I185*H185,2)</f>
        <v>0</v>
      </c>
      <c r="BL185" s="17" t="s">
        <v>133</v>
      </c>
      <c r="BM185" s="229" t="s">
        <v>247</v>
      </c>
    </row>
    <row r="186" s="2" customFormat="1">
      <c r="A186" s="38"/>
      <c r="B186" s="39"/>
      <c r="C186" s="40"/>
      <c r="D186" s="231" t="s">
        <v>135</v>
      </c>
      <c r="E186" s="40"/>
      <c r="F186" s="232" t="s">
        <v>248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135</v>
      </c>
      <c r="AU186" s="17" t="s">
        <v>85</v>
      </c>
    </row>
    <row r="187" s="13" customFormat="1">
      <c r="A187" s="13"/>
      <c r="B187" s="236"/>
      <c r="C187" s="237"/>
      <c r="D187" s="231" t="s">
        <v>137</v>
      </c>
      <c r="E187" s="238" t="s">
        <v>1</v>
      </c>
      <c r="F187" s="239" t="s">
        <v>249</v>
      </c>
      <c r="G187" s="237"/>
      <c r="H187" s="240">
        <v>590.28800000000001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137</v>
      </c>
      <c r="AU187" s="246" t="s">
        <v>85</v>
      </c>
      <c r="AV187" s="13" t="s">
        <v>85</v>
      </c>
      <c r="AW187" s="13" t="s">
        <v>31</v>
      </c>
      <c r="AX187" s="13" t="s">
        <v>83</v>
      </c>
      <c r="AY187" s="246" t="s">
        <v>125</v>
      </c>
    </row>
    <row r="188" s="2" customFormat="1" ht="16.5" customHeight="1">
      <c r="A188" s="38"/>
      <c r="B188" s="39"/>
      <c r="C188" s="258" t="s">
        <v>250</v>
      </c>
      <c r="D188" s="258" t="s">
        <v>211</v>
      </c>
      <c r="E188" s="259" t="s">
        <v>251</v>
      </c>
      <c r="F188" s="260" t="s">
        <v>252</v>
      </c>
      <c r="G188" s="261" t="s">
        <v>131</v>
      </c>
      <c r="H188" s="262">
        <v>649.31700000000001</v>
      </c>
      <c r="I188" s="263"/>
      <c r="J188" s="264">
        <f>ROUND(I188*H188,2)</f>
        <v>0</v>
      </c>
      <c r="K188" s="260" t="s">
        <v>1</v>
      </c>
      <c r="L188" s="265"/>
      <c r="M188" s="266" t="s">
        <v>1</v>
      </c>
      <c r="N188" s="267" t="s">
        <v>40</v>
      </c>
      <c r="O188" s="91"/>
      <c r="P188" s="227">
        <f>O188*H188</f>
        <v>0</v>
      </c>
      <c r="Q188" s="227">
        <v>0.00025000000000000001</v>
      </c>
      <c r="R188" s="227">
        <f>Q188*H188</f>
        <v>0.16232925000000001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156</v>
      </c>
      <c r="AT188" s="229" t="s">
        <v>211</v>
      </c>
      <c r="AU188" s="229" t="s">
        <v>85</v>
      </c>
      <c r="AY188" s="17" t="s">
        <v>125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83</v>
      </c>
      <c r="BK188" s="230">
        <f>ROUND(I188*H188,2)</f>
        <v>0</v>
      </c>
      <c r="BL188" s="17" t="s">
        <v>133</v>
      </c>
      <c r="BM188" s="229" t="s">
        <v>253</v>
      </c>
    </row>
    <row r="189" s="2" customFormat="1">
      <c r="A189" s="38"/>
      <c r="B189" s="39"/>
      <c r="C189" s="40"/>
      <c r="D189" s="231" t="s">
        <v>135</v>
      </c>
      <c r="E189" s="40"/>
      <c r="F189" s="232" t="s">
        <v>252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135</v>
      </c>
      <c r="AU189" s="17" t="s">
        <v>85</v>
      </c>
    </row>
    <row r="190" s="2" customFormat="1" ht="16.5" customHeight="1">
      <c r="A190" s="38"/>
      <c r="B190" s="39"/>
      <c r="C190" s="218" t="s">
        <v>254</v>
      </c>
      <c r="D190" s="218" t="s">
        <v>128</v>
      </c>
      <c r="E190" s="219" t="s">
        <v>255</v>
      </c>
      <c r="F190" s="220" t="s">
        <v>256</v>
      </c>
      <c r="G190" s="221" t="s">
        <v>142</v>
      </c>
      <c r="H190" s="222">
        <v>11.925000000000001</v>
      </c>
      <c r="I190" s="223"/>
      <c r="J190" s="224">
        <f>ROUND(I190*H190,2)</f>
        <v>0</v>
      </c>
      <c r="K190" s="220" t="s">
        <v>132</v>
      </c>
      <c r="L190" s="44"/>
      <c r="M190" s="225" t="s">
        <v>1</v>
      </c>
      <c r="N190" s="226" t="s">
        <v>40</v>
      </c>
      <c r="O190" s="91"/>
      <c r="P190" s="227">
        <f>O190*H190</f>
        <v>0</v>
      </c>
      <c r="Q190" s="227">
        <v>1.9199999999999999</v>
      </c>
      <c r="R190" s="227">
        <f>Q190*H190</f>
        <v>22.896000000000001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133</v>
      </c>
      <c r="AT190" s="229" t="s">
        <v>128</v>
      </c>
      <c r="AU190" s="229" t="s">
        <v>85</v>
      </c>
      <c r="AY190" s="17" t="s">
        <v>125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83</v>
      </c>
      <c r="BK190" s="230">
        <f>ROUND(I190*H190,2)</f>
        <v>0</v>
      </c>
      <c r="BL190" s="17" t="s">
        <v>133</v>
      </c>
      <c r="BM190" s="229" t="s">
        <v>257</v>
      </c>
    </row>
    <row r="191" s="2" customFormat="1">
      <c r="A191" s="38"/>
      <c r="B191" s="39"/>
      <c r="C191" s="40"/>
      <c r="D191" s="231" t="s">
        <v>135</v>
      </c>
      <c r="E191" s="40"/>
      <c r="F191" s="232" t="s">
        <v>256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135</v>
      </c>
      <c r="AU191" s="17" t="s">
        <v>85</v>
      </c>
    </row>
    <row r="192" s="13" customFormat="1">
      <c r="A192" s="13"/>
      <c r="B192" s="236"/>
      <c r="C192" s="237"/>
      <c r="D192" s="231" t="s">
        <v>137</v>
      </c>
      <c r="E192" s="238" t="s">
        <v>1</v>
      </c>
      <c r="F192" s="239" t="s">
        <v>258</v>
      </c>
      <c r="G192" s="237"/>
      <c r="H192" s="240">
        <v>11.925000000000001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137</v>
      </c>
      <c r="AU192" s="246" t="s">
        <v>85</v>
      </c>
      <c r="AV192" s="13" t="s">
        <v>85</v>
      </c>
      <c r="AW192" s="13" t="s">
        <v>31</v>
      </c>
      <c r="AX192" s="13" t="s">
        <v>83</v>
      </c>
      <c r="AY192" s="246" t="s">
        <v>125</v>
      </c>
    </row>
    <row r="193" s="2" customFormat="1" ht="16.5" customHeight="1">
      <c r="A193" s="38"/>
      <c r="B193" s="39"/>
      <c r="C193" s="258" t="s">
        <v>259</v>
      </c>
      <c r="D193" s="258" t="s">
        <v>211</v>
      </c>
      <c r="E193" s="259" t="s">
        <v>260</v>
      </c>
      <c r="F193" s="260" t="s">
        <v>261</v>
      </c>
      <c r="G193" s="261" t="s">
        <v>203</v>
      </c>
      <c r="H193" s="262">
        <v>26.234999999999999</v>
      </c>
      <c r="I193" s="263"/>
      <c r="J193" s="264">
        <f>ROUND(I193*H193,2)</f>
        <v>0</v>
      </c>
      <c r="K193" s="260" t="s">
        <v>132</v>
      </c>
      <c r="L193" s="265"/>
      <c r="M193" s="266" t="s">
        <v>1</v>
      </c>
      <c r="N193" s="267" t="s">
        <v>40</v>
      </c>
      <c r="O193" s="91"/>
      <c r="P193" s="227">
        <f>O193*H193</f>
        <v>0</v>
      </c>
      <c r="Q193" s="227">
        <v>1</v>
      </c>
      <c r="R193" s="227">
        <f>Q193*H193</f>
        <v>26.234999999999999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156</v>
      </c>
      <c r="AT193" s="229" t="s">
        <v>211</v>
      </c>
      <c r="AU193" s="229" t="s">
        <v>85</v>
      </c>
      <c r="AY193" s="17" t="s">
        <v>125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83</v>
      </c>
      <c r="BK193" s="230">
        <f>ROUND(I193*H193,2)</f>
        <v>0</v>
      </c>
      <c r="BL193" s="17" t="s">
        <v>133</v>
      </c>
      <c r="BM193" s="229" t="s">
        <v>262</v>
      </c>
    </row>
    <row r="194" s="2" customFormat="1">
      <c r="A194" s="38"/>
      <c r="B194" s="39"/>
      <c r="C194" s="40"/>
      <c r="D194" s="231" t="s">
        <v>135</v>
      </c>
      <c r="E194" s="40"/>
      <c r="F194" s="232" t="s">
        <v>261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135</v>
      </c>
      <c r="AU194" s="17" t="s">
        <v>85</v>
      </c>
    </row>
    <row r="195" s="13" customFormat="1">
      <c r="A195" s="13"/>
      <c r="B195" s="236"/>
      <c r="C195" s="237"/>
      <c r="D195" s="231" t="s">
        <v>137</v>
      </c>
      <c r="E195" s="238" t="s">
        <v>1</v>
      </c>
      <c r="F195" s="239" t="s">
        <v>263</v>
      </c>
      <c r="G195" s="237"/>
      <c r="H195" s="240">
        <v>26.234999999999999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137</v>
      </c>
      <c r="AU195" s="246" t="s">
        <v>85</v>
      </c>
      <c r="AV195" s="13" t="s">
        <v>85</v>
      </c>
      <c r="AW195" s="13" t="s">
        <v>31</v>
      </c>
      <c r="AX195" s="13" t="s">
        <v>83</v>
      </c>
      <c r="AY195" s="246" t="s">
        <v>125</v>
      </c>
    </row>
    <row r="196" s="2" customFormat="1" ht="16.5" customHeight="1">
      <c r="A196" s="38"/>
      <c r="B196" s="39"/>
      <c r="C196" s="218" t="s">
        <v>264</v>
      </c>
      <c r="D196" s="218" t="s">
        <v>128</v>
      </c>
      <c r="E196" s="219" t="s">
        <v>265</v>
      </c>
      <c r="F196" s="220" t="s">
        <v>266</v>
      </c>
      <c r="G196" s="221" t="s">
        <v>165</v>
      </c>
      <c r="H196" s="222">
        <v>238.5</v>
      </c>
      <c r="I196" s="223"/>
      <c r="J196" s="224">
        <f>ROUND(I196*H196,2)</f>
        <v>0</v>
      </c>
      <c r="K196" s="220" t="s">
        <v>132</v>
      </c>
      <c r="L196" s="44"/>
      <c r="M196" s="225" t="s">
        <v>1</v>
      </c>
      <c r="N196" s="226" t="s">
        <v>40</v>
      </c>
      <c r="O196" s="91"/>
      <c r="P196" s="227">
        <f>O196*H196</f>
        <v>0</v>
      </c>
      <c r="Q196" s="227">
        <v>0.00048959999999999997</v>
      </c>
      <c r="R196" s="227">
        <f>Q196*H196</f>
        <v>0.11676959999999999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133</v>
      </c>
      <c r="AT196" s="229" t="s">
        <v>128</v>
      </c>
      <c r="AU196" s="229" t="s">
        <v>85</v>
      </c>
      <c r="AY196" s="17" t="s">
        <v>125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83</v>
      </c>
      <c r="BK196" s="230">
        <f>ROUND(I196*H196,2)</f>
        <v>0</v>
      </c>
      <c r="BL196" s="17" t="s">
        <v>133</v>
      </c>
      <c r="BM196" s="229" t="s">
        <v>267</v>
      </c>
    </row>
    <row r="197" s="2" customFormat="1">
      <c r="A197" s="38"/>
      <c r="B197" s="39"/>
      <c r="C197" s="40"/>
      <c r="D197" s="231" t="s">
        <v>135</v>
      </c>
      <c r="E197" s="40"/>
      <c r="F197" s="232" t="s">
        <v>268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135</v>
      </c>
      <c r="AU197" s="17" t="s">
        <v>85</v>
      </c>
    </row>
    <row r="198" s="13" customFormat="1">
      <c r="A198" s="13"/>
      <c r="B198" s="236"/>
      <c r="C198" s="237"/>
      <c r="D198" s="231" t="s">
        <v>137</v>
      </c>
      <c r="E198" s="238" t="s">
        <v>1</v>
      </c>
      <c r="F198" s="239" t="s">
        <v>168</v>
      </c>
      <c r="G198" s="237"/>
      <c r="H198" s="240">
        <v>238.5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137</v>
      </c>
      <c r="AU198" s="246" t="s">
        <v>85</v>
      </c>
      <c r="AV198" s="13" t="s">
        <v>85</v>
      </c>
      <c r="AW198" s="13" t="s">
        <v>31</v>
      </c>
      <c r="AX198" s="13" t="s">
        <v>83</v>
      </c>
      <c r="AY198" s="246" t="s">
        <v>125</v>
      </c>
    </row>
    <row r="199" s="12" customFormat="1" ht="22.8" customHeight="1">
      <c r="A199" s="12"/>
      <c r="B199" s="202"/>
      <c r="C199" s="203"/>
      <c r="D199" s="204" t="s">
        <v>74</v>
      </c>
      <c r="E199" s="216" t="s">
        <v>127</v>
      </c>
      <c r="F199" s="216" t="s">
        <v>269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SUM(P200:P224)</f>
        <v>0</v>
      </c>
      <c r="Q199" s="210"/>
      <c r="R199" s="211">
        <f>SUM(R200:R224)</f>
        <v>60.792249999999996</v>
      </c>
      <c r="S199" s="210"/>
      <c r="T199" s="212">
        <f>SUM(T200:T224)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83</v>
      </c>
      <c r="AT199" s="214" t="s">
        <v>74</v>
      </c>
      <c r="AU199" s="214" t="s">
        <v>83</v>
      </c>
      <c r="AY199" s="213" t="s">
        <v>125</v>
      </c>
      <c r="BK199" s="215">
        <f>SUM(BK200:BK224)</f>
        <v>0</v>
      </c>
    </row>
    <row r="200" s="2" customFormat="1" ht="24.15" customHeight="1">
      <c r="A200" s="38"/>
      <c r="B200" s="39"/>
      <c r="C200" s="218" t="s">
        <v>270</v>
      </c>
      <c r="D200" s="218" t="s">
        <v>128</v>
      </c>
      <c r="E200" s="219" t="s">
        <v>271</v>
      </c>
      <c r="F200" s="220" t="s">
        <v>272</v>
      </c>
      <c r="G200" s="221" t="s">
        <v>131</v>
      </c>
      <c r="H200" s="222">
        <v>1247.7000000000001</v>
      </c>
      <c r="I200" s="223"/>
      <c r="J200" s="224">
        <f>ROUND(I200*H200,2)</f>
        <v>0</v>
      </c>
      <c r="K200" s="220" t="s">
        <v>132</v>
      </c>
      <c r="L200" s="44"/>
      <c r="M200" s="225" t="s">
        <v>1</v>
      </c>
      <c r="N200" s="226" t="s">
        <v>40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133</v>
      </c>
      <c r="AT200" s="229" t="s">
        <v>128</v>
      </c>
      <c r="AU200" s="229" t="s">
        <v>85</v>
      </c>
      <c r="AY200" s="17" t="s">
        <v>125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83</v>
      </c>
      <c r="BK200" s="230">
        <f>ROUND(I200*H200,2)</f>
        <v>0</v>
      </c>
      <c r="BL200" s="17" t="s">
        <v>133</v>
      </c>
      <c r="BM200" s="229" t="s">
        <v>273</v>
      </c>
    </row>
    <row r="201" s="2" customFormat="1">
      <c r="A201" s="38"/>
      <c r="B201" s="39"/>
      <c r="C201" s="40"/>
      <c r="D201" s="231" t="s">
        <v>135</v>
      </c>
      <c r="E201" s="40"/>
      <c r="F201" s="232" t="s">
        <v>274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135</v>
      </c>
      <c r="AU201" s="17" t="s">
        <v>85</v>
      </c>
    </row>
    <row r="202" s="13" customFormat="1">
      <c r="A202" s="13"/>
      <c r="B202" s="236"/>
      <c r="C202" s="237"/>
      <c r="D202" s="231" t="s">
        <v>137</v>
      </c>
      <c r="E202" s="238" t="s">
        <v>1</v>
      </c>
      <c r="F202" s="239" t="s">
        <v>275</v>
      </c>
      <c r="G202" s="237"/>
      <c r="H202" s="240">
        <v>1152.5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137</v>
      </c>
      <c r="AU202" s="246" t="s">
        <v>85</v>
      </c>
      <c r="AV202" s="13" t="s">
        <v>85</v>
      </c>
      <c r="AW202" s="13" t="s">
        <v>31</v>
      </c>
      <c r="AX202" s="13" t="s">
        <v>75</v>
      </c>
      <c r="AY202" s="246" t="s">
        <v>125</v>
      </c>
    </row>
    <row r="203" s="15" customFormat="1">
      <c r="A203" s="15"/>
      <c r="B203" s="268"/>
      <c r="C203" s="269"/>
      <c r="D203" s="231" t="s">
        <v>137</v>
      </c>
      <c r="E203" s="270" t="s">
        <v>1</v>
      </c>
      <c r="F203" s="271" t="s">
        <v>276</v>
      </c>
      <c r="G203" s="269"/>
      <c r="H203" s="270" t="s">
        <v>1</v>
      </c>
      <c r="I203" s="272"/>
      <c r="J203" s="269"/>
      <c r="K203" s="269"/>
      <c r="L203" s="273"/>
      <c r="M203" s="274"/>
      <c r="N203" s="275"/>
      <c r="O203" s="275"/>
      <c r="P203" s="275"/>
      <c r="Q203" s="275"/>
      <c r="R203" s="275"/>
      <c r="S203" s="275"/>
      <c r="T203" s="27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7" t="s">
        <v>137</v>
      </c>
      <c r="AU203" s="277" t="s">
        <v>85</v>
      </c>
      <c r="AV203" s="15" t="s">
        <v>83</v>
      </c>
      <c r="AW203" s="15" t="s">
        <v>31</v>
      </c>
      <c r="AX203" s="15" t="s">
        <v>75</v>
      </c>
      <c r="AY203" s="277" t="s">
        <v>125</v>
      </c>
    </row>
    <row r="204" s="13" customFormat="1">
      <c r="A204" s="13"/>
      <c r="B204" s="236"/>
      <c r="C204" s="237"/>
      <c r="D204" s="231" t="s">
        <v>137</v>
      </c>
      <c r="E204" s="238" t="s">
        <v>1</v>
      </c>
      <c r="F204" s="239" t="s">
        <v>277</v>
      </c>
      <c r="G204" s="237"/>
      <c r="H204" s="240">
        <v>95.200000000000003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137</v>
      </c>
      <c r="AU204" s="246" t="s">
        <v>85</v>
      </c>
      <c r="AV204" s="13" t="s">
        <v>85</v>
      </c>
      <c r="AW204" s="13" t="s">
        <v>31</v>
      </c>
      <c r="AX204" s="13" t="s">
        <v>75</v>
      </c>
      <c r="AY204" s="246" t="s">
        <v>125</v>
      </c>
    </row>
    <row r="205" s="14" customFormat="1">
      <c r="A205" s="14"/>
      <c r="B205" s="247"/>
      <c r="C205" s="248"/>
      <c r="D205" s="231" t="s">
        <v>137</v>
      </c>
      <c r="E205" s="249" t="s">
        <v>1</v>
      </c>
      <c r="F205" s="250" t="s">
        <v>147</v>
      </c>
      <c r="G205" s="248"/>
      <c r="H205" s="251">
        <v>1247.7000000000001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137</v>
      </c>
      <c r="AU205" s="257" t="s">
        <v>85</v>
      </c>
      <c r="AV205" s="14" t="s">
        <v>133</v>
      </c>
      <c r="AW205" s="14" t="s">
        <v>31</v>
      </c>
      <c r="AX205" s="14" t="s">
        <v>83</v>
      </c>
      <c r="AY205" s="257" t="s">
        <v>125</v>
      </c>
    </row>
    <row r="206" s="2" customFormat="1" ht="16.5" customHeight="1">
      <c r="A206" s="38"/>
      <c r="B206" s="39"/>
      <c r="C206" s="258" t="s">
        <v>278</v>
      </c>
      <c r="D206" s="258" t="s">
        <v>211</v>
      </c>
      <c r="E206" s="259" t="s">
        <v>279</v>
      </c>
      <c r="F206" s="260" t="s">
        <v>280</v>
      </c>
      <c r="G206" s="261" t="s">
        <v>203</v>
      </c>
      <c r="H206" s="262">
        <v>19.651</v>
      </c>
      <c r="I206" s="263"/>
      <c r="J206" s="264">
        <f>ROUND(I206*H206,2)</f>
        <v>0</v>
      </c>
      <c r="K206" s="260" t="s">
        <v>132</v>
      </c>
      <c r="L206" s="265"/>
      <c r="M206" s="266" t="s">
        <v>1</v>
      </c>
      <c r="N206" s="267" t="s">
        <v>40</v>
      </c>
      <c r="O206" s="91"/>
      <c r="P206" s="227">
        <f>O206*H206</f>
        <v>0</v>
      </c>
      <c r="Q206" s="227">
        <v>1</v>
      </c>
      <c r="R206" s="227">
        <f>Q206*H206</f>
        <v>19.651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156</v>
      </c>
      <c r="AT206" s="229" t="s">
        <v>211</v>
      </c>
      <c r="AU206" s="229" t="s">
        <v>85</v>
      </c>
      <c r="AY206" s="17" t="s">
        <v>125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83</v>
      </c>
      <c r="BK206" s="230">
        <f>ROUND(I206*H206,2)</f>
        <v>0</v>
      </c>
      <c r="BL206" s="17" t="s">
        <v>133</v>
      </c>
      <c r="BM206" s="229" t="s">
        <v>281</v>
      </c>
    </row>
    <row r="207" s="2" customFormat="1">
      <c r="A207" s="38"/>
      <c r="B207" s="39"/>
      <c r="C207" s="40"/>
      <c r="D207" s="231" t="s">
        <v>135</v>
      </c>
      <c r="E207" s="40"/>
      <c r="F207" s="232" t="s">
        <v>280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135</v>
      </c>
      <c r="AU207" s="17" t="s">
        <v>85</v>
      </c>
    </row>
    <row r="208" s="13" customFormat="1">
      <c r="A208" s="13"/>
      <c r="B208" s="236"/>
      <c r="C208" s="237"/>
      <c r="D208" s="231" t="s">
        <v>137</v>
      </c>
      <c r="E208" s="238" t="s">
        <v>1</v>
      </c>
      <c r="F208" s="239" t="s">
        <v>282</v>
      </c>
      <c r="G208" s="237"/>
      <c r="H208" s="240">
        <v>19.651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137</v>
      </c>
      <c r="AU208" s="246" t="s">
        <v>85</v>
      </c>
      <c r="AV208" s="13" t="s">
        <v>85</v>
      </c>
      <c r="AW208" s="13" t="s">
        <v>31</v>
      </c>
      <c r="AX208" s="13" t="s">
        <v>83</v>
      </c>
      <c r="AY208" s="246" t="s">
        <v>125</v>
      </c>
    </row>
    <row r="209" s="2" customFormat="1" ht="16.5" customHeight="1">
      <c r="A209" s="38"/>
      <c r="B209" s="39"/>
      <c r="C209" s="218" t="s">
        <v>283</v>
      </c>
      <c r="D209" s="218" t="s">
        <v>128</v>
      </c>
      <c r="E209" s="219" t="s">
        <v>284</v>
      </c>
      <c r="F209" s="220" t="s">
        <v>285</v>
      </c>
      <c r="G209" s="221" t="s">
        <v>131</v>
      </c>
      <c r="H209" s="222">
        <v>1247.7000000000001</v>
      </c>
      <c r="I209" s="223"/>
      <c r="J209" s="224">
        <f>ROUND(I209*H209,2)</f>
        <v>0</v>
      </c>
      <c r="K209" s="220" t="s">
        <v>132</v>
      </c>
      <c r="L209" s="44"/>
      <c r="M209" s="225" t="s">
        <v>1</v>
      </c>
      <c r="N209" s="226" t="s">
        <v>40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133</v>
      </c>
      <c r="AT209" s="229" t="s">
        <v>128</v>
      </c>
      <c r="AU209" s="229" t="s">
        <v>85</v>
      </c>
      <c r="AY209" s="17" t="s">
        <v>125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83</v>
      </c>
      <c r="BK209" s="230">
        <f>ROUND(I209*H209,2)</f>
        <v>0</v>
      </c>
      <c r="BL209" s="17" t="s">
        <v>133</v>
      </c>
      <c r="BM209" s="229" t="s">
        <v>286</v>
      </c>
    </row>
    <row r="210" s="2" customFormat="1">
      <c r="A210" s="38"/>
      <c r="B210" s="39"/>
      <c r="C210" s="40"/>
      <c r="D210" s="231" t="s">
        <v>135</v>
      </c>
      <c r="E210" s="40"/>
      <c r="F210" s="232" t="s">
        <v>287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135</v>
      </c>
      <c r="AU210" s="17" t="s">
        <v>85</v>
      </c>
    </row>
    <row r="211" s="13" customFormat="1">
      <c r="A211" s="13"/>
      <c r="B211" s="236"/>
      <c r="C211" s="237"/>
      <c r="D211" s="231" t="s">
        <v>137</v>
      </c>
      <c r="E211" s="238" t="s">
        <v>1</v>
      </c>
      <c r="F211" s="239" t="s">
        <v>288</v>
      </c>
      <c r="G211" s="237"/>
      <c r="H211" s="240">
        <v>1247.7000000000001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137</v>
      </c>
      <c r="AU211" s="246" t="s">
        <v>85</v>
      </c>
      <c r="AV211" s="13" t="s">
        <v>85</v>
      </c>
      <c r="AW211" s="13" t="s">
        <v>31</v>
      </c>
      <c r="AX211" s="13" t="s">
        <v>83</v>
      </c>
      <c r="AY211" s="246" t="s">
        <v>125</v>
      </c>
    </row>
    <row r="212" s="2" customFormat="1" ht="16.5" customHeight="1">
      <c r="A212" s="38"/>
      <c r="B212" s="39"/>
      <c r="C212" s="218" t="s">
        <v>289</v>
      </c>
      <c r="D212" s="218" t="s">
        <v>128</v>
      </c>
      <c r="E212" s="219" t="s">
        <v>290</v>
      </c>
      <c r="F212" s="220" t="s">
        <v>291</v>
      </c>
      <c r="G212" s="221" t="s">
        <v>131</v>
      </c>
      <c r="H212" s="222">
        <v>1122.9300000000001</v>
      </c>
      <c r="I212" s="223"/>
      <c r="J212" s="224">
        <f>ROUND(I212*H212,2)</f>
        <v>0</v>
      </c>
      <c r="K212" s="220" t="s">
        <v>132</v>
      </c>
      <c r="L212" s="44"/>
      <c r="M212" s="225" t="s">
        <v>1</v>
      </c>
      <c r="N212" s="226" t="s">
        <v>40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133</v>
      </c>
      <c r="AT212" s="229" t="s">
        <v>128</v>
      </c>
      <c r="AU212" s="229" t="s">
        <v>85</v>
      </c>
      <c r="AY212" s="17" t="s">
        <v>125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83</v>
      </c>
      <c r="BK212" s="230">
        <f>ROUND(I212*H212,2)</f>
        <v>0</v>
      </c>
      <c r="BL212" s="17" t="s">
        <v>133</v>
      </c>
      <c r="BM212" s="229" t="s">
        <v>292</v>
      </c>
    </row>
    <row r="213" s="2" customFormat="1">
      <c r="A213" s="38"/>
      <c r="B213" s="39"/>
      <c r="C213" s="40"/>
      <c r="D213" s="231" t="s">
        <v>135</v>
      </c>
      <c r="E213" s="40"/>
      <c r="F213" s="232" t="s">
        <v>293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135</v>
      </c>
      <c r="AU213" s="17" t="s">
        <v>85</v>
      </c>
    </row>
    <row r="214" s="13" customFormat="1">
      <c r="A214" s="13"/>
      <c r="B214" s="236"/>
      <c r="C214" s="237"/>
      <c r="D214" s="231" t="s">
        <v>137</v>
      </c>
      <c r="E214" s="238" t="s">
        <v>1</v>
      </c>
      <c r="F214" s="239" t="s">
        <v>294</v>
      </c>
      <c r="G214" s="237"/>
      <c r="H214" s="240">
        <v>1122.9300000000001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137</v>
      </c>
      <c r="AU214" s="246" t="s">
        <v>85</v>
      </c>
      <c r="AV214" s="13" t="s">
        <v>85</v>
      </c>
      <c r="AW214" s="13" t="s">
        <v>31</v>
      </c>
      <c r="AX214" s="13" t="s">
        <v>83</v>
      </c>
      <c r="AY214" s="246" t="s">
        <v>125</v>
      </c>
    </row>
    <row r="215" s="2" customFormat="1" ht="16.5" customHeight="1">
      <c r="A215" s="38"/>
      <c r="B215" s="39"/>
      <c r="C215" s="218" t="s">
        <v>295</v>
      </c>
      <c r="D215" s="218" t="s">
        <v>128</v>
      </c>
      <c r="E215" s="219" t="s">
        <v>296</v>
      </c>
      <c r="F215" s="220" t="s">
        <v>297</v>
      </c>
      <c r="G215" s="221" t="s">
        <v>131</v>
      </c>
      <c r="H215" s="222">
        <v>119.25</v>
      </c>
      <c r="I215" s="223"/>
      <c r="J215" s="224">
        <f>ROUND(I215*H215,2)</f>
        <v>0</v>
      </c>
      <c r="K215" s="220" t="s">
        <v>132</v>
      </c>
      <c r="L215" s="44"/>
      <c r="M215" s="225" t="s">
        <v>1</v>
      </c>
      <c r="N215" s="226" t="s">
        <v>40</v>
      </c>
      <c r="O215" s="91"/>
      <c r="P215" s="227">
        <f>O215*H215</f>
        <v>0</v>
      </c>
      <c r="Q215" s="227">
        <v>0.34499999999999997</v>
      </c>
      <c r="R215" s="227">
        <f>Q215*H215</f>
        <v>41.141249999999999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133</v>
      </c>
      <c r="AT215" s="229" t="s">
        <v>128</v>
      </c>
      <c r="AU215" s="229" t="s">
        <v>85</v>
      </c>
      <c r="AY215" s="17" t="s">
        <v>125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83</v>
      </c>
      <c r="BK215" s="230">
        <f>ROUND(I215*H215,2)</f>
        <v>0</v>
      </c>
      <c r="BL215" s="17" t="s">
        <v>133</v>
      </c>
      <c r="BM215" s="229" t="s">
        <v>298</v>
      </c>
    </row>
    <row r="216" s="2" customFormat="1">
      <c r="A216" s="38"/>
      <c r="B216" s="39"/>
      <c r="C216" s="40"/>
      <c r="D216" s="231" t="s">
        <v>135</v>
      </c>
      <c r="E216" s="40"/>
      <c r="F216" s="232" t="s">
        <v>299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135</v>
      </c>
      <c r="AU216" s="17" t="s">
        <v>85</v>
      </c>
    </row>
    <row r="217" s="13" customFormat="1">
      <c r="A217" s="13"/>
      <c r="B217" s="236"/>
      <c r="C217" s="237"/>
      <c r="D217" s="231" t="s">
        <v>137</v>
      </c>
      <c r="E217" s="238" t="s">
        <v>1</v>
      </c>
      <c r="F217" s="239" t="s">
        <v>300</v>
      </c>
      <c r="G217" s="237"/>
      <c r="H217" s="240">
        <v>119.25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137</v>
      </c>
      <c r="AU217" s="246" t="s">
        <v>85</v>
      </c>
      <c r="AV217" s="13" t="s">
        <v>85</v>
      </c>
      <c r="AW217" s="13" t="s">
        <v>31</v>
      </c>
      <c r="AX217" s="13" t="s">
        <v>75</v>
      </c>
      <c r="AY217" s="246" t="s">
        <v>125</v>
      </c>
    </row>
    <row r="218" s="14" customFormat="1">
      <c r="A218" s="14"/>
      <c r="B218" s="247"/>
      <c r="C218" s="248"/>
      <c r="D218" s="231" t="s">
        <v>137</v>
      </c>
      <c r="E218" s="249" t="s">
        <v>1</v>
      </c>
      <c r="F218" s="250" t="s">
        <v>147</v>
      </c>
      <c r="G218" s="248"/>
      <c r="H218" s="251">
        <v>119.25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137</v>
      </c>
      <c r="AU218" s="257" t="s">
        <v>85</v>
      </c>
      <c r="AV218" s="14" t="s">
        <v>133</v>
      </c>
      <c r="AW218" s="14" t="s">
        <v>31</v>
      </c>
      <c r="AX218" s="14" t="s">
        <v>83</v>
      </c>
      <c r="AY218" s="257" t="s">
        <v>125</v>
      </c>
    </row>
    <row r="219" s="2" customFormat="1" ht="16.5" customHeight="1">
      <c r="A219" s="38"/>
      <c r="B219" s="39"/>
      <c r="C219" s="218" t="s">
        <v>301</v>
      </c>
      <c r="D219" s="218" t="s">
        <v>128</v>
      </c>
      <c r="E219" s="219" t="s">
        <v>302</v>
      </c>
      <c r="F219" s="220" t="s">
        <v>303</v>
      </c>
      <c r="G219" s="221" t="s">
        <v>142</v>
      </c>
      <c r="H219" s="222">
        <v>107.325</v>
      </c>
      <c r="I219" s="223"/>
      <c r="J219" s="224">
        <f>ROUND(I219*H219,2)</f>
        <v>0</v>
      </c>
      <c r="K219" s="220" t="s">
        <v>132</v>
      </c>
      <c r="L219" s="44"/>
      <c r="M219" s="225" t="s">
        <v>1</v>
      </c>
      <c r="N219" s="226" t="s">
        <v>40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133</v>
      </c>
      <c r="AT219" s="229" t="s">
        <v>128</v>
      </c>
      <c r="AU219" s="229" t="s">
        <v>85</v>
      </c>
      <c r="AY219" s="17" t="s">
        <v>125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83</v>
      </c>
      <c r="BK219" s="230">
        <f>ROUND(I219*H219,2)</f>
        <v>0</v>
      </c>
      <c r="BL219" s="17" t="s">
        <v>133</v>
      </c>
      <c r="BM219" s="229" t="s">
        <v>304</v>
      </c>
    </row>
    <row r="220" s="2" customFormat="1">
      <c r="A220" s="38"/>
      <c r="B220" s="39"/>
      <c r="C220" s="40"/>
      <c r="D220" s="231" t="s">
        <v>135</v>
      </c>
      <c r="E220" s="40"/>
      <c r="F220" s="232" t="s">
        <v>305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135</v>
      </c>
      <c r="AU220" s="17" t="s">
        <v>85</v>
      </c>
    </row>
    <row r="221" s="13" customFormat="1">
      <c r="A221" s="13"/>
      <c r="B221" s="236"/>
      <c r="C221" s="237"/>
      <c r="D221" s="231" t="s">
        <v>137</v>
      </c>
      <c r="E221" s="238" t="s">
        <v>1</v>
      </c>
      <c r="F221" s="239" t="s">
        <v>306</v>
      </c>
      <c r="G221" s="237"/>
      <c r="H221" s="240">
        <v>107.325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137</v>
      </c>
      <c r="AU221" s="246" t="s">
        <v>85</v>
      </c>
      <c r="AV221" s="13" t="s">
        <v>85</v>
      </c>
      <c r="AW221" s="13" t="s">
        <v>31</v>
      </c>
      <c r="AX221" s="13" t="s">
        <v>83</v>
      </c>
      <c r="AY221" s="246" t="s">
        <v>125</v>
      </c>
    </row>
    <row r="222" s="2" customFormat="1" ht="16.5" customHeight="1">
      <c r="A222" s="38"/>
      <c r="B222" s="39"/>
      <c r="C222" s="218" t="s">
        <v>307</v>
      </c>
      <c r="D222" s="218" t="s">
        <v>128</v>
      </c>
      <c r="E222" s="219" t="s">
        <v>308</v>
      </c>
      <c r="F222" s="220" t="s">
        <v>309</v>
      </c>
      <c r="G222" s="221" t="s">
        <v>131</v>
      </c>
      <c r="H222" s="222">
        <v>1122.9300000000001</v>
      </c>
      <c r="I222" s="223"/>
      <c r="J222" s="224">
        <f>ROUND(I222*H222,2)</f>
        <v>0</v>
      </c>
      <c r="K222" s="220" t="s">
        <v>132</v>
      </c>
      <c r="L222" s="44"/>
      <c r="M222" s="225" t="s">
        <v>1</v>
      </c>
      <c r="N222" s="226" t="s">
        <v>40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133</v>
      </c>
      <c r="AT222" s="229" t="s">
        <v>128</v>
      </c>
      <c r="AU222" s="229" t="s">
        <v>85</v>
      </c>
      <c r="AY222" s="17" t="s">
        <v>125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83</v>
      </c>
      <c r="BK222" s="230">
        <f>ROUND(I222*H222,2)</f>
        <v>0</v>
      </c>
      <c r="BL222" s="17" t="s">
        <v>133</v>
      </c>
      <c r="BM222" s="229" t="s">
        <v>310</v>
      </c>
    </row>
    <row r="223" s="2" customFormat="1">
      <c r="A223" s="38"/>
      <c r="B223" s="39"/>
      <c r="C223" s="40"/>
      <c r="D223" s="231" t="s">
        <v>135</v>
      </c>
      <c r="E223" s="40"/>
      <c r="F223" s="232" t="s">
        <v>311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135</v>
      </c>
      <c r="AU223" s="17" t="s">
        <v>85</v>
      </c>
    </row>
    <row r="224" s="13" customFormat="1">
      <c r="A224" s="13"/>
      <c r="B224" s="236"/>
      <c r="C224" s="237"/>
      <c r="D224" s="231" t="s">
        <v>137</v>
      </c>
      <c r="E224" s="238" t="s">
        <v>1</v>
      </c>
      <c r="F224" s="239" t="s">
        <v>312</v>
      </c>
      <c r="G224" s="237"/>
      <c r="H224" s="240">
        <v>1122.9300000000001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137</v>
      </c>
      <c r="AU224" s="246" t="s">
        <v>85</v>
      </c>
      <c r="AV224" s="13" t="s">
        <v>85</v>
      </c>
      <c r="AW224" s="13" t="s">
        <v>31</v>
      </c>
      <c r="AX224" s="13" t="s">
        <v>83</v>
      </c>
      <c r="AY224" s="246" t="s">
        <v>125</v>
      </c>
    </row>
    <row r="225" s="12" customFormat="1" ht="22.8" customHeight="1">
      <c r="A225" s="12"/>
      <c r="B225" s="202"/>
      <c r="C225" s="203"/>
      <c r="D225" s="204" t="s">
        <v>74</v>
      </c>
      <c r="E225" s="216" t="s">
        <v>162</v>
      </c>
      <c r="F225" s="216" t="s">
        <v>313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SUM(P226:P228)</f>
        <v>0</v>
      </c>
      <c r="Q225" s="210"/>
      <c r="R225" s="211">
        <f>SUM(R226:R228)</f>
        <v>0</v>
      </c>
      <c r="S225" s="210"/>
      <c r="T225" s="212">
        <f>SUM(T226:T228)</f>
        <v>58.140000000000001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83</v>
      </c>
      <c r="AT225" s="214" t="s">
        <v>74</v>
      </c>
      <c r="AU225" s="214" t="s">
        <v>83</v>
      </c>
      <c r="AY225" s="213" t="s">
        <v>125</v>
      </c>
      <c r="BK225" s="215">
        <f>SUM(BK226:BK228)</f>
        <v>0</v>
      </c>
    </row>
    <row r="226" s="2" customFormat="1" ht="16.5" customHeight="1">
      <c r="A226" s="38"/>
      <c r="B226" s="39"/>
      <c r="C226" s="218" t="s">
        <v>314</v>
      </c>
      <c r="D226" s="218" t="s">
        <v>128</v>
      </c>
      <c r="E226" s="219" t="s">
        <v>315</v>
      </c>
      <c r="F226" s="220" t="s">
        <v>316</v>
      </c>
      <c r="G226" s="221" t="s">
        <v>165</v>
      </c>
      <c r="H226" s="222">
        <v>19</v>
      </c>
      <c r="I226" s="223"/>
      <c r="J226" s="224">
        <f>ROUND(I226*H226,2)</f>
        <v>0</v>
      </c>
      <c r="K226" s="220" t="s">
        <v>132</v>
      </c>
      <c r="L226" s="44"/>
      <c r="M226" s="225" t="s">
        <v>1</v>
      </c>
      <c r="N226" s="226" t="s">
        <v>40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3.0600000000000001</v>
      </c>
      <c r="T226" s="228">
        <f>S226*H226</f>
        <v>58.140000000000001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133</v>
      </c>
      <c r="AT226" s="229" t="s">
        <v>128</v>
      </c>
      <c r="AU226" s="229" t="s">
        <v>85</v>
      </c>
      <c r="AY226" s="17" t="s">
        <v>125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83</v>
      </c>
      <c r="BK226" s="230">
        <f>ROUND(I226*H226,2)</f>
        <v>0</v>
      </c>
      <c r="BL226" s="17" t="s">
        <v>133</v>
      </c>
      <c r="BM226" s="229" t="s">
        <v>317</v>
      </c>
    </row>
    <row r="227" s="2" customFormat="1">
      <c r="A227" s="38"/>
      <c r="B227" s="39"/>
      <c r="C227" s="40"/>
      <c r="D227" s="231" t="s">
        <v>135</v>
      </c>
      <c r="E227" s="40"/>
      <c r="F227" s="232" t="s">
        <v>318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85</v>
      </c>
    </row>
    <row r="228" s="13" customFormat="1">
      <c r="A228" s="13"/>
      <c r="B228" s="236"/>
      <c r="C228" s="237"/>
      <c r="D228" s="231" t="s">
        <v>137</v>
      </c>
      <c r="E228" s="238" t="s">
        <v>1</v>
      </c>
      <c r="F228" s="239" t="s">
        <v>319</v>
      </c>
      <c r="G228" s="237"/>
      <c r="H228" s="240">
        <v>19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137</v>
      </c>
      <c r="AU228" s="246" t="s">
        <v>85</v>
      </c>
      <c r="AV228" s="13" t="s">
        <v>85</v>
      </c>
      <c r="AW228" s="13" t="s">
        <v>31</v>
      </c>
      <c r="AX228" s="13" t="s">
        <v>83</v>
      </c>
      <c r="AY228" s="246" t="s">
        <v>125</v>
      </c>
    </row>
    <row r="229" s="12" customFormat="1" ht="22.8" customHeight="1">
      <c r="A229" s="12"/>
      <c r="B229" s="202"/>
      <c r="C229" s="203"/>
      <c r="D229" s="204" t="s">
        <v>74</v>
      </c>
      <c r="E229" s="216" t="s">
        <v>320</v>
      </c>
      <c r="F229" s="216" t="s">
        <v>321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SUM(P230:P239)</f>
        <v>0</v>
      </c>
      <c r="Q229" s="210"/>
      <c r="R229" s="211">
        <f>SUM(R230:R239)</f>
        <v>0</v>
      </c>
      <c r="S229" s="210"/>
      <c r="T229" s="212">
        <f>SUM(T230:T239)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83</v>
      </c>
      <c r="AT229" s="214" t="s">
        <v>74</v>
      </c>
      <c r="AU229" s="214" t="s">
        <v>83</v>
      </c>
      <c r="AY229" s="213" t="s">
        <v>125</v>
      </c>
      <c r="BK229" s="215">
        <f>SUM(BK230:BK239)</f>
        <v>0</v>
      </c>
    </row>
    <row r="230" s="2" customFormat="1" ht="16.5" customHeight="1">
      <c r="A230" s="38"/>
      <c r="B230" s="39"/>
      <c r="C230" s="218" t="s">
        <v>322</v>
      </c>
      <c r="D230" s="218" t="s">
        <v>128</v>
      </c>
      <c r="E230" s="219" t="s">
        <v>323</v>
      </c>
      <c r="F230" s="220" t="s">
        <v>324</v>
      </c>
      <c r="G230" s="221" t="s">
        <v>203</v>
      </c>
      <c r="H230" s="222">
        <v>87.048000000000002</v>
      </c>
      <c r="I230" s="223"/>
      <c r="J230" s="224">
        <f>ROUND(I230*H230,2)</f>
        <v>0</v>
      </c>
      <c r="K230" s="220" t="s">
        <v>132</v>
      </c>
      <c r="L230" s="44"/>
      <c r="M230" s="225" t="s">
        <v>1</v>
      </c>
      <c r="N230" s="226" t="s">
        <v>40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133</v>
      </c>
      <c r="AT230" s="229" t="s">
        <v>128</v>
      </c>
      <c r="AU230" s="229" t="s">
        <v>85</v>
      </c>
      <c r="AY230" s="17" t="s">
        <v>125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83</v>
      </c>
      <c r="BK230" s="230">
        <f>ROUND(I230*H230,2)</f>
        <v>0</v>
      </c>
      <c r="BL230" s="17" t="s">
        <v>133</v>
      </c>
      <c r="BM230" s="229" t="s">
        <v>325</v>
      </c>
    </row>
    <row r="231" s="2" customFormat="1">
      <c r="A231" s="38"/>
      <c r="B231" s="39"/>
      <c r="C231" s="40"/>
      <c r="D231" s="231" t="s">
        <v>135</v>
      </c>
      <c r="E231" s="40"/>
      <c r="F231" s="232" t="s">
        <v>326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135</v>
      </c>
      <c r="AU231" s="17" t="s">
        <v>85</v>
      </c>
    </row>
    <row r="232" s="2" customFormat="1" ht="16.5" customHeight="1">
      <c r="A232" s="38"/>
      <c r="B232" s="39"/>
      <c r="C232" s="218" t="s">
        <v>327</v>
      </c>
      <c r="D232" s="218" t="s">
        <v>128</v>
      </c>
      <c r="E232" s="219" t="s">
        <v>328</v>
      </c>
      <c r="F232" s="220" t="s">
        <v>329</v>
      </c>
      <c r="G232" s="221" t="s">
        <v>203</v>
      </c>
      <c r="H232" s="222">
        <v>87.048000000000002</v>
      </c>
      <c r="I232" s="223"/>
      <c r="J232" s="224">
        <f>ROUND(I232*H232,2)</f>
        <v>0</v>
      </c>
      <c r="K232" s="220" t="s">
        <v>132</v>
      </c>
      <c r="L232" s="44"/>
      <c r="M232" s="225" t="s">
        <v>1</v>
      </c>
      <c r="N232" s="226" t="s">
        <v>40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133</v>
      </c>
      <c r="AT232" s="229" t="s">
        <v>128</v>
      </c>
      <c r="AU232" s="229" t="s">
        <v>85</v>
      </c>
      <c r="AY232" s="17" t="s">
        <v>125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83</v>
      </c>
      <c r="BK232" s="230">
        <f>ROUND(I232*H232,2)</f>
        <v>0</v>
      </c>
      <c r="BL232" s="17" t="s">
        <v>133</v>
      </c>
      <c r="BM232" s="229" t="s">
        <v>330</v>
      </c>
    </row>
    <row r="233" s="2" customFormat="1">
      <c r="A233" s="38"/>
      <c r="B233" s="39"/>
      <c r="C233" s="40"/>
      <c r="D233" s="231" t="s">
        <v>135</v>
      </c>
      <c r="E233" s="40"/>
      <c r="F233" s="232" t="s">
        <v>331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135</v>
      </c>
      <c r="AU233" s="17" t="s">
        <v>85</v>
      </c>
    </row>
    <row r="234" s="2" customFormat="1" ht="16.5" customHeight="1">
      <c r="A234" s="38"/>
      <c r="B234" s="39"/>
      <c r="C234" s="218" t="s">
        <v>332</v>
      </c>
      <c r="D234" s="218" t="s">
        <v>128</v>
      </c>
      <c r="E234" s="219" t="s">
        <v>333</v>
      </c>
      <c r="F234" s="220" t="s">
        <v>334</v>
      </c>
      <c r="G234" s="221" t="s">
        <v>203</v>
      </c>
      <c r="H234" s="222">
        <v>1347.2000000000001</v>
      </c>
      <c r="I234" s="223"/>
      <c r="J234" s="224">
        <f>ROUND(I234*H234,2)</f>
        <v>0</v>
      </c>
      <c r="K234" s="220" t="s">
        <v>132</v>
      </c>
      <c r="L234" s="44"/>
      <c r="M234" s="225" t="s">
        <v>1</v>
      </c>
      <c r="N234" s="226" t="s">
        <v>40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133</v>
      </c>
      <c r="AT234" s="229" t="s">
        <v>128</v>
      </c>
      <c r="AU234" s="229" t="s">
        <v>85</v>
      </c>
      <c r="AY234" s="17" t="s">
        <v>125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83</v>
      </c>
      <c r="BK234" s="230">
        <f>ROUND(I234*H234,2)</f>
        <v>0</v>
      </c>
      <c r="BL234" s="17" t="s">
        <v>133</v>
      </c>
      <c r="BM234" s="229" t="s">
        <v>335</v>
      </c>
    </row>
    <row r="235" s="2" customFormat="1">
      <c r="A235" s="38"/>
      <c r="B235" s="39"/>
      <c r="C235" s="40"/>
      <c r="D235" s="231" t="s">
        <v>135</v>
      </c>
      <c r="E235" s="40"/>
      <c r="F235" s="232" t="s">
        <v>336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135</v>
      </c>
      <c r="AU235" s="17" t="s">
        <v>85</v>
      </c>
    </row>
    <row r="236" s="13" customFormat="1">
      <c r="A236" s="13"/>
      <c r="B236" s="236"/>
      <c r="C236" s="237"/>
      <c r="D236" s="231" t="s">
        <v>137</v>
      </c>
      <c r="E236" s="238" t="s">
        <v>1</v>
      </c>
      <c r="F236" s="239" t="s">
        <v>337</v>
      </c>
      <c r="G236" s="237"/>
      <c r="H236" s="240">
        <v>1347.2000000000001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137</v>
      </c>
      <c r="AU236" s="246" t="s">
        <v>85</v>
      </c>
      <c r="AV236" s="13" t="s">
        <v>85</v>
      </c>
      <c r="AW236" s="13" t="s">
        <v>31</v>
      </c>
      <c r="AX236" s="13" t="s">
        <v>83</v>
      </c>
      <c r="AY236" s="246" t="s">
        <v>125</v>
      </c>
    </row>
    <row r="237" s="2" customFormat="1" ht="24.15" customHeight="1">
      <c r="A237" s="38"/>
      <c r="B237" s="39"/>
      <c r="C237" s="218" t="s">
        <v>338</v>
      </c>
      <c r="D237" s="218" t="s">
        <v>128</v>
      </c>
      <c r="E237" s="219" t="s">
        <v>339</v>
      </c>
      <c r="F237" s="220" t="s">
        <v>205</v>
      </c>
      <c r="G237" s="221" t="s">
        <v>203</v>
      </c>
      <c r="H237" s="222">
        <v>84.200000000000003</v>
      </c>
      <c r="I237" s="223"/>
      <c r="J237" s="224">
        <f>ROUND(I237*H237,2)</f>
        <v>0</v>
      </c>
      <c r="K237" s="220" t="s">
        <v>132</v>
      </c>
      <c r="L237" s="44"/>
      <c r="M237" s="225" t="s">
        <v>1</v>
      </c>
      <c r="N237" s="226" t="s">
        <v>40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133</v>
      </c>
      <c r="AT237" s="229" t="s">
        <v>128</v>
      </c>
      <c r="AU237" s="229" t="s">
        <v>85</v>
      </c>
      <c r="AY237" s="17" t="s">
        <v>125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83</v>
      </c>
      <c r="BK237" s="230">
        <f>ROUND(I237*H237,2)</f>
        <v>0</v>
      </c>
      <c r="BL237" s="17" t="s">
        <v>133</v>
      </c>
      <c r="BM237" s="229" t="s">
        <v>340</v>
      </c>
    </row>
    <row r="238" s="2" customFormat="1">
      <c r="A238" s="38"/>
      <c r="B238" s="39"/>
      <c r="C238" s="40"/>
      <c r="D238" s="231" t="s">
        <v>135</v>
      </c>
      <c r="E238" s="40"/>
      <c r="F238" s="232" t="s">
        <v>205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135</v>
      </c>
      <c r="AU238" s="17" t="s">
        <v>85</v>
      </c>
    </row>
    <row r="239" s="13" customFormat="1">
      <c r="A239" s="13"/>
      <c r="B239" s="236"/>
      <c r="C239" s="237"/>
      <c r="D239" s="231" t="s">
        <v>137</v>
      </c>
      <c r="E239" s="238" t="s">
        <v>1</v>
      </c>
      <c r="F239" s="239" t="s">
        <v>341</v>
      </c>
      <c r="G239" s="237"/>
      <c r="H239" s="240">
        <v>84.200000000000003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137</v>
      </c>
      <c r="AU239" s="246" t="s">
        <v>85</v>
      </c>
      <c r="AV239" s="13" t="s">
        <v>85</v>
      </c>
      <c r="AW239" s="13" t="s">
        <v>31</v>
      </c>
      <c r="AX239" s="13" t="s">
        <v>83</v>
      </c>
      <c r="AY239" s="246" t="s">
        <v>125</v>
      </c>
    </row>
    <row r="240" s="12" customFormat="1" ht="22.8" customHeight="1">
      <c r="A240" s="12"/>
      <c r="B240" s="202"/>
      <c r="C240" s="203"/>
      <c r="D240" s="204" t="s">
        <v>74</v>
      </c>
      <c r="E240" s="216" t="s">
        <v>342</v>
      </c>
      <c r="F240" s="216" t="s">
        <v>343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SUM(P241:P242)</f>
        <v>0</v>
      </c>
      <c r="Q240" s="210"/>
      <c r="R240" s="211">
        <f>SUM(R241:R242)</f>
        <v>0</v>
      </c>
      <c r="S240" s="210"/>
      <c r="T240" s="212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83</v>
      </c>
      <c r="AT240" s="214" t="s">
        <v>74</v>
      </c>
      <c r="AU240" s="214" t="s">
        <v>83</v>
      </c>
      <c r="AY240" s="213" t="s">
        <v>125</v>
      </c>
      <c r="BK240" s="215">
        <f>SUM(BK241:BK242)</f>
        <v>0</v>
      </c>
    </row>
    <row r="241" s="2" customFormat="1" ht="21.75" customHeight="1">
      <c r="A241" s="38"/>
      <c r="B241" s="39"/>
      <c r="C241" s="218" t="s">
        <v>344</v>
      </c>
      <c r="D241" s="218" t="s">
        <v>128</v>
      </c>
      <c r="E241" s="219" t="s">
        <v>345</v>
      </c>
      <c r="F241" s="220" t="s">
        <v>346</v>
      </c>
      <c r="G241" s="221" t="s">
        <v>203</v>
      </c>
      <c r="H241" s="222">
        <v>241.476</v>
      </c>
      <c r="I241" s="223"/>
      <c r="J241" s="224">
        <f>ROUND(I241*H241,2)</f>
        <v>0</v>
      </c>
      <c r="K241" s="220" t="s">
        <v>132</v>
      </c>
      <c r="L241" s="44"/>
      <c r="M241" s="225" t="s">
        <v>1</v>
      </c>
      <c r="N241" s="226" t="s">
        <v>40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133</v>
      </c>
      <c r="AT241" s="229" t="s">
        <v>128</v>
      </c>
      <c r="AU241" s="229" t="s">
        <v>85</v>
      </c>
      <c r="AY241" s="17" t="s">
        <v>125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83</v>
      </c>
      <c r="BK241" s="230">
        <f>ROUND(I241*H241,2)</f>
        <v>0</v>
      </c>
      <c r="BL241" s="17" t="s">
        <v>133</v>
      </c>
      <c r="BM241" s="229" t="s">
        <v>347</v>
      </c>
    </row>
    <row r="242" s="2" customFormat="1">
      <c r="A242" s="38"/>
      <c r="B242" s="39"/>
      <c r="C242" s="40"/>
      <c r="D242" s="231" t="s">
        <v>135</v>
      </c>
      <c r="E242" s="40"/>
      <c r="F242" s="232" t="s">
        <v>348</v>
      </c>
      <c r="G242" s="40"/>
      <c r="H242" s="40"/>
      <c r="I242" s="233"/>
      <c r="J242" s="40"/>
      <c r="K242" s="40"/>
      <c r="L242" s="44"/>
      <c r="M242" s="278"/>
      <c r="N242" s="279"/>
      <c r="O242" s="280"/>
      <c r="P242" s="280"/>
      <c r="Q242" s="280"/>
      <c r="R242" s="280"/>
      <c r="S242" s="280"/>
      <c r="T242" s="281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135</v>
      </c>
      <c r="AU242" s="17" t="s">
        <v>85</v>
      </c>
    </row>
    <row r="243" s="2" customFormat="1" ht="6.96" customHeight="1">
      <c r="A243" s="38"/>
      <c r="B243" s="66"/>
      <c r="C243" s="67"/>
      <c r="D243" s="67"/>
      <c r="E243" s="67"/>
      <c r="F243" s="67"/>
      <c r="G243" s="67"/>
      <c r="H243" s="67"/>
      <c r="I243" s="67"/>
      <c r="J243" s="67"/>
      <c r="K243" s="67"/>
      <c r="L243" s="44"/>
      <c r="M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</row>
  </sheetData>
  <sheetProtection sheet="1" autoFilter="0" formatColumns="0" formatRows="0" objects="1" scenarios="1" spinCount="100000" saltValue="s07lzpAugIQ4S9754735978x2/hYgnR5kOI87KMar8fdp3/S6J2nLJGdU6NJgXuOggnultLCSK2QkGVBUqcKHA==" hashValue="/Jiavfd+R+JwoB1uOez3a533/afe5JaO1NSHwJV5LALPHgXrNbXKhPnhQXMuSrZYpY7X0ckqI3AQ1KZWl6B6rw==" algorithmName="SHA-512" password="CC35"/>
  <autoFilter ref="C122:K24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SO 07 Vedlejší polní cesta VC23_úprava_04_2023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ROUND((SUM(BE118:BE183)),  2)</f>
        <v>0</v>
      </c>
      <c r="G33" s="38"/>
      <c r="H33" s="38"/>
      <c r="I33" s="155">
        <v>0.20999999999999999</v>
      </c>
      <c r="J33" s="154">
        <f>ROUND(((SUM(BE118:BE183))*I33),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ROUND((SUM(BF118:BF183)),  2)</f>
        <v>0</v>
      </c>
      <c r="G34" s="38"/>
      <c r="H34" s="38"/>
      <c r="I34" s="155">
        <v>0.14999999999999999</v>
      </c>
      <c r="J34" s="154">
        <f>ROUND(((SUM(BF118:BF183))*I34),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ROUND((SUM(BG118:BG183)),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ROUND((SUM(BH118:BH183)),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ROUND((SUM(BI118:BI183)),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SO 07 Vedlejší polní cesta VC23_úprava_04_2023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SO07.801 - Vegetační úpravy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Pokřikov</v>
      </c>
      <c r="G89" s="40"/>
      <c r="H89" s="40"/>
      <c r="I89" s="32" t="s">
        <v>22</v>
      </c>
      <c r="J89" s="79" t="str">
        <f>IF(J12="","",J12)</f>
        <v>3. 2. 2022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Tichovský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350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351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SO 07 Vedlejší polní cesta VC23_úprava_04_2023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 xml:space="preserve">SO07.801 - Vegetační úpravy 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Pokřikov</v>
      </c>
      <c r="G112" s="40"/>
      <c r="H112" s="40"/>
      <c r="I112" s="32" t="s">
        <v>22</v>
      </c>
      <c r="J112" s="79" t="str">
        <f>IF(J12="","",J12)</f>
        <v>3. 2. 2022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 xml:space="preserve">Tichovský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111</v>
      </c>
      <c r="D117" s="194" t="s">
        <v>60</v>
      </c>
      <c r="E117" s="194" t="s">
        <v>56</v>
      </c>
      <c r="F117" s="194" t="s">
        <v>57</v>
      </c>
      <c r="G117" s="194" t="s">
        <v>112</v>
      </c>
      <c r="H117" s="194" t="s">
        <v>113</v>
      </c>
      <c r="I117" s="194" t="s">
        <v>114</v>
      </c>
      <c r="J117" s="194" t="s">
        <v>100</v>
      </c>
      <c r="K117" s="195" t="s">
        <v>115</v>
      </c>
      <c r="L117" s="196"/>
      <c r="M117" s="100" t="s">
        <v>1</v>
      </c>
      <c r="N117" s="101" t="s">
        <v>39</v>
      </c>
      <c r="O117" s="101" t="s">
        <v>116</v>
      </c>
      <c r="P117" s="101" t="s">
        <v>117</v>
      </c>
      <c r="Q117" s="101" t="s">
        <v>118</v>
      </c>
      <c r="R117" s="101" t="s">
        <v>119</v>
      </c>
      <c r="S117" s="101" t="s">
        <v>120</v>
      </c>
      <c r="T117" s="102" t="s">
        <v>121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122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1.2278966124999999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102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123</v>
      </c>
      <c r="F119" s="205" t="s">
        <v>352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1.2278966124999999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74</v>
      </c>
      <c r="AU119" s="214" t="s">
        <v>75</v>
      </c>
      <c r="AY119" s="213" t="s">
        <v>125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83</v>
      </c>
      <c r="F120" s="216" t="s">
        <v>353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SUM(P121:P183)</f>
        <v>0</v>
      </c>
      <c r="Q120" s="210"/>
      <c r="R120" s="211">
        <f>SUM(R121:R183)</f>
        <v>1.2278966124999999</v>
      </c>
      <c r="S120" s="210"/>
      <c r="T120" s="212">
        <f>SUM(T121:T183)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83</v>
      </c>
      <c r="AY120" s="213" t="s">
        <v>125</v>
      </c>
      <c r="BK120" s="215">
        <f>SUM(BK121:BK183)</f>
        <v>0</v>
      </c>
    </row>
    <row r="121" s="2" customFormat="1" ht="16.5" customHeight="1">
      <c r="A121" s="38"/>
      <c r="B121" s="39"/>
      <c r="C121" s="218" t="s">
        <v>354</v>
      </c>
      <c r="D121" s="218" t="s">
        <v>128</v>
      </c>
      <c r="E121" s="219" t="s">
        <v>355</v>
      </c>
      <c r="F121" s="220" t="s">
        <v>356</v>
      </c>
      <c r="G121" s="221" t="s">
        <v>131</v>
      </c>
      <c r="H121" s="222">
        <v>1844.1600000000001</v>
      </c>
      <c r="I121" s="223"/>
      <c r="J121" s="224">
        <f>ROUND(I121*H121,2)</f>
        <v>0</v>
      </c>
      <c r="K121" s="220" t="s">
        <v>132</v>
      </c>
      <c r="L121" s="44"/>
      <c r="M121" s="225" t="s">
        <v>1</v>
      </c>
      <c r="N121" s="226" t="s">
        <v>40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133</v>
      </c>
      <c r="AT121" s="229" t="s">
        <v>128</v>
      </c>
      <c r="AU121" s="229" t="s">
        <v>85</v>
      </c>
      <c r="AY121" s="17" t="s">
        <v>125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133</v>
      </c>
      <c r="BM121" s="229" t="s">
        <v>357</v>
      </c>
    </row>
    <row r="122" s="2" customFormat="1">
      <c r="A122" s="38"/>
      <c r="B122" s="39"/>
      <c r="C122" s="40"/>
      <c r="D122" s="231" t="s">
        <v>135</v>
      </c>
      <c r="E122" s="40"/>
      <c r="F122" s="232" t="s">
        <v>358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135</v>
      </c>
      <c r="AU122" s="17" t="s">
        <v>85</v>
      </c>
    </row>
    <row r="123" s="13" customFormat="1">
      <c r="A123" s="13"/>
      <c r="B123" s="236"/>
      <c r="C123" s="237"/>
      <c r="D123" s="231" t="s">
        <v>137</v>
      </c>
      <c r="E123" s="238" t="s">
        <v>1</v>
      </c>
      <c r="F123" s="239" t="s">
        <v>359</v>
      </c>
      <c r="G123" s="237"/>
      <c r="H123" s="240">
        <v>1844.1600000000001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137</v>
      </c>
      <c r="AU123" s="246" t="s">
        <v>85</v>
      </c>
      <c r="AV123" s="13" t="s">
        <v>85</v>
      </c>
      <c r="AW123" s="13" t="s">
        <v>31</v>
      </c>
      <c r="AX123" s="13" t="s">
        <v>83</v>
      </c>
      <c r="AY123" s="246" t="s">
        <v>125</v>
      </c>
    </row>
    <row r="124" s="2" customFormat="1" ht="16.5" customHeight="1">
      <c r="A124" s="38"/>
      <c r="B124" s="39"/>
      <c r="C124" s="218" t="s">
        <v>360</v>
      </c>
      <c r="D124" s="218" t="s">
        <v>128</v>
      </c>
      <c r="E124" s="219" t="s">
        <v>361</v>
      </c>
      <c r="F124" s="220" t="s">
        <v>362</v>
      </c>
      <c r="G124" s="221" t="s">
        <v>363</v>
      </c>
      <c r="H124" s="222">
        <v>12</v>
      </c>
      <c r="I124" s="223"/>
      <c r="J124" s="224">
        <f>ROUND(I124*H124,2)</f>
        <v>0</v>
      </c>
      <c r="K124" s="220" t="s">
        <v>132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133</v>
      </c>
      <c r="AT124" s="229" t="s">
        <v>128</v>
      </c>
      <c r="AU124" s="229" t="s">
        <v>85</v>
      </c>
      <c r="AY124" s="17" t="s">
        <v>125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133</v>
      </c>
      <c r="BM124" s="229" t="s">
        <v>364</v>
      </c>
    </row>
    <row r="125" s="2" customFormat="1">
      <c r="A125" s="38"/>
      <c r="B125" s="39"/>
      <c r="C125" s="40"/>
      <c r="D125" s="231" t="s">
        <v>135</v>
      </c>
      <c r="E125" s="40"/>
      <c r="F125" s="232" t="s">
        <v>365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135</v>
      </c>
      <c r="AU125" s="17" t="s">
        <v>85</v>
      </c>
    </row>
    <row r="126" s="13" customFormat="1">
      <c r="A126" s="13"/>
      <c r="B126" s="236"/>
      <c r="C126" s="237"/>
      <c r="D126" s="231" t="s">
        <v>137</v>
      </c>
      <c r="E126" s="238" t="s">
        <v>1</v>
      </c>
      <c r="F126" s="239" t="s">
        <v>366</v>
      </c>
      <c r="G126" s="237"/>
      <c r="H126" s="240">
        <v>12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137</v>
      </c>
      <c r="AU126" s="246" t="s">
        <v>85</v>
      </c>
      <c r="AV126" s="13" t="s">
        <v>85</v>
      </c>
      <c r="AW126" s="13" t="s">
        <v>31</v>
      </c>
      <c r="AX126" s="13" t="s">
        <v>83</v>
      </c>
      <c r="AY126" s="246" t="s">
        <v>125</v>
      </c>
    </row>
    <row r="127" s="2" customFormat="1" ht="16.5" customHeight="1">
      <c r="A127" s="38"/>
      <c r="B127" s="39"/>
      <c r="C127" s="218" t="s">
        <v>301</v>
      </c>
      <c r="D127" s="218" t="s">
        <v>128</v>
      </c>
      <c r="E127" s="219" t="s">
        <v>367</v>
      </c>
      <c r="F127" s="220" t="s">
        <v>368</v>
      </c>
      <c r="G127" s="221" t="s">
        <v>131</v>
      </c>
      <c r="H127" s="222">
        <v>1844.1600000000001</v>
      </c>
      <c r="I127" s="223"/>
      <c r="J127" s="224">
        <f>ROUND(I127*H127,2)</f>
        <v>0</v>
      </c>
      <c r="K127" s="220" t="s">
        <v>132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133</v>
      </c>
      <c r="AT127" s="229" t="s">
        <v>128</v>
      </c>
      <c r="AU127" s="229" t="s">
        <v>85</v>
      </c>
      <c r="AY127" s="17" t="s">
        <v>125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133</v>
      </c>
      <c r="BM127" s="229" t="s">
        <v>369</v>
      </c>
    </row>
    <row r="128" s="2" customFormat="1">
      <c r="A128" s="38"/>
      <c r="B128" s="39"/>
      <c r="C128" s="40"/>
      <c r="D128" s="231" t="s">
        <v>135</v>
      </c>
      <c r="E128" s="40"/>
      <c r="F128" s="232" t="s">
        <v>370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85</v>
      </c>
    </row>
    <row r="129" s="13" customFormat="1">
      <c r="A129" s="13"/>
      <c r="B129" s="236"/>
      <c r="C129" s="237"/>
      <c r="D129" s="231" t="s">
        <v>137</v>
      </c>
      <c r="E129" s="238" t="s">
        <v>1</v>
      </c>
      <c r="F129" s="239" t="s">
        <v>371</v>
      </c>
      <c r="G129" s="237"/>
      <c r="H129" s="240">
        <v>1844.1600000000001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137</v>
      </c>
      <c r="AU129" s="246" t="s">
        <v>85</v>
      </c>
      <c r="AV129" s="13" t="s">
        <v>85</v>
      </c>
      <c r="AW129" s="13" t="s">
        <v>31</v>
      </c>
      <c r="AX129" s="13" t="s">
        <v>83</v>
      </c>
      <c r="AY129" s="246" t="s">
        <v>125</v>
      </c>
    </row>
    <row r="130" s="2" customFormat="1" ht="16.5" customHeight="1">
      <c r="A130" s="38"/>
      <c r="B130" s="39"/>
      <c r="C130" s="218" t="s">
        <v>372</v>
      </c>
      <c r="D130" s="218" t="s">
        <v>128</v>
      </c>
      <c r="E130" s="219" t="s">
        <v>373</v>
      </c>
      <c r="F130" s="220" t="s">
        <v>374</v>
      </c>
      <c r="G130" s="221" t="s">
        <v>131</v>
      </c>
      <c r="H130" s="222">
        <v>20285.759999999998</v>
      </c>
      <c r="I130" s="223"/>
      <c r="J130" s="224">
        <f>ROUND(I130*H130,2)</f>
        <v>0</v>
      </c>
      <c r="K130" s="220" t="s">
        <v>132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133</v>
      </c>
      <c r="AT130" s="229" t="s">
        <v>128</v>
      </c>
      <c r="AU130" s="229" t="s">
        <v>85</v>
      </c>
      <c r="AY130" s="17" t="s">
        <v>125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133</v>
      </c>
      <c r="BM130" s="229" t="s">
        <v>375</v>
      </c>
    </row>
    <row r="131" s="2" customFormat="1">
      <c r="A131" s="38"/>
      <c r="B131" s="39"/>
      <c r="C131" s="40"/>
      <c r="D131" s="231" t="s">
        <v>135</v>
      </c>
      <c r="E131" s="40"/>
      <c r="F131" s="232" t="s">
        <v>376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135</v>
      </c>
      <c r="AU131" s="17" t="s">
        <v>85</v>
      </c>
    </row>
    <row r="132" s="13" customFormat="1">
      <c r="A132" s="13"/>
      <c r="B132" s="236"/>
      <c r="C132" s="237"/>
      <c r="D132" s="231" t="s">
        <v>137</v>
      </c>
      <c r="E132" s="238" t="s">
        <v>1</v>
      </c>
      <c r="F132" s="239" t="s">
        <v>377</v>
      </c>
      <c r="G132" s="237"/>
      <c r="H132" s="240">
        <v>20285.759999999998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137</v>
      </c>
      <c r="AU132" s="246" t="s">
        <v>85</v>
      </c>
      <c r="AV132" s="13" t="s">
        <v>85</v>
      </c>
      <c r="AW132" s="13" t="s">
        <v>31</v>
      </c>
      <c r="AX132" s="13" t="s">
        <v>83</v>
      </c>
      <c r="AY132" s="246" t="s">
        <v>125</v>
      </c>
    </row>
    <row r="133" s="2" customFormat="1" ht="16.5" customHeight="1">
      <c r="A133" s="38"/>
      <c r="B133" s="39"/>
      <c r="C133" s="218" t="s">
        <v>295</v>
      </c>
      <c r="D133" s="218" t="s">
        <v>128</v>
      </c>
      <c r="E133" s="219" t="s">
        <v>378</v>
      </c>
      <c r="F133" s="220" t="s">
        <v>379</v>
      </c>
      <c r="G133" s="221" t="s">
        <v>131</v>
      </c>
      <c r="H133" s="222">
        <v>1844.1600000000001</v>
      </c>
      <c r="I133" s="223"/>
      <c r="J133" s="224">
        <f>ROUND(I133*H133,2)</f>
        <v>0</v>
      </c>
      <c r="K133" s="220" t="s">
        <v>132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133</v>
      </c>
      <c r="AT133" s="229" t="s">
        <v>128</v>
      </c>
      <c r="AU133" s="229" t="s">
        <v>85</v>
      </c>
      <c r="AY133" s="17" t="s">
        <v>125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133</v>
      </c>
      <c r="BM133" s="229" t="s">
        <v>380</v>
      </c>
    </row>
    <row r="134" s="2" customFormat="1">
      <c r="A134" s="38"/>
      <c r="B134" s="39"/>
      <c r="C134" s="40"/>
      <c r="D134" s="231" t="s">
        <v>135</v>
      </c>
      <c r="E134" s="40"/>
      <c r="F134" s="232" t="s">
        <v>379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135</v>
      </c>
      <c r="AU134" s="17" t="s">
        <v>85</v>
      </c>
    </row>
    <row r="135" s="13" customFormat="1">
      <c r="A135" s="13"/>
      <c r="B135" s="236"/>
      <c r="C135" s="237"/>
      <c r="D135" s="231" t="s">
        <v>137</v>
      </c>
      <c r="E135" s="238" t="s">
        <v>1</v>
      </c>
      <c r="F135" s="239" t="s">
        <v>371</v>
      </c>
      <c r="G135" s="237"/>
      <c r="H135" s="240">
        <v>1844.1600000000001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137</v>
      </c>
      <c r="AU135" s="246" t="s">
        <v>85</v>
      </c>
      <c r="AV135" s="13" t="s">
        <v>85</v>
      </c>
      <c r="AW135" s="13" t="s">
        <v>31</v>
      </c>
      <c r="AX135" s="13" t="s">
        <v>83</v>
      </c>
      <c r="AY135" s="246" t="s">
        <v>125</v>
      </c>
    </row>
    <row r="136" s="2" customFormat="1" ht="16.5" customHeight="1">
      <c r="A136" s="38"/>
      <c r="B136" s="39"/>
      <c r="C136" s="218" t="s">
        <v>381</v>
      </c>
      <c r="D136" s="218" t="s">
        <v>128</v>
      </c>
      <c r="E136" s="219" t="s">
        <v>382</v>
      </c>
      <c r="F136" s="220" t="s">
        <v>383</v>
      </c>
      <c r="G136" s="221" t="s">
        <v>363</v>
      </c>
      <c r="H136" s="222">
        <v>12</v>
      </c>
      <c r="I136" s="223"/>
      <c r="J136" s="224">
        <f>ROUND(I136*H136,2)</f>
        <v>0</v>
      </c>
      <c r="K136" s="220" t="s">
        <v>132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133</v>
      </c>
      <c r="AT136" s="229" t="s">
        <v>128</v>
      </c>
      <c r="AU136" s="229" t="s">
        <v>85</v>
      </c>
      <c r="AY136" s="17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133</v>
      </c>
      <c r="BM136" s="229" t="s">
        <v>384</v>
      </c>
    </row>
    <row r="137" s="2" customFormat="1">
      <c r="A137" s="38"/>
      <c r="B137" s="39"/>
      <c r="C137" s="40"/>
      <c r="D137" s="231" t="s">
        <v>135</v>
      </c>
      <c r="E137" s="40"/>
      <c r="F137" s="232" t="s">
        <v>385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85</v>
      </c>
    </row>
    <row r="138" s="13" customFormat="1">
      <c r="A138" s="13"/>
      <c r="B138" s="236"/>
      <c r="C138" s="237"/>
      <c r="D138" s="231" t="s">
        <v>137</v>
      </c>
      <c r="E138" s="238" t="s">
        <v>1</v>
      </c>
      <c r="F138" s="239" t="s">
        <v>366</v>
      </c>
      <c r="G138" s="237"/>
      <c r="H138" s="240">
        <v>12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137</v>
      </c>
      <c r="AU138" s="246" t="s">
        <v>85</v>
      </c>
      <c r="AV138" s="13" t="s">
        <v>85</v>
      </c>
      <c r="AW138" s="13" t="s">
        <v>31</v>
      </c>
      <c r="AX138" s="13" t="s">
        <v>83</v>
      </c>
      <c r="AY138" s="246" t="s">
        <v>125</v>
      </c>
    </row>
    <row r="139" s="2" customFormat="1" ht="16.5" customHeight="1">
      <c r="A139" s="38"/>
      <c r="B139" s="39"/>
      <c r="C139" s="258" t="s">
        <v>386</v>
      </c>
      <c r="D139" s="258" t="s">
        <v>211</v>
      </c>
      <c r="E139" s="259" t="s">
        <v>387</v>
      </c>
      <c r="F139" s="260" t="s">
        <v>388</v>
      </c>
      <c r="G139" s="261" t="s">
        <v>363</v>
      </c>
      <c r="H139" s="262">
        <v>12</v>
      </c>
      <c r="I139" s="263"/>
      <c r="J139" s="264">
        <f>ROUND(I139*H139,2)</f>
        <v>0</v>
      </c>
      <c r="K139" s="260" t="s">
        <v>132</v>
      </c>
      <c r="L139" s="265"/>
      <c r="M139" s="266" t="s">
        <v>1</v>
      </c>
      <c r="N139" s="267" t="s">
        <v>40</v>
      </c>
      <c r="O139" s="91"/>
      <c r="P139" s="227">
        <f>O139*H139</f>
        <v>0</v>
      </c>
      <c r="Q139" s="227">
        <v>0.040000000000000001</v>
      </c>
      <c r="R139" s="227">
        <f>Q139*H139</f>
        <v>0.47999999999999998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156</v>
      </c>
      <c r="AT139" s="229" t="s">
        <v>211</v>
      </c>
      <c r="AU139" s="229" t="s">
        <v>85</v>
      </c>
      <c r="AY139" s="17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133</v>
      </c>
      <c r="BM139" s="229" t="s">
        <v>389</v>
      </c>
    </row>
    <row r="140" s="2" customFormat="1">
      <c r="A140" s="38"/>
      <c r="B140" s="39"/>
      <c r="C140" s="40"/>
      <c r="D140" s="231" t="s">
        <v>135</v>
      </c>
      <c r="E140" s="40"/>
      <c r="F140" s="232" t="s">
        <v>388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85</v>
      </c>
    </row>
    <row r="141" s="13" customFormat="1">
      <c r="A141" s="13"/>
      <c r="B141" s="236"/>
      <c r="C141" s="237"/>
      <c r="D141" s="231" t="s">
        <v>137</v>
      </c>
      <c r="E141" s="238" t="s">
        <v>1</v>
      </c>
      <c r="F141" s="239" t="s">
        <v>366</v>
      </c>
      <c r="G141" s="237"/>
      <c r="H141" s="240">
        <v>12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137</v>
      </c>
      <c r="AU141" s="246" t="s">
        <v>85</v>
      </c>
      <c r="AV141" s="13" t="s">
        <v>85</v>
      </c>
      <c r="AW141" s="13" t="s">
        <v>31</v>
      </c>
      <c r="AX141" s="13" t="s">
        <v>83</v>
      </c>
      <c r="AY141" s="246" t="s">
        <v>125</v>
      </c>
    </row>
    <row r="142" s="2" customFormat="1" ht="16.5" customHeight="1">
      <c r="A142" s="38"/>
      <c r="B142" s="39"/>
      <c r="C142" s="218" t="s">
        <v>83</v>
      </c>
      <c r="D142" s="218" t="s">
        <v>128</v>
      </c>
      <c r="E142" s="219" t="s">
        <v>390</v>
      </c>
      <c r="F142" s="220" t="s">
        <v>391</v>
      </c>
      <c r="G142" s="221" t="s">
        <v>392</v>
      </c>
      <c r="H142" s="222">
        <v>0.184</v>
      </c>
      <c r="I142" s="223"/>
      <c r="J142" s="224">
        <f>ROUND(I142*H142,2)</f>
        <v>0</v>
      </c>
      <c r="K142" s="220" t="s">
        <v>132</v>
      </c>
      <c r="L142" s="44"/>
      <c r="M142" s="225" t="s">
        <v>1</v>
      </c>
      <c r="N142" s="226" t="s">
        <v>40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133</v>
      </c>
      <c r="AT142" s="229" t="s">
        <v>128</v>
      </c>
      <c r="AU142" s="229" t="s">
        <v>85</v>
      </c>
      <c r="AY142" s="17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133</v>
      </c>
      <c r="BM142" s="229" t="s">
        <v>393</v>
      </c>
    </row>
    <row r="143" s="2" customFormat="1">
      <c r="A143" s="38"/>
      <c r="B143" s="39"/>
      <c r="C143" s="40"/>
      <c r="D143" s="231" t="s">
        <v>135</v>
      </c>
      <c r="E143" s="40"/>
      <c r="F143" s="232" t="s">
        <v>394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85</v>
      </c>
    </row>
    <row r="144" s="13" customFormat="1">
      <c r="A144" s="13"/>
      <c r="B144" s="236"/>
      <c r="C144" s="237"/>
      <c r="D144" s="231" t="s">
        <v>137</v>
      </c>
      <c r="E144" s="238" t="s">
        <v>1</v>
      </c>
      <c r="F144" s="239" t="s">
        <v>395</v>
      </c>
      <c r="G144" s="237"/>
      <c r="H144" s="240">
        <v>0.184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137</v>
      </c>
      <c r="AU144" s="246" t="s">
        <v>85</v>
      </c>
      <c r="AV144" s="13" t="s">
        <v>85</v>
      </c>
      <c r="AW144" s="13" t="s">
        <v>31</v>
      </c>
      <c r="AX144" s="13" t="s">
        <v>83</v>
      </c>
      <c r="AY144" s="246" t="s">
        <v>125</v>
      </c>
    </row>
    <row r="145" s="2" customFormat="1" ht="16.5" customHeight="1">
      <c r="A145" s="38"/>
      <c r="B145" s="39"/>
      <c r="C145" s="218" t="s">
        <v>85</v>
      </c>
      <c r="D145" s="218" t="s">
        <v>128</v>
      </c>
      <c r="E145" s="219" t="s">
        <v>396</v>
      </c>
      <c r="F145" s="220" t="s">
        <v>397</v>
      </c>
      <c r="G145" s="221" t="s">
        <v>131</v>
      </c>
      <c r="H145" s="222">
        <v>801.20000000000005</v>
      </c>
      <c r="I145" s="223"/>
      <c r="J145" s="224">
        <f>ROUND(I145*H145,2)</f>
        <v>0</v>
      </c>
      <c r="K145" s="220" t="s">
        <v>132</v>
      </c>
      <c r="L145" s="44"/>
      <c r="M145" s="225" t="s">
        <v>1</v>
      </c>
      <c r="N145" s="226" t="s">
        <v>40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133</v>
      </c>
      <c r="AT145" s="229" t="s">
        <v>128</v>
      </c>
      <c r="AU145" s="229" t="s">
        <v>85</v>
      </c>
      <c r="AY145" s="17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133</v>
      </c>
      <c r="BM145" s="229" t="s">
        <v>398</v>
      </c>
    </row>
    <row r="146" s="2" customFormat="1">
      <c r="A146" s="38"/>
      <c r="B146" s="39"/>
      <c r="C146" s="40"/>
      <c r="D146" s="231" t="s">
        <v>135</v>
      </c>
      <c r="E146" s="40"/>
      <c r="F146" s="232" t="s">
        <v>399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85</v>
      </c>
    </row>
    <row r="147" s="13" customFormat="1">
      <c r="A147" s="13"/>
      <c r="B147" s="236"/>
      <c r="C147" s="237"/>
      <c r="D147" s="231" t="s">
        <v>137</v>
      </c>
      <c r="E147" s="238" t="s">
        <v>1</v>
      </c>
      <c r="F147" s="239" t="s">
        <v>400</v>
      </c>
      <c r="G147" s="237"/>
      <c r="H147" s="240">
        <v>801.20000000000005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137</v>
      </c>
      <c r="AU147" s="246" t="s">
        <v>85</v>
      </c>
      <c r="AV147" s="13" t="s">
        <v>85</v>
      </c>
      <c r="AW147" s="13" t="s">
        <v>31</v>
      </c>
      <c r="AX147" s="13" t="s">
        <v>83</v>
      </c>
      <c r="AY147" s="246" t="s">
        <v>125</v>
      </c>
    </row>
    <row r="148" s="2" customFormat="1" ht="16.5" customHeight="1">
      <c r="A148" s="38"/>
      <c r="B148" s="39"/>
      <c r="C148" s="258" t="s">
        <v>401</v>
      </c>
      <c r="D148" s="258" t="s">
        <v>211</v>
      </c>
      <c r="E148" s="259" t="s">
        <v>402</v>
      </c>
      <c r="F148" s="260" t="s">
        <v>403</v>
      </c>
      <c r="G148" s="261" t="s">
        <v>404</v>
      </c>
      <c r="H148" s="262">
        <v>72.108000000000004</v>
      </c>
      <c r="I148" s="263"/>
      <c r="J148" s="264">
        <f>ROUND(I148*H148,2)</f>
        <v>0</v>
      </c>
      <c r="K148" s="260" t="s">
        <v>132</v>
      </c>
      <c r="L148" s="265"/>
      <c r="M148" s="266" t="s">
        <v>1</v>
      </c>
      <c r="N148" s="267" t="s">
        <v>40</v>
      </c>
      <c r="O148" s="91"/>
      <c r="P148" s="227">
        <f>O148*H148</f>
        <v>0</v>
      </c>
      <c r="Q148" s="227">
        <v>0.001</v>
      </c>
      <c r="R148" s="227">
        <f>Q148*H148</f>
        <v>0.072108000000000005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156</v>
      </c>
      <c r="AT148" s="229" t="s">
        <v>211</v>
      </c>
      <c r="AU148" s="229" t="s">
        <v>85</v>
      </c>
      <c r="AY148" s="17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133</v>
      </c>
      <c r="BM148" s="229" t="s">
        <v>405</v>
      </c>
    </row>
    <row r="149" s="2" customFormat="1">
      <c r="A149" s="38"/>
      <c r="B149" s="39"/>
      <c r="C149" s="40"/>
      <c r="D149" s="231" t="s">
        <v>135</v>
      </c>
      <c r="E149" s="40"/>
      <c r="F149" s="232" t="s">
        <v>403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135</v>
      </c>
      <c r="AU149" s="17" t="s">
        <v>85</v>
      </c>
    </row>
    <row r="150" s="13" customFormat="1">
      <c r="A150" s="13"/>
      <c r="B150" s="236"/>
      <c r="C150" s="237"/>
      <c r="D150" s="231" t="s">
        <v>137</v>
      </c>
      <c r="E150" s="238" t="s">
        <v>1</v>
      </c>
      <c r="F150" s="239" t="s">
        <v>406</v>
      </c>
      <c r="G150" s="237"/>
      <c r="H150" s="240">
        <v>801.20000000000005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137</v>
      </c>
      <c r="AU150" s="246" t="s">
        <v>85</v>
      </c>
      <c r="AV150" s="13" t="s">
        <v>85</v>
      </c>
      <c r="AW150" s="13" t="s">
        <v>31</v>
      </c>
      <c r="AX150" s="13" t="s">
        <v>83</v>
      </c>
      <c r="AY150" s="246" t="s">
        <v>125</v>
      </c>
    </row>
    <row r="151" s="13" customFormat="1">
      <c r="A151" s="13"/>
      <c r="B151" s="236"/>
      <c r="C151" s="237"/>
      <c r="D151" s="231" t="s">
        <v>137</v>
      </c>
      <c r="E151" s="237"/>
      <c r="F151" s="239" t="s">
        <v>407</v>
      </c>
      <c r="G151" s="237"/>
      <c r="H151" s="240">
        <v>72.108000000000004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137</v>
      </c>
      <c r="AU151" s="246" t="s">
        <v>85</v>
      </c>
      <c r="AV151" s="13" t="s">
        <v>85</v>
      </c>
      <c r="AW151" s="13" t="s">
        <v>4</v>
      </c>
      <c r="AX151" s="13" t="s">
        <v>83</v>
      </c>
      <c r="AY151" s="246" t="s">
        <v>125</v>
      </c>
    </row>
    <row r="152" s="2" customFormat="1" ht="21.75" customHeight="1">
      <c r="A152" s="38"/>
      <c r="B152" s="39"/>
      <c r="C152" s="218" t="s">
        <v>133</v>
      </c>
      <c r="D152" s="218" t="s">
        <v>128</v>
      </c>
      <c r="E152" s="219" t="s">
        <v>408</v>
      </c>
      <c r="F152" s="220" t="s">
        <v>409</v>
      </c>
      <c r="G152" s="221" t="s">
        <v>363</v>
      </c>
      <c r="H152" s="222">
        <v>12</v>
      </c>
      <c r="I152" s="223"/>
      <c r="J152" s="224">
        <f>ROUND(I152*H152,2)</f>
        <v>0</v>
      </c>
      <c r="K152" s="220" t="s">
        <v>132</v>
      </c>
      <c r="L152" s="44"/>
      <c r="M152" s="225" t="s">
        <v>1</v>
      </c>
      <c r="N152" s="226" t="s">
        <v>40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133</v>
      </c>
      <c r="AT152" s="229" t="s">
        <v>128</v>
      </c>
      <c r="AU152" s="229" t="s">
        <v>85</v>
      </c>
      <c r="AY152" s="17" t="s">
        <v>125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133</v>
      </c>
      <c r="BM152" s="229" t="s">
        <v>410</v>
      </c>
    </row>
    <row r="153" s="2" customFormat="1">
      <c r="A153" s="38"/>
      <c r="B153" s="39"/>
      <c r="C153" s="40"/>
      <c r="D153" s="231" t="s">
        <v>135</v>
      </c>
      <c r="E153" s="40"/>
      <c r="F153" s="232" t="s">
        <v>411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135</v>
      </c>
      <c r="AU153" s="17" t="s">
        <v>85</v>
      </c>
    </row>
    <row r="154" s="13" customFormat="1">
      <c r="A154" s="13"/>
      <c r="B154" s="236"/>
      <c r="C154" s="237"/>
      <c r="D154" s="231" t="s">
        <v>137</v>
      </c>
      <c r="E154" s="238" t="s">
        <v>1</v>
      </c>
      <c r="F154" s="239" t="s">
        <v>366</v>
      </c>
      <c r="G154" s="237"/>
      <c r="H154" s="240">
        <v>12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137</v>
      </c>
      <c r="AU154" s="246" t="s">
        <v>85</v>
      </c>
      <c r="AV154" s="13" t="s">
        <v>85</v>
      </c>
      <c r="AW154" s="13" t="s">
        <v>31</v>
      </c>
      <c r="AX154" s="13" t="s">
        <v>83</v>
      </c>
      <c r="AY154" s="246" t="s">
        <v>125</v>
      </c>
    </row>
    <row r="155" s="2" customFormat="1" ht="21.75" customHeight="1">
      <c r="A155" s="38"/>
      <c r="B155" s="39"/>
      <c r="C155" s="218" t="s">
        <v>412</v>
      </c>
      <c r="D155" s="218" t="s">
        <v>128</v>
      </c>
      <c r="E155" s="219" t="s">
        <v>413</v>
      </c>
      <c r="F155" s="220" t="s">
        <v>414</v>
      </c>
      <c r="G155" s="221" t="s">
        <v>363</v>
      </c>
      <c r="H155" s="222">
        <v>12</v>
      </c>
      <c r="I155" s="223"/>
      <c r="J155" s="224">
        <f>ROUND(I155*H155,2)</f>
        <v>0</v>
      </c>
      <c r="K155" s="220" t="s">
        <v>132</v>
      </c>
      <c r="L155" s="44"/>
      <c r="M155" s="225" t="s">
        <v>1</v>
      </c>
      <c r="N155" s="226" t="s">
        <v>40</v>
      </c>
      <c r="O155" s="91"/>
      <c r="P155" s="227">
        <f>O155*H155</f>
        <v>0</v>
      </c>
      <c r="Q155" s="227">
        <v>5.3999999999999998E-05</v>
      </c>
      <c r="R155" s="227">
        <f>Q155*H155</f>
        <v>0.00064799999999999992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133</v>
      </c>
      <c r="AT155" s="229" t="s">
        <v>128</v>
      </c>
      <c r="AU155" s="229" t="s">
        <v>85</v>
      </c>
      <c r="AY155" s="17" t="s">
        <v>125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133</v>
      </c>
      <c r="BM155" s="229" t="s">
        <v>415</v>
      </c>
    </row>
    <row r="156" s="2" customFormat="1">
      <c r="A156" s="38"/>
      <c r="B156" s="39"/>
      <c r="C156" s="40"/>
      <c r="D156" s="231" t="s">
        <v>135</v>
      </c>
      <c r="E156" s="40"/>
      <c r="F156" s="232" t="s">
        <v>416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135</v>
      </c>
      <c r="AU156" s="17" t="s">
        <v>85</v>
      </c>
    </row>
    <row r="157" s="13" customFormat="1">
      <c r="A157" s="13"/>
      <c r="B157" s="236"/>
      <c r="C157" s="237"/>
      <c r="D157" s="231" t="s">
        <v>137</v>
      </c>
      <c r="E157" s="238" t="s">
        <v>1</v>
      </c>
      <c r="F157" s="239" t="s">
        <v>366</v>
      </c>
      <c r="G157" s="237"/>
      <c r="H157" s="240">
        <v>12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137</v>
      </c>
      <c r="AU157" s="246" t="s">
        <v>85</v>
      </c>
      <c r="AV157" s="13" t="s">
        <v>85</v>
      </c>
      <c r="AW157" s="13" t="s">
        <v>31</v>
      </c>
      <c r="AX157" s="13" t="s">
        <v>83</v>
      </c>
      <c r="AY157" s="246" t="s">
        <v>125</v>
      </c>
    </row>
    <row r="158" s="2" customFormat="1" ht="16.5" customHeight="1">
      <c r="A158" s="38"/>
      <c r="B158" s="39"/>
      <c r="C158" s="258" t="s">
        <v>327</v>
      </c>
      <c r="D158" s="258" t="s">
        <v>211</v>
      </c>
      <c r="E158" s="259" t="s">
        <v>417</v>
      </c>
      <c r="F158" s="260" t="s">
        <v>418</v>
      </c>
      <c r="G158" s="261" t="s">
        <v>363</v>
      </c>
      <c r="H158" s="262">
        <v>36</v>
      </c>
      <c r="I158" s="263"/>
      <c r="J158" s="264">
        <f>ROUND(I158*H158,2)</f>
        <v>0</v>
      </c>
      <c r="K158" s="260" t="s">
        <v>132</v>
      </c>
      <c r="L158" s="265"/>
      <c r="M158" s="266" t="s">
        <v>1</v>
      </c>
      <c r="N158" s="267" t="s">
        <v>40</v>
      </c>
      <c r="O158" s="91"/>
      <c r="P158" s="227">
        <f>O158*H158</f>
        <v>0</v>
      </c>
      <c r="Q158" s="227">
        <v>0.0047200000000000002</v>
      </c>
      <c r="R158" s="227">
        <f>Q158*H158</f>
        <v>0.16992000000000002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156</v>
      </c>
      <c r="AT158" s="229" t="s">
        <v>211</v>
      </c>
      <c r="AU158" s="229" t="s">
        <v>85</v>
      </c>
      <c r="AY158" s="17" t="s">
        <v>125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83</v>
      </c>
      <c r="BK158" s="230">
        <f>ROUND(I158*H158,2)</f>
        <v>0</v>
      </c>
      <c r="BL158" s="17" t="s">
        <v>133</v>
      </c>
      <c r="BM158" s="229" t="s">
        <v>419</v>
      </c>
    </row>
    <row r="159" s="2" customFormat="1">
      <c r="A159" s="38"/>
      <c r="B159" s="39"/>
      <c r="C159" s="40"/>
      <c r="D159" s="231" t="s">
        <v>135</v>
      </c>
      <c r="E159" s="40"/>
      <c r="F159" s="232" t="s">
        <v>418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135</v>
      </c>
      <c r="AU159" s="17" t="s">
        <v>85</v>
      </c>
    </row>
    <row r="160" s="13" customFormat="1">
      <c r="A160" s="13"/>
      <c r="B160" s="236"/>
      <c r="C160" s="237"/>
      <c r="D160" s="231" t="s">
        <v>137</v>
      </c>
      <c r="E160" s="238" t="s">
        <v>1</v>
      </c>
      <c r="F160" s="239" t="s">
        <v>420</v>
      </c>
      <c r="G160" s="237"/>
      <c r="H160" s="240">
        <v>36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137</v>
      </c>
      <c r="AU160" s="246" t="s">
        <v>85</v>
      </c>
      <c r="AV160" s="13" t="s">
        <v>85</v>
      </c>
      <c r="AW160" s="13" t="s">
        <v>31</v>
      </c>
      <c r="AX160" s="13" t="s">
        <v>83</v>
      </c>
      <c r="AY160" s="246" t="s">
        <v>125</v>
      </c>
    </row>
    <row r="161" s="2" customFormat="1" ht="21.75" customHeight="1">
      <c r="A161" s="38"/>
      <c r="B161" s="39"/>
      <c r="C161" s="218" t="s">
        <v>8</v>
      </c>
      <c r="D161" s="218" t="s">
        <v>128</v>
      </c>
      <c r="E161" s="219" t="s">
        <v>421</v>
      </c>
      <c r="F161" s="220" t="s">
        <v>422</v>
      </c>
      <c r="G161" s="221" t="s">
        <v>131</v>
      </c>
      <c r="H161" s="222">
        <v>639.375</v>
      </c>
      <c r="I161" s="223"/>
      <c r="J161" s="224">
        <f>ROUND(I161*H161,2)</f>
        <v>0</v>
      </c>
      <c r="K161" s="220" t="s">
        <v>423</v>
      </c>
      <c r="L161" s="44"/>
      <c r="M161" s="225" t="s">
        <v>1</v>
      </c>
      <c r="N161" s="226" t="s">
        <v>40</v>
      </c>
      <c r="O161" s="91"/>
      <c r="P161" s="227">
        <f>O161*H161</f>
        <v>0</v>
      </c>
      <c r="Q161" s="227">
        <v>2.9999999999999999E-07</v>
      </c>
      <c r="R161" s="227">
        <f>Q161*H161</f>
        <v>0.00019181249999999998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133</v>
      </c>
      <c r="AT161" s="229" t="s">
        <v>128</v>
      </c>
      <c r="AU161" s="229" t="s">
        <v>85</v>
      </c>
      <c r="AY161" s="17" t="s">
        <v>125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133</v>
      </c>
      <c r="BM161" s="229" t="s">
        <v>424</v>
      </c>
    </row>
    <row r="162" s="2" customFormat="1">
      <c r="A162" s="38"/>
      <c r="B162" s="39"/>
      <c r="C162" s="40"/>
      <c r="D162" s="231" t="s">
        <v>135</v>
      </c>
      <c r="E162" s="40"/>
      <c r="F162" s="232" t="s">
        <v>425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135</v>
      </c>
      <c r="AU162" s="17" t="s">
        <v>85</v>
      </c>
    </row>
    <row r="163" s="13" customFormat="1">
      <c r="A163" s="13"/>
      <c r="B163" s="236"/>
      <c r="C163" s="237"/>
      <c r="D163" s="231" t="s">
        <v>137</v>
      </c>
      <c r="E163" s="238" t="s">
        <v>1</v>
      </c>
      <c r="F163" s="239" t="s">
        <v>426</v>
      </c>
      <c r="G163" s="237"/>
      <c r="H163" s="240">
        <v>639.375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137</v>
      </c>
      <c r="AU163" s="246" t="s">
        <v>85</v>
      </c>
      <c r="AV163" s="13" t="s">
        <v>85</v>
      </c>
      <c r="AW163" s="13" t="s">
        <v>31</v>
      </c>
      <c r="AX163" s="13" t="s">
        <v>83</v>
      </c>
      <c r="AY163" s="246" t="s">
        <v>125</v>
      </c>
    </row>
    <row r="164" s="2" customFormat="1" ht="16.5" customHeight="1">
      <c r="A164" s="38"/>
      <c r="B164" s="39"/>
      <c r="C164" s="218" t="s">
        <v>181</v>
      </c>
      <c r="D164" s="218" t="s">
        <v>128</v>
      </c>
      <c r="E164" s="219" t="s">
        <v>427</v>
      </c>
      <c r="F164" s="220" t="s">
        <v>428</v>
      </c>
      <c r="G164" s="221" t="s">
        <v>363</v>
      </c>
      <c r="H164" s="222">
        <v>12</v>
      </c>
      <c r="I164" s="223"/>
      <c r="J164" s="224">
        <f>ROUND(I164*H164,2)</f>
        <v>0</v>
      </c>
      <c r="K164" s="220" t="s">
        <v>132</v>
      </c>
      <c r="L164" s="44"/>
      <c r="M164" s="225" t="s">
        <v>1</v>
      </c>
      <c r="N164" s="226" t="s">
        <v>40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133</v>
      </c>
      <c r="AT164" s="229" t="s">
        <v>128</v>
      </c>
      <c r="AU164" s="229" t="s">
        <v>85</v>
      </c>
      <c r="AY164" s="17" t="s">
        <v>125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133</v>
      </c>
      <c r="BM164" s="229" t="s">
        <v>429</v>
      </c>
    </row>
    <row r="165" s="2" customFormat="1">
      <c r="A165" s="38"/>
      <c r="B165" s="39"/>
      <c r="C165" s="40"/>
      <c r="D165" s="231" t="s">
        <v>135</v>
      </c>
      <c r="E165" s="40"/>
      <c r="F165" s="232" t="s">
        <v>430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85</v>
      </c>
    </row>
    <row r="166" s="13" customFormat="1">
      <c r="A166" s="13"/>
      <c r="B166" s="236"/>
      <c r="C166" s="237"/>
      <c r="D166" s="231" t="s">
        <v>137</v>
      </c>
      <c r="E166" s="238" t="s">
        <v>1</v>
      </c>
      <c r="F166" s="239" t="s">
        <v>366</v>
      </c>
      <c r="G166" s="237"/>
      <c r="H166" s="240">
        <v>12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137</v>
      </c>
      <c r="AU166" s="246" t="s">
        <v>85</v>
      </c>
      <c r="AV166" s="13" t="s">
        <v>85</v>
      </c>
      <c r="AW166" s="13" t="s">
        <v>31</v>
      </c>
      <c r="AX166" s="13" t="s">
        <v>83</v>
      </c>
      <c r="AY166" s="246" t="s">
        <v>125</v>
      </c>
    </row>
    <row r="167" s="2" customFormat="1" ht="16.5" customHeight="1">
      <c r="A167" s="38"/>
      <c r="B167" s="39"/>
      <c r="C167" s="218" t="s">
        <v>187</v>
      </c>
      <c r="D167" s="218" t="s">
        <v>128</v>
      </c>
      <c r="E167" s="219" t="s">
        <v>431</v>
      </c>
      <c r="F167" s="220" t="s">
        <v>432</v>
      </c>
      <c r="G167" s="221" t="s">
        <v>363</v>
      </c>
      <c r="H167" s="222">
        <v>12</v>
      </c>
      <c r="I167" s="223"/>
      <c r="J167" s="224">
        <f>ROUND(I167*H167,2)</f>
        <v>0</v>
      </c>
      <c r="K167" s="220" t="s">
        <v>132</v>
      </c>
      <c r="L167" s="44"/>
      <c r="M167" s="225" t="s">
        <v>1</v>
      </c>
      <c r="N167" s="226" t="s">
        <v>40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133</v>
      </c>
      <c r="AT167" s="229" t="s">
        <v>128</v>
      </c>
      <c r="AU167" s="229" t="s">
        <v>85</v>
      </c>
      <c r="AY167" s="17" t="s">
        <v>125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133</v>
      </c>
      <c r="BM167" s="229" t="s">
        <v>433</v>
      </c>
    </row>
    <row r="168" s="2" customFormat="1">
      <c r="A168" s="38"/>
      <c r="B168" s="39"/>
      <c r="C168" s="40"/>
      <c r="D168" s="231" t="s">
        <v>135</v>
      </c>
      <c r="E168" s="40"/>
      <c r="F168" s="232" t="s">
        <v>434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85</v>
      </c>
    </row>
    <row r="169" s="13" customFormat="1">
      <c r="A169" s="13"/>
      <c r="B169" s="236"/>
      <c r="C169" s="237"/>
      <c r="D169" s="231" t="s">
        <v>137</v>
      </c>
      <c r="E169" s="238" t="s">
        <v>1</v>
      </c>
      <c r="F169" s="239" t="s">
        <v>366</v>
      </c>
      <c r="G169" s="237"/>
      <c r="H169" s="240">
        <v>12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137</v>
      </c>
      <c r="AU169" s="246" t="s">
        <v>85</v>
      </c>
      <c r="AV169" s="13" t="s">
        <v>85</v>
      </c>
      <c r="AW169" s="13" t="s">
        <v>31</v>
      </c>
      <c r="AX169" s="13" t="s">
        <v>83</v>
      </c>
      <c r="AY169" s="246" t="s">
        <v>125</v>
      </c>
    </row>
    <row r="170" s="2" customFormat="1" ht="16.5" customHeight="1">
      <c r="A170" s="38"/>
      <c r="B170" s="39"/>
      <c r="C170" s="258" t="s">
        <v>194</v>
      </c>
      <c r="D170" s="258" t="s">
        <v>211</v>
      </c>
      <c r="E170" s="259" t="s">
        <v>435</v>
      </c>
      <c r="F170" s="260" t="s">
        <v>436</v>
      </c>
      <c r="G170" s="261" t="s">
        <v>404</v>
      </c>
      <c r="H170" s="262">
        <v>0.040000000000000001</v>
      </c>
      <c r="I170" s="263"/>
      <c r="J170" s="264">
        <f>ROUND(I170*H170,2)</f>
        <v>0</v>
      </c>
      <c r="K170" s="260" t="s">
        <v>1</v>
      </c>
      <c r="L170" s="265"/>
      <c r="M170" s="266" t="s">
        <v>1</v>
      </c>
      <c r="N170" s="267" t="s">
        <v>40</v>
      </c>
      <c r="O170" s="91"/>
      <c r="P170" s="227">
        <f>O170*H170</f>
        <v>0</v>
      </c>
      <c r="Q170" s="227">
        <v>0.001</v>
      </c>
      <c r="R170" s="227">
        <f>Q170*H170</f>
        <v>4.0000000000000003E-05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156</v>
      </c>
      <c r="AT170" s="229" t="s">
        <v>211</v>
      </c>
      <c r="AU170" s="229" t="s">
        <v>85</v>
      </c>
      <c r="AY170" s="17" t="s">
        <v>125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83</v>
      </c>
      <c r="BK170" s="230">
        <f>ROUND(I170*H170,2)</f>
        <v>0</v>
      </c>
      <c r="BL170" s="17" t="s">
        <v>133</v>
      </c>
      <c r="BM170" s="229" t="s">
        <v>437</v>
      </c>
    </row>
    <row r="171" s="2" customFormat="1">
      <c r="A171" s="38"/>
      <c r="B171" s="39"/>
      <c r="C171" s="40"/>
      <c r="D171" s="231" t="s">
        <v>135</v>
      </c>
      <c r="E171" s="40"/>
      <c r="F171" s="232" t="s">
        <v>436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135</v>
      </c>
      <c r="AU171" s="17" t="s">
        <v>85</v>
      </c>
    </row>
    <row r="172" s="13" customFormat="1">
      <c r="A172" s="13"/>
      <c r="B172" s="236"/>
      <c r="C172" s="237"/>
      <c r="D172" s="231" t="s">
        <v>137</v>
      </c>
      <c r="E172" s="238" t="s">
        <v>1</v>
      </c>
      <c r="F172" s="239" t="s">
        <v>438</v>
      </c>
      <c r="G172" s="237"/>
      <c r="H172" s="240">
        <v>0.040000000000000001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137</v>
      </c>
      <c r="AU172" s="246" t="s">
        <v>85</v>
      </c>
      <c r="AV172" s="13" t="s">
        <v>85</v>
      </c>
      <c r="AW172" s="13" t="s">
        <v>31</v>
      </c>
      <c r="AX172" s="13" t="s">
        <v>83</v>
      </c>
      <c r="AY172" s="246" t="s">
        <v>125</v>
      </c>
    </row>
    <row r="173" s="2" customFormat="1" ht="16.5" customHeight="1">
      <c r="A173" s="38"/>
      <c r="B173" s="39"/>
      <c r="C173" s="218" t="s">
        <v>439</v>
      </c>
      <c r="D173" s="218" t="s">
        <v>128</v>
      </c>
      <c r="E173" s="219" t="s">
        <v>440</v>
      </c>
      <c r="F173" s="220" t="s">
        <v>441</v>
      </c>
      <c r="G173" s="221" t="s">
        <v>363</v>
      </c>
      <c r="H173" s="222">
        <v>12</v>
      </c>
      <c r="I173" s="223"/>
      <c r="J173" s="224">
        <f>ROUND(I173*H173,2)</f>
        <v>0</v>
      </c>
      <c r="K173" s="220" t="s">
        <v>132</v>
      </c>
      <c r="L173" s="44"/>
      <c r="M173" s="225" t="s">
        <v>1</v>
      </c>
      <c r="N173" s="226" t="s">
        <v>40</v>
      </c>
      <c r="O173" s="91"/>
      <c r="P173" s="227">
        <f>O173*H173</f>
        <v>0</v>
      </c>
      <c r="Q173" s="227">
        <v>0.0020823999999999999</v>
      </c>
      <c r="R173" s="227">
        <f>Q173*H173</f>
        <v>0.024988799999999999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133</v>
      </c>
      <c r="AT173" s="229" t="s">
        <v>128</v>
      </c>
      <c r="AU173" s="229" t="s">
        <v>85</v>
      </c>
      <c r="AY173" s="17" t="s">
        <v>125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83</v>
      </c>
      <c r="BK173" s="230">
        <f>ROUND(I173*H173,2)</f>
        <v>0</v>
      </c>
      <c r="BL173" s="17" t="s">
        <v>133</v>
      </c>
      <c r="BM173" s="229" t="s">
        <v>442</v>
      </c>
    </row>
    <row r="174" s="2" customFormat="1">
      <c r="A174" s="38"/>
      <c r="B174" s="39"/>
      <c r="C174" s="40"/>
      <c r="D174" s="231" t="s">
        <v>135</v>
      </c>
      <c r="E174" s="40"/>
      <c r="F174" s="232" t="s">
        <v>443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85</v>
      </c>
    </row>
    <row r="175" s="13" customFormat="1">
      <c r="A175" s="13"/>
      <c r="B175" s="236"/>
      <c r="C175" s="237"/>
      <c r="D175" s="231" t="s">
        <v>137</v>
      </c>
      <c r="E175" s="238" t="s">
        <v>1</v>
      </c>
      <c r="F175" s="239" t="s">
        <v>366</v>
      </c>
      <c r="G175" s="237"/>
      <c r="H175" s="240">
        <v>12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137</v>
      </c>
      <c r="AU175" s="246" t="s">
        <v>85</v>
      </c>
      <c r="AV175" s="13" t="s">
        <v>85</v>
      </c>
      <c r="AW175" s="13" t="s">
        <v>31</v>
      </c>
      <c r="AX175" s="13" t="s">
        <v>83</v>
      </c>
      <c r="AY175" s="246" t="s">
        <v>125</v>
      </c>
    </row>
    <row r="176" s="2" customFormat="1" ht="16.5" customHeight="1">
      <c r="A176" s="38"/>
      <c r="B176" s="39"/>
      <c r="C176" s="218" t="s">
        <v>206</v>
      </c>
      <c r="D176" s="218" t="s">
        <v>128</v>
      </c>
      <c r="E176" s="219" t="s">
        <v>444</v>
      </c>
      <c r="F176" s="220" t="s">
        <v>445</v>
      </c>
      <c r="G176" s="221" t="s">
        <v>131</v>
      </c>
      <c r="H176" s="222">
        <v>12</v>
      </c>
      <c r="I176" s="223"/>
      <c r="J176" s="224">
        <f>ROUND(I176*H176,2)</f>
        <v>0</v>
      </c>
      <c r="K176" s="220" t="s">
        <v>132</v>
      </c>
      <c r="L176" s="44"/>
      <c r="M176" s="225" t="s">
        <v>1</v>
      </c>
      <c r="N176" s="226" t="s">
        <v>40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133</v>
      </c>
      <c r="AT176" s="229" t="s">
        <v>128</v>
      </c>
      <c r="AU176" s="229" t="s">
        <v>85</v>
      </c>
      <c r="AY176" s="17" t="s">
        <v>125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83</v>
      </c>
      <c r="BK176" s="230">
        <f>ROUND(I176*H176,2)</f>
        <v>0</v>
      </c>
      <c r="BL176" s="17" t="s">
        <v>133</v>
      </c>
      <c r="BM176" s="229" t="s">
        <v>446</v>
      </c>
    </row>
    <row r="177" s="2" customFormat="1">
      <c r="A177" s="38"/>
      <c r="B177" s="39"/>
      <c r="C177" s="40"/>
      <c r="D177" s="231" t="s">
        <v>135</v>
      </c>
      <c r="E177" s="40"/>
      <c r="F177" s="232" t="s">
        <v>447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85</v>
      </c>
    </row>
    <row r="178" s="13" customFormat="1">
      <c r="A178" s="13"/>
      <c r="B178" s="236"/>
      <c r="C178" s="237"/>
      <c r="D178" s="231" t="s">
        <v>137</v>
      </c>
      <c r="E178" s="238" t="s">
        <v>1</v>
      </c>
      <c r="F178" s="239" t="s">
        <v>448</v>
      </c>
      <c r="G178" s="237"/>
      <c r="H178" s="240">
        <v>12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137</v>
      </c>
      <c r="AU178" s="246" t="s">
        <v>85</v>
      </c>
      <c r="AV178" s="13" t="s">
        <v>85</v>
      </c>
      <c r="AW178" s="13" t="s">
        <v>31</v>
      </c>
      <c r="AX178" s="13" t="s">
        <v>83</v>
      </c>
      <c r="AY178" s="246" t="s">
        <v>125</v>
      </c>
    </row>
    <row r="179" s="2" customFormat="1" ht="16.5" customHeight="1">
      <c r="A179" s="38"/>
      <c r="B179" s="39"/>
      <c r="C179" s="258" t="s">
        <v>7</v>
      </c>
      <c r="D179" s="258" t="s">
        <v>211</v>
      </c>
      <c r="E179" s="259" t="s">
        <v>449</v>
      </c>
      <c r="F179" s="260" t="s">
        <v>450</v>
      </c>
      <c r="G179" s="261" t="s">
        <v>142</v>
      </c>
      <c r="H179" s="262">
        <v>2.3999999999999999</v>
      </c>
      <c r="I179" s="263"/>
      <c r="J179" s="264">
        <f>ROUND(I179*H179,2)</f>
        <v>0</v>
      </c>
      <c r="K179" s="260" t="s">
        <v>132</v>
      </c>
      <c r="L179" s="265"/>
      <c r="M179" s="266" t="s">
        <v>1</v>
      </c>
      <c r="N179" s="267" t="s">
        <v>40</v>
      </c>
      <c r="O179" s="91"/>
      <c r="P179" s="227">
        <f>O179*H179</f>
        <v>0</v>
      </c>
      <c r="Q179" s="227">
        <v>0.20000000000000001</v>
      </c>
      <c r="R179" s="227">
        <f>Q179*H179</f>
        <v>0.47999999999999998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156</v>
      </c>
      <c r="AT179" s="229" t="s">
        <v>211</v>
      </c>
      <c r="AU179" s="229" t="s">
        <v>85</v>
      </c>
      <c r="AY179" s="17" t="s">
        <v>125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83</v>
      </c>
      <c r="BK179" s="230">
        <f>ROUND(I179*H179,2)</f>
        <v>0</v>
      </c>
      <c r="BL179" s="17" t="s">
        <v>133</v>
      </c>
      <c r="BM179" s="229" t="s">
        <v>451</v>
      </c>
    </row>
    <row r="180" s="2" customFormat="1">
      <c r="A180" s="38"/>
      <c r="B180" s="39"/>
      <c r="C180" s="40"/>
      <c r="D180" s="231" t="s">
        <v>135</v>
      </c>
      <c r="E180" s="40"/>
      <c r="F180" s="232" t="s">
        <v>450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135</v>
      </c>
      <c r="AU180" s="17" t="s">
        <v>85</v>
      </c>
    </row>
    <row r="181" s="13" customFormat="1">
      <c r="A181" s="13"/>
      <c r="B181" s="236"/>
      <c r="C181" s="237"/>
      <c r="D181" s="231" t="s">
        <v>137</v>
      </c>
      <c r="E181" s="238" t="s">
        <v>1</v>
      </c>
      <c r="F181" s="239" t="s">
        <v>452</v>
      </c>
      <c r="G181" s="237"/>
      <c r="H181" s="240">
        <v>2.3999999999999999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137</v>
      </c>
      <c r="AU181" s="246" t="s">
        <v>85</v>
      </c>
      <c r="AV181" s="13" t="s">
        <v>85</v>
      </c>
      <c r="AW181" s="13" t="s">
        <v>31</v>
      </c>
      <c r="AX181" s="13" t="s">
        <v>83</v>
      </c>
      <c r="AY181" s="246" t="s">
        <v>125</v>
      </c>
    </row>
    <row r="182" s="2" customFormat="1" ht="16.5" customHeight="1">
      <c r="A182" s="38"/>
      <c r="B182" s="39"/>
      <c r="C182" s="218" t="s">
        <v>217</v>
      </c>
      <c r="D182" s="218" t="s">
        <v>128</v>
      </c>
      <c r="E182" s="219" t="s">
        <v>453</v>
      </c>
      <c r="F182" s="220" t="s">
        <v>454</v>
      </c>
      <c r="G182" s="221" t="s">
        <v>203</v>
      </c>
      <c r="H182" s="222">
        <v>1.228</v>
      </c>
      <c r="I182" s="223"/>
      <c r="J182" s="224">
        <f>ROUND(I182*H182,2)</f>
        <v>0</v>
      </c>
      <c r="K182" s="220" t="s">
        <v>132</v>
      </c>
      <c r="L182" s="44"/>
      <c r="M182" s="225" t="s">
        <v>1</v>
      </c>
      <c r="N182" s="226" t="s">
        <v>40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133</v>
      </c>
      <c r="AT182" s="229" t="s">
        <v>128</v>
      </c>
      <c r="AU182" s="229" t="s">
        <v>85</v>
      </c>
      <c r="AY182" s="17" t="s">
        <v>125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83</v>
      </c>
      <c r="BK182" s="230">
        <f>ROUND(I182*H182,2)</f>
        <v>0</v>
      </c>
      <c r="BL182" s="17" t="s">
        <v>133</v>
      </c>
      <c r="BM182" s="229" t="s">
        <v>455</v>
      </c>
    </row>
    <row r="183" s="2" customFormat="1">
      <c r="A183" s="38"/>
      <c r="B183" s="39"/>
      <c r="C183" s="40"/>
      <c r="D183" s="231" t="s">
        <v>135</v>
      </c>
      <c r="E183" s="40"/>
      <c r="F183" s="232" t="s">
        <v>456</v>
      </c>
      <c r="G183" s="40"/>
      <c r="H183" s="40"/>
      <c r="I183" s="233"/>
      <c r="J183" s="40"/>
      <c r="K183" s="40"/>
      <c r="L183" s="44"/>
      <c r="M183" s="278"/>
      <c r="N183" s="279"/>
      <c r="O183" s="280"/>
      <c r="P183" s="280"/>
      <c r="Q183" s="280"/>
      <c r="R183" s="280"/>
      <c r="S183" s="280"/>
      <c r="T183" s="281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135</v>
      </c>
      <c r="AU183" s="17" t="s">
        <v>85</v>
      </c>
    </row>
    <row r="184" s="2" customFormat="1" ht="6.96" customHeight="1">
      <c r="A184" s="38"/>
      <c r="B184" s="66"/>
      <c r="C184" s="67"/>
      <c r="D184" s="67"/>
      <c r="E184" s="67"/>
      <c r="F184" s="67"/>
      <c r="G184" s="67"/>
      <c r="H184" s="67"/>
      <c r="I184" s="67"/>
      <c r="J184" s="67"/>
      <c r="K184" s="67"/>
      <c r="L184" s="44"/>
      <c r="M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</sheetData>
  <sheetProtection sheet="1" autoFilter="0" formatColumns="0" formatRows="0" objects="1" scenarios="1" spinCount="100000" saltValue="YRqNQ8/LkFf/ZC57a9MX9QbedzdzMqVN7cn0wzE9uFNefOGxDH8qh9jeBc+N5iwc9pQDcy54hK2ke3rw8J8NLQ==" hashValue="ZfUmLhPOxP3/u+qEk1f6PUlxpp5jG+nNP0moZ49so9aIKYKVMu4jR2NeqvA73EMNMFMJOMJkek4ceme3FEGDAQ==" algorithmName="SHA-512" password="CC35"/>
  <autoFilter ref="C117:K18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SO 07 Vedlejší polní cesta VC23_úprava_04_2023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457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ROUND((SUM(BE120:BE139)),  2)</f>
        <v>0</v>
      </c>
      <c r="G33" s="38"/>
      <c r="H33" s="38"/>
      <c r="I33" s="155">
        <v>0.20999999999999999</v>
      </c>
      <c r="J33" s="154">
        <f>ROUND(((SUM(BE120:BE139))*I33),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ROUND((SUM(BF120:BF139)),  2)</f>
        <v>0</v>
      </c>
      <c r="G34" s="38"/>
      <c r="H34" s="38"/>
      <c r="I34" s="155">
        <v>0.14999999999999999</v>
      </c>
      <c r="J34" s="154">
        <f>ROUND(((SUM(BF120:BF139))*I34),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ROUND((SUM(BG120:BG139)),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ROUND((SUM(BH120:BH139)),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ROUND((SUM(BI120:BI139)),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SO 07 Vedlejší polní cesta VC23_úprava_04_2023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SO07.901 - Dopravně inženýrské opatření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Pokřikov</v>
      </c>
      <c r="G89" s="40"/>
      <c r="H89" s="40"/>
      <c r="I89" s="32" t="s">
        <v>22</v>
      </c>
      <c r="J89" s="79" t="str">
        <f>IF(J12="","",J12)</f>
        <v>3. 2. 2022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Tichovský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458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459</v>
      </c>
      <c r="E99" s="182"/>
      <c r="F99" s="182"/>
      <c r="G99" s="182"/>
      <c r="H99" s="182"/>
      <c r="I99" s="182"/>
      <c r="J99" s="183">
        <f>J135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460</v>
      </c>
      <c r="E100" s="188"/>
      <c r="F100" s="188"/>
      <c r="G100" s="188"/>
      <c r="H100" s="188"/>
      <c r="I100" s="188"/>
      <c r="J100" s="189">
        <f>J136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110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SO 07 Vedlejší polní cesta VC23_úprava_04_2023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 xml:space="preserve">SO07.901 - Dopravně inženýrské opatření 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Pokřikov</v>
      </c>
      <c r="G114" s="40"/>
      <c r="H114" s="40"/>
      <c r="I114" s="32" t="s">
        <v>22</v>
      </c>
      <c r="J114" s="79" t="str">
        <f>IF(J12="","",J12)</f>
        <v>3. 2. 2022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32</v>
      </c>
      <c r="J117" s="36" t="str">
        <f>E24</f>
        <v xml:space="preserve">Tichovský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111</v>
      </c>
      <c r="D119" s="194" t="s">
        <v>60</v>
      </c>
      <c r="E119" s="194" t="s">
        <v>56</v>
      </c>
      <c r="F119" s="194" t="s">
        <v>57</v>
      </c>
      <c r="G119" s="194" t="s">
        <v>112</v>
      </c>
      <c r="H119" s="194" t="s">
        <v>113</v>
      </c>
      <c r="I119" s="194" t="s">
        <v>114</v>
      </c>
      <c r="J119" s="194" t="s">
        <v>100</v>
      </c>
      <c r="K119" s="195" t="s">
        <v>115</v>
      </c>
      <c r="L119" s="196"/>
      <c r="M119" s="100" t="s">
        <v>1</v>
      </c>
      <c r="N119" s="101" t="s">
        <v>39</v>
      </c>
      <c r="O119" s="101" t="s">
        <v>116</v>
      </c>
      <c r="P119" s="101" t="s">
        <v>117</v>
      </c>
      <c r="Q119" s="101" t="s">
        <v>118</v>
      </c>
      <c r="R119" s="101" t="s">
        <v>119</v>
      </c>
      <c r="S119" s="101" t="s">
        <v>120</v>
      </c>
      <c r="T119" s="102" t="s">
        <v>121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122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P121+P135</f>
        <v>0</v>
      </c>
      <c r="Q120" s="104"/>
      <c r="R120" s="199">
        <f>R121+R135</f>
        <v>0</v>
      </c>
      <c r="S120" s="104"/>
      <c r="T120" s="200">
        <f>T121+T135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102</v>
      </c>
      <c r="BK120" s="201">
        <f>BK121+BK135</f>
        <v>0</v>
      </c>
    </row>
    <row r="121" s="12" customFormat="1" ht="25.92" customHeight="1">
      <c r="A121" s="12"/>
      <c r="B121" s="202"/>
      <c r="C121" s="203"/>
      <c r="D121" s="204" t="s">
        <v>74</v>
      </c>
      <c r="E121" s="205" t="s">
        <v>123</v>
      </c>
      <c r="F121" s="205" t="s">
        <v>124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</f>
        <v>0</v>
      </c>
      <c r="Q121" s="210"/>
      <c r="R121" s="211">
        <f>R122</f>
        <v>0</v>
      </c>
      <c r="S121" s="210"/>
      <c r="T121" s="212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75</v>
      </c>
      <c r="AY121" s="213" t="s">
        <v>125</v>
      </c>
      <c r="BK121" s="215">
        <f>BK122</f>
        <v>0</v>
      </c>
    </row>
    <row r="122" s="12" customFormat="1" ht="22.8" customHeight="1">
      <c r="A122" s="12"/>
      <c r="B122" s="202"/>
      <c r="C122" s="203"/>
      <c r="D122" s="204" t="s">
        <v>74</v>
      </c>
      <c r="E122" s="216" t="s">
        <v>162</v>
      </c>
      <c r="F122" s="216" t="s">
        <v>461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SUM(P123:P134)</f>
        <v>0</v>
      </c>
      <c r="Q122" s="210"/>
      <c r="R122" s="211">
        <f>SUM(R123:R134)</f>
        <v>0</v>
      </c>
      <c r="S122" s="210"/>
      <c r="T122" s="212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83</v>
      </c>
      <c r="AY122" s="213" t="s">
        <v>125</v>
      </c>
      <c r="BK122" s="215">
        <f>SUM(BK123:BK134)</f>
        <v>0</v>
      </c>
    </row>
    <row r="123" s="2" customFormat="1" ht="16.5" customHeight="1">
      <c r="A123" s="38"/>
      <c r="B123" s="39"/>
      <c r="C123" s="218" t="s">
        <v>83</v>
      </c>
      <c r="D123" s="218" t="s">
        <v>128</v>
      </c>
      <c r="E123" s="219" t="s">
        <v>462</v>
      </c>
      <c r="F123" s="220" t="s">
        <v>463</v>
      </c>
      <c r="G123" s="221" t="s">
        <v>363</v>
      </c>
      <c r="H123" s="222">
        <v>17</v>
      </c>
      <c r="I123" s="223"/>
      <c r="J123" s="224">
        <f>ROUND(I123*H123,2)</f>
        <v>0</v>
      </c>
      <c r="K123" s="220" t="s">
        <v>132</v>
      </c>
      <c r="L123" s="44"/>
      <c r="M123" s="225" t="s">
        <v>1</v>
      </c>
      <c r="N123" s="226" t="s">
        <v>40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133</v>
      </c>
      <c r="AT123" s="229" t="s">
        <v>128</v>
      </c>
      <c r="AU123" s="229" t="s">
        <v>85</v>
      </c>
      <c r="AY123" s="17" t="s">
        <v>125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83</v>
      </c>
      <c r="BK123" s="230">
        <f>ROUND(I123*H123,2)</f>
        <v>0</v>
      </c>
      <c r="BL123" s="17" t="s">
        <v>133</v>
      </c>
      <c r="BM123" s="229" t="s">
        <v>464</v>
      </c>
    </row>
    <row r="124" s="2" customFormat="1">
      <c r="A124" s="38"/>
      <c r="B124" s="39"/>
      <c r="C124" s="40"/>
      <c r="D124" s="231" t="s">
        <v>135</v>
      </c>
      <c r="E124" s="40"/>
      <c r="F124" s="232" t="s">
        <v>465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85</v>
      </c>
    </row>
    <row r="125" s="13" customFormat="1">
      <c r="A125" s="13"/>
      <c r="B125" s="236"/>
      <c r="C125" s="237"/>
      <c r="D125" s="231" t="s">
        <v>137</v>
      </c>
      <c r="E125" s="238" t="s">
        <v>1</v>
      </c>
      <c r="F125" s="239" t="s">
        <v>187</v>
      </c>
      <c r="G125" s="237"/>
      <c r="H125" s="240">
        <v>17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137</v>
      </c>
      <c r="AU125" s="246" t="s">
        <v>85</v>
      </c>
      <c r="AV125" s="13" t="s">
        <v>85</v>
      </c>
      <c r="AW125" s="13" t="s">
        <v>31</v>
      </c>
      <c r="AX125" s="13" t="s">
        <v>83</v>
      </c>
      <c r="AY125" s="246" t="s">
        <v>125</v>
      </c>
    </row>
    <row r="126" s="2" customFormat="1" ht="16.5" customHeight="1">
      <c r="A126" s="38"/>
      <c r="B126" s="39"/>
      <c r="C126" s="218" t="s">
        <v>85</v>
      </c>
      <c r="D126" s="218" t="s">
        <v>128</v>
      </c>
      <c r="E126" s="219" t="s">
        <v>466</v>
      </c>
      <c r="F126" s="220" t="s">
        <v>467</v>
      </c>
      <c r="G126" s="221" t="s">
        <v>363</v>
      </c>
      <c r="H126" s="222">
        <v>714</v>
      </c>
      <c r="I126" s="223"/>
      <c r="J126" s="224">
        <f>ROUND(I126*H126,2)</f>
        <v>0</v>
      </c>
      <c r="K126" s="220" t="s">
        <v>132</v>
      </c>
      <c r="L126" s="44"/>
      <c r="M126" s="225" t="s">
        <v>1</v>
      </c>
      <c r="N126" s="226" t="s">
        <v>40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133</v>
      </c>
      <c r="AT126" s="229" t="s">
        <v>128</v>
      </c>
      <c r="AU126" s="229" t="s">
        <v>85</v>
      </c>
      <c r="AY126" s="17" t="s">
        <v>125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133</v>
      </c>
      <c r="BM126" s="229" t="s">
        <v>468</v>
      </c>
    </row>
    <row r="127" s="2" customFormat="1">
      <c r="A127" s="38"/>
      <c r="B127" s="39"/>
      <c r="C127" s="40"/>
      <c r="D127" s="231" t="s">
        <v>135</v>
      </c>
      <c r="E127" s="40"/>
      <c r="F127" s="232" t="s">
        <v>469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135</v>
      </c>
      <c r="AU127" s="17" t="s">
        <v>85</v>
      </c>
    </row>
    <row r="128" s="13" customFormat="1">
      <c r="A128" s="13"/>
      <c r="B128" s="236"/>
      <c r="C128" s="237"/>
      <c r="D128" s="231" t="s">
        <v>137</v>
      </c>
      <c r="E128" s="238" t="s">
        <v>1</v>
      </c>
      <c r="F128" s="239" t="s">
        <v>470</v>
      </c>
      <c r="G128" s="237"/>
      <c r="H128" s="240">
        <v>714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137</v>
      </c>
      <c r="AU128" s="246" t="s">
        <v>85</v>
      </c>
      <c r="AV128" s="13" t="s">
        <v>85</v>
      </c>
      <c r="AW128" s="13" t="s">
        <v>31</v>
      </c>
      <c r="AX128" s="13" t="s">
        <v>83</v>
      </c>
      <c r="AY128" s="246" t="s">
        <v>125</v>
      </c>
    </row>
    <row r="129" s="2" customFormat="1" ht="16.5" customHeight="1">
      <c r="A129" s="38"/>
      <c r="B129" s="39"/>
      <c r="C129" s="218" t="s">
        <v>401</v>
      </c>
      <c r="D129" s="218" t="s">
        <v>128</v>
      </c>
      <c r="E129" s="219" t="s">
        <v>471</v>
      </c>
      <c r="F129" s="220" t="s">
        <v>472</v>
      </c>
      <c r="G129" s="221" t="s">
        <v>363</v>
      </c>
      <c r="H129" s="222">
        <v>2</v>
      </c>
      <c r="I129" s="223"/>
      <c r="J129" s="224">
        <f>ROUND(I129*H129,2)</f>
        <v>0</v>
      </c>
      <c r="K129" s="220" t="s">
        <v>132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133</v>
      </c>
      <c r="AT129" s="229" t="s">
        <v>128</v>
      </c>
      <c r="AU129" s="229" t="s">
        <v>85</v>
      </c>
      <c r="AY129" s="17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133</v>
      </c>
      <c r="BM129" s="229" t="s">
        <v>473</v>
      </c>
    </row>
    <row r="130" s="2" customFormat="1">
      <c r="A130" s="38"/>
      <c r="B130" s="39"/>
      <c r="C130" s="40"/>
      <c r="D130" s="231" t="s">
        <v>135</v>
      </c>
      <c r="E130" s="40"/>
      <c r="F130" s="232" t="s">
        <v>474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135</v>
      </c>
      <c r="AU130" s="17" t="s">
        <v>85</v>
      </c>
    </row>
    <row r="131" s="13" customFormat="1">
      <c r="A131" s="13"/>
      <c r="B131" s="236"/>
      <c r="C131" s="237"/>
      <c r="D131" s="231" t="s">
        <v>137</v>
      </c>
      <c r="E131" s="238" t="s">
        <v>1</v>
      </c>
      <c r="F131" s="239" t="s">
        <v>85</v>
      </c>
      <c r="G131" s="237"/>
      <c r="H131" s="240">
        <v>2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137</v>
      </c>
      <c r="AU131" s="246" t="s">
        <v>85</v>
      </c>
      <c r="AV131" s="13" t="s">
        <v>85</v>
      </c>
      <c r="AW131" s="13" t="s">
        <v>31</v>
      </c>
      <c r="AX131" s="13" t="s">
        <v>83</v>
      </c>
      <c r="AY131" s="246" t="s">
        <v>125</v>
      </c>
    </row>
    <row r="132" s="2" customFormat="1" ht="16.5" customHeight="1">
      <c r="A132" s="38"/>
      <c r="B132" s="39"/>
      <c r="C132" s="218" t="s">
        <v>133</v>
      </c>
      <c r="D132" s="218" t="s">
        <v>128</v>
      </c>
      <c r="E132" s="219" t="s">
        <v>475</v>
      </c>
      <c r="F132" s="220" t="s">
        <v>476</v>
      </c>
      <c r="G132" s="221" t="s">
        <v>363</v>
      </c>
      <c r="H132" s="222">
        <v>84</v>
      </c>
      <c r="I132" s="223"/>
      <c r="J132" s="224">
        <f>ROUND(I132*H132,2)</f>
        <v>0</v>
      </c>
      <c r="K132" s="220" t="s">
        <v>132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133</v>
      </c>
      <c r="AT132" s="229" t="s">
        <v>128</v>
      </c>
      <c r="AU132" s="229" t="s">
        <v>85</v>
      </c>
      <c r="AY132" s="17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133</v>
      </c>
      <c r="BM132" s="229" t="s">
        <v>477</v>
      </c>
    </row>
    <row r="133" s="2" customFormat="1">
      <c r="A133" s="38"/>
      <c r="B133" s="39"/>
      <c r="C133" s="40"/>
      <c r="D133" s="231" t="s">
        <v>135</v>
      </c>
      <c r="E133" s="40"/>
      <c r="F133" s="232" t="s">
        <v>478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85</v>
      </c>
    </row>
    <row r="134" s="13" customFormat="1">
      <c r="A134" s="13"/>
      <c r="B134" s="236"/>
      <c r="C134" s="237"/>
      <c r="D134" s="231" t="s">
        <v>137</v>
      </c>
      <c r="E134" s="238" t="s">
        <v>1</v>
      </c>
      <c r="F134" s="239" t="s">
        <v>479</v>
      </c>
      <c r="G134" s="237"/>
      <c r="H134" s="240">
        <v>84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137</v>
      </c>
      <c r="AU134" s="246" t="s">
        <v>85</v>
      </c>
      <c r="AV134" s="13" t="s">
        <v>85</v>
      </c>
      <c r="AW134" s="13" t="s">
        <v>31</v>
      </c>
      <c r="AX134" s="13" t="s">
        <v>83</v>
      </c>
      <c r="AY134" s="246" t="s">
        <v>125</v>
      </c>
    </row>
    <row r="135" s="12" customFormat="1" ht="25.92" customHeight="1">
      <c r="A135" s="12"/>
      <c r="B135" s="202"/>
      <c r="C135" s="203"/>
      <c r="D135" s="204" t="s">
        <v>74</v>
      </c>
      <c r="E135" s="205" t="s">
        <v>480</v>
      </c>
      <c r="F135" s="205" t="s">
        <v>481</v>
      </c>
      <c r="G135" s="203"/>
      <c r="H135" s="203"/>
      <c r="I135" s="206"/>
      <c r="J135" s="207">
        <f>BK135</f>
        <v>0</v>
      </c>
      <c r="K135" s="203"/>
      <c r="L135" s="208"/>
      <c r="M135" s="209"/>
      <c r="N135" s="210"/>
      <c r="O135" s="210"/>
      <c r="P135" s="211">
        <f>P136</f>
        <v>0</v>
      </c>
      <c r="Q135" s="210"/>
      <c r="R135" s="211">
        <f>R136</f>
        <v>0</v>
      </c>
      <c r="S135" s="210"/>
      <c r="T135" s="212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127</v>
      </c>
      <c r="AT135" s="214" t="s">
        <v>74</v>
      </c>
      <c r="AU135" s="214" t="s">
        <v>75</v>
      </c>
      <c r="AY135" s="213" t="s">
        <v>125</v>
      </c>
      <c r="BK135" s="215">
        <f>BK136</f>
        <v>0</v>
      </c>
    </row>
    <row r="136" s="12" customFormat="1" ht="22.8" customHeight="1">
      <c r="A136" s="12"/>
      <c r="B136" s="202"/>
      <c r="C136" s="203"/>
      <c r="D136" s="204" t="s">
        <v>74</v>
      </c>
      <c r="E136" s="216" t="s">
        <v>482</v>
      </c>
      <c r="F136" s="216" t="s">
        <v>483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SUM(P137:P139)</f>
        <v>0</v>
      </c>
      <c r="Q136" s="210"/>
      <c r="R136" s="211">
        <f>SUM(R137:R139)</f>
        <v>0</v>
      </c>
      <c r="S136" s="210"/>
      <c r="T136" s="212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127</v>
      </c>
      <c r="AT136" s="214" t="s">
        <v>74</v>
      </c>
      <c r="AU136" s="214" t="s">
        <v>83</v>
      </c>
      <c r="AY136" s="213" t="s">
        <v>125</v>
      </c>
      <c r="BK136" s="215">
        <f>SUM(BK137:BK139)</f>
        <v>0</v>
      </c>
    </row>
    <row r="137" s="2" customFormat="1" ht="16.5" customHeight="1">
      <c r="A137" s="38"/>
      <c r="B137" s="39"/>
      <c r="C137" s="218" t="s">
        <v>127</v>
      </c>
      <c r="D137" s="218" t="s">
        <v>128</v>
      </c>
      <c r="E137" s="219" t="s">
        <v>484</v>
      </c>
      <c r="F137" s="220" t="s">
        <v>485</v>
      </c>
      <c r="G137" s="221" t="s">
        <v>486</v>
      </c>
      <c r="H137" s="222">
        <v>5</v>
      </c>
      <c r="I137" s="223"/>
      <c r="J137" s="224">
        <f>ROUND(I137*H137,2)</f>
        <v>0</v>
      </c>
      <c r="K137" s="220" t="s">
        <v>132</v>
      </c>
      <c r="L137" s="44"/>
      <c r="M137" s="225" t="s">
        <v>1</v>
      </c>
      <c r="N137" s="226" t="s">
        <v>40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487</v>
      </c>
      <c r="AT137" s="229" t="s">
        <v>128</v>
      </c>
      <c r="AU137" s="229" t="s">
        <v>85</v>
      </c>
      <c r="AY137" s="17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487</v>
      </c>
      <c r="BM137" s="229" t="s">
        <v>488</v>
      </c>
    </row>
    <row r="138" s="2" customFormat="1">
      <c r="A138" s="38"/>
      <c r="B138" s="39"/>
      <c r="C138" s="40"/>
      <c r="D138" s="231" t="s">
        <v>135</v>
      </c>
      <c r="E138" s="40"/>
      <c r="F138" s="232" t="s">
        <v>485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85</v>
      </c>
    </row>
    <row r="139" s="13" customFormat="1">
      <c r="A139" s="13"/>
      <c r="B139" s="236"/>
      <c r="C139" s="237"/>
      <c r="D139" s="231" t="s">
        <v>137</v>
      </c>
      <c r="E139" s="238" t="s">
        <v>1</v>
      </c>
      <c r="F139" s="239" t="s">
        <v>127</v>
      </c>
      <c r="G139" s="237"/>
      <c r="H139" s="240">
        <v>5</v>
      </c>
      <c r="I139" s="241"/>
      <c r="J139" s="237"/>
      <c r="K139" s="237"/>
      <c r="L139" s="242"/>
      <c r="M139" s="282"/>
      <c r="N139" s="283"/>
      <c r="O139" s="283"/>
      <c r="P139" s="283"/>
      <c r="Q139" s="283"/>
      <c r="R139" s="283"/>
      <c r="S139" s="283"/>
      <c r="T139" s="28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137</v>
      </c>
      <c r="AU139" s="246" t="s">
        <v>85</v>
      </c>
      <c r="AV139" s="13" t="s">
        <v>85</v>
      </c>
      <c r="AW139" s="13" t="s">
        <v>31</v>
      </c>
      <c r="AX139" s="13" t="s">
        <v>83</v>
      </c>
      <c r="AY139" s="246" t="s">
        <v>125</v>
      </c>
    </row>
    <row r="140" s="2" customFormat="1" ht="6.96" customHeight="1">
      <c r="A140" s="38"/>
      <c r="B140" s="66"/>
      <c r="C140" s="67"/>
      <c r="D140" s="67"/>
      <c r="E140" s="67"/>
      <c r="F140" s="67"/>
      <c r="G140" s="67"/>
      <c r="H140" s="67"/>
      <c r="I140" s="67"/>
      <c r="J140" s="67"/>
      <c r="K140" s="67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jTWma+5amlI/BAzt/rVKYwMzUShd3RIgSRO8KTpKC9+qhvwURP6lRzTg0EzXRjdpG1oWUWSFk8Sgx2f9SvhLcA==" hashValue="hP7MzQB3cliOaVqild9Bty9a4SAIoUz21BFNDh/iXOW5febwi3iiF7vhBs0pSwpkVQRFFWWWyNBsgjtphM5Y0g==" algorithmName="SHA-512" password="CC35"/>
  <autoFilter ref="C119:K13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SO 07 Vedlejší polní cesta VC23_úprava_04_2023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ROUND((SUM(BE117:BE136)),  2)</f>
        <v>0</v>
      </c>
      <c r="G33" s="38"/>
      <c r="H33" s="38"/>
      <c r="I33" s="155">
        <v>0.20999999999999999</v>
      </c>
      <c r="J33" s="154">
        <f>ROUND(((SUM(BE117:BE136))*I33),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ROUND((SUM(BF117:BF136)),  2)</f>
        <v>0</v>
      </c>
      <c r="G34" s="38"/>
      <c r="H34" s="38"/>
      <c r="I34" s="155">
        <v>0.14999999999999999</v>
      </c>
      <c r="J34" s="154">
        <f>ROUND(((SUM(BF117:BF136))*I34),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ROUND((SUM(BH117:BH136)),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SO 07 Vedlejší polní cesta VC23_úprava_04_2023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VRN01 - Vedlejší a ostatní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Pokřikov</v>
      </c>
      <c r="G89" s="40"/>
      <c r="H89" s="40"/>
      <c r="I89" s="32" t="s">
        <v>22</v>
      </c>
      <c r="J89" s="79" t="str">
        <f>IF(J12="","",J12)</f>
        <v>3. 2. 2022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Tichovský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459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SO 07 Vedlejší polní cesta VC23_úprava_04_2023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 xml:space="preserve">VRN01 - Vedlejší a ostatní náklady 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Pokřikov</v>
      </c>
      <c r="G111" s="40"/>
      <c r="H111" s="40"/>
      <c r="I111" s="32" t="s">
        <v>22</v>
      </c>
      <c r="J111" s="79" t="str">
        <f>IF(J12="","",J12)</f>
        <v>3. 2. 2022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 xml:space="preserve">Tichovský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111</v>
      </c>
      <c r="D116" s="194" t="s">
        <v>60</v>
      </c>
      <c r="E116" s="194" t="s">
        <v>56</v>
      </c>
      <c r="F116" s="194" t="s">
        <v>57</v>
      </c>
      <c r="G116" s="194" t="s">
        <v>112</v>
      </c>
      <c r="H116" s="194" t="s">
        <v>113</v>
      </c>
      <c r="I116" s="194" t="s">
        <v>114</v>
      </c>
      <c r="J116" s="194" t="s">
        <v>100</v>
      </c>
      <c r="K116" s="195" t="s">
        <v>115</v>
      </c>
      <c r="L116" s="196"/>
      <c r="M116" s="100" t="s">
        <v>1</v>
      </c>
      <c r="N116" s="101" t="s">
        <v>39</v>
      </c>
      <c r="O116" s="101" t="s">
        <v>116</v>
      </c>
      <c r="P116" s="101" t="s">
        <v>117</v>
      </c>
      <c r="Q116" s="101" t="s">
        <v>118</v>
      </c>
      <c r="R116" s="101" t="s">
        <v>119</v>
      </c>
      <c r="S116" s="101" t="s">
        <v>120</v>
      </c>
      <c r="T116" s="102" t="s">
        <v>121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122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102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74</v>
      </c>
      <c r="E118" s="205" t="s">
        <v>480</v>
      </c>
      <c r="F118" s="205" t="s">
        <v>481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SUM(P119:P136)</f>
        <v>0</v>
      </c>
      <c r="Q118" s="210"/>
      <c r="R118" s="211">
        <f>SUM(R119:R136)</f>
        <v>0</v>
      </c>
      <c r="S118" s="210"/>
      <c r="T118" s="212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127</v>
      </c>
      <c r="AT118" s="214" t="s">
        <v>74</v>
      </c>
      <c r="AU118" s="214" t="s">
        <v>75</v>
      </c>
      <c r="AY118" s="213" t="s">
        <v>125</v>
      </c>
      <c r="BK118" s="215">
        <f>SUM(BK119:BK136)</f>
        <v>0</v>
      </c>
    </row>
    <row r="119" s="2" customFormat="1" ht="24.15" customHeight="1">
      <c r="A119" s="38"/>
      <c r="B119" s="39"/>
      <c r="C119" s="218" t="s">
        <v>83</v>
      </c>
      <c r="D119" s="218" t="s">
        <v>128</v>
      </c>
      <c r="E119" s="219" t="s">
        <v>490</v>
      </c>
      <c r="F119" s="220" t="s">
        <v>491</v>
      </c>
      <c r="G119" s="221" t="s">
        <v>492</v>
      </c>
      <c r="H119" s="222">
        <v>1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40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133</v>
      </c>
      <c r="AT119" s="229" t="s">
        <v>128</v>
      </c>
      <c r="AU119" s="229" t="s">
        <v>83</v>
      </c>
      <c r="AY119" s="17" t="s">
        <v>125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83</v>
      </c>
      <c r="BK119" s="230">
        <f>ROUND(I119*H119,2)</f>
        <v>0</v>
      </c>
      <c r="BL119" s="17" t="s">
        <v>133</v>
      </c>
      <c r="BM119" s="229" t="s">
        <v>493</v>
      </c>
    </row>
    <row r="120" s="2" customFormat="1">
      <c r="A120" s="38"/>
      <c r="B120" s="39"/>
      <c r="C120" s="40"/>
      <c r="D120" s="231" t="s">
        <v>135</v>
      </c>
      <c r="E120" s="40"/>
      <c r="F120" s="232" t="s">
        <v>494</v>
      </c>
      <c r="G120" s="40"/>
      <c r="H120" s="40"/>
      <c r="I120" s="233"/>
      <c r="J120" s="40"/>
      <c r="K120" s="40"/>
      <c r="L120" s="44"/>
      <c r="M120" s="234"/>
      <c r="N120" s="235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135</v>
      </c>
      <c r="AU120" s="17" t="s">
        <v>83</v>
      </c>
    </row>
    <row r="121" s="2" customFormat="1" ht="37.8" customHeight="1">
      <c r="A121" s="38"/>
      <c r="B121" s="39"/>
      <c r="C121" s="218" t="s">
        <v>85</v>
      </c>
      <c r="D121" s="218" t="s">
        <v>128</v>
      </c>
      <c r="E121" s="219" t="s">
        <v>495</v>
      </c>
      <c r="F121" s="220" t="s">
        <v>496</v>
      </c>
      <c r="G121" s="221" t="s">
        <v>492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40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133</v>
      </c>
      <c r="AT121" s="229" t="s">
        <v>128</v>
      </c>
      <c r="AU121" s="229" t="s">
        <v>83</v>
      </c>
      <c r="AY121" s="17" t="s">
        <v>125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133</v>
      </c>
      <c r="BM121" s="229" t="s">
        <v>497</v>
      </c>
    </row>
    <row r="122" s="2" customFormat="1">
      <c r="A122" s="38"/>
      <c r="B122" s="39"/>
      <c r="C122" s="40"/>
      <c r="D122" s="231" t="s">
        <v>135</v>
      </c>
      <c r="E122" s="40"/>
      <c r="F122" s="232" t="s">
        <v>498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135</v>
      </c>
      <c r="AU122" s="17" t="s">
        <v>83</v>
      </c>
    </row>
    <row r="123" s="2" customFormat="1" ht="24.15" customHeight="1">
      <c r="A123" s="38"/>
      <c r="B123" s="39"/>
      <c r="C123" s="218" t="s">
        <v>401</v>
      </c>
      <c r="D123" s="218" t="s">
        <v>128</v>
      </c>
      <c r="E123" s="219" t="s">
        <v>499</v>
      </c>
      <c r="F123" s="220" t="s">
        <v>500</v>
      </c>
      <c r="G123" s="221" t="s">
        <v>492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40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133</v>
      </c>
      <c r="AT123" s="229" t="s">
        <v>128</v>
      </c>
      <c r="AU123" s="229" t="s">
        <v>83</v>
      </c>
      <c r="AY123" s="17" t="s">
        <v>125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83</v>
      </c>
      <c r="BK123" s="230">
        <f>ROUND(I123*H123,2)</f>
        <v>0</v>
      </c>
      <c r="BL123" s="17" t="s">
        <v>133</v>
      </c>
      <c r="BM123" s="229" t="s">
        <v>501</v>
      </c>
    </row>
    <row r="124" s="2" customFormat="1">
      <c r="A124" s="38"/>
      <c r="B124" s="39"/>
      <c r="C124" s="40"/>
      <c r="D124" s="231" t="s">
        <v>135</v>
      </c>
      <c r="E124" s="40"/>
      <c r="F124" s="232" t="s">
        <v>500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83</v>
      </c>
    </row>
    <row r="125" s="2" customFormat="1" ht="24.15" customHeight="1">
      <c r="A125" s="38"/>
      <c r="B125" s="39"/>
      <c r="C125" s="218" t="s">
        <v>133</v>
      </c>
      <c r="D125" s="218" t="s">
        <v>128</v>
      </c>
      <c r="E125" s="219" t="s">
        <v>502</v>
      </c>
      <c r="F125" s="220" t="s">
        <v>503</v>
      </c>
      <c r="G125" s="221" t="s">
        <v>492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40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133</v>
      </c>
      <c r="AT125" s="229" t="s">
        <v>128</v>
      </c>
      <c r="AU125" s="229" t="s">
        <v>83</v>
      </c>
      <c r="AY125" s="17" t="s">
        <v>125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133</v>
      </c>
      <c r="BM125" s="229" t="s">
        <v>504</v>
      </c>
    </row>
    <row r="126" s="2" customFormat="1">
      <c r="A126" s="38"/>
      <c r="B126" s="39"/>
      <c r="C126" s="40"/>
      <c r="D126" s="231" t="s">
        <v>135</v>
      </c>
      <c r="E126" s="40"/>
      <c r="F126" s="232" t="s">
        <v>503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83</v>
      </c>
    </row>
    <row r="127" s="2" customFormat="1" ht="24.15" customHeight="1">
      <c r="A127" s="38"/>
      <c r="B127" s="39"/>
      <c r="C127" s="218" t="s">
        <v>127</v>
      </c>
      <c r="D127" s="218" t="s">
        <v>128</v>
      </c>
      <c r="E127" s="219" t="s">
        <v>505</v>
      </c>
      <c r="F127" s="220" t="s">
        <v>506</v>
      </c>
      <c r="G127" s="221" t="s">
        <v>492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133</v>
      </c>
      <c r="AT127" s="229" t="s">
        <v>128</v>
      </c>
      <c r="AU127" s="229" t="s">
        <v>83</v>
      </c>
      <c r="AY127" s="17" t="s">
        <v>125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133</v>
      </c>
      <c r="BM127" s="229" t="s">
        <v>507</v>
      </c>
    </row>
    <row r="128" s="2" customFormat="1">
      <c r="A128" s="38"/>
      <c r="B128" s="39"/>
      <c r="C128" s="40"/>
      <c r="D128" s="231" t="s">
        <v>135</v>
      </c>
      <c r="E128" s="40"/>
      <c r="F128" s="232" t="s">
        <v>506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83</v>
      </c>
    </row>
    <row r="129" s="2" customFormat="1" ht="24.15" customHeight="1">
      <c r="A129" s="38"/>
      <c r="B129" s="39"/>
      <c r="C129" s="218" t="s">
        <v>139</v>
      </c>
      <c r="D129" s="218" t="s">
        <v>128</v>
      </c>
      <c r="E129" s="219" t="s">
        <v>508</v>
      </c>
      <c r="F129" s="220" t="s">
        <v>509</v>
      </c>
      <c r="G129" s="221" t="s">
        <v>492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133</v>
      </c>
      <c r="AT129" s="229" t="s">
        <v>128</v>
      </c>
      <c r="AU129" s="229" t="s">
        <v>83</v>
      </c>
      <c r="AY129" s="17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133</v>
      </c>
      <c r="BM129" s="229" t="s">
        <v>510</v>
      </c>
    </row>
    <row r="130" s="2" customFormat="1">
      <c r="A130" s="38"/>
      <c r="B130" s="39"/>
      <c r="C130" s="40"/>
      <c r="D130" s="231" t="s">
        <v>135</v>
      </c>
      <c r="E130" s="40"/>
      <c r="F130" s="232" t="s">
        <v>509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135</v>
      </c>
      <c r="AU130" s="17" t="s">
        <v>83</v>
      </c>
    </row>
    <row r="131" s="2" customFormat="1">
      <c r="A131" s="38"/>
      <c r="B131" s="39"/>
      <c r="C131" s="40"/>
      <c r="D131" s="231" t="s">
        <v>511</v>
      </c>
      <c r="E131" s="40"/>
      <c r="F131" s="285" t="s">
        <v>512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511</v>
      </c>
      <c r="AU131" s="17" t="s">
        <v>83</v>
      </c>
    </row>
    <row r="132" s="2" customFormat="1" ht="37.8" customHeight="1">
      <c r="A132" s="38"/>
      <c r="B132" s="39"/>
      <c r="C132" s="218" t="s">
        <v>148</v>
      </c>
      <c r="D132" s="218" t="s">
        <v>128</v>
      </c>
      <c r="E132" s="219" t="s">
        <v>513</v>
      </c>
      <c r="F132" s="220" t="s">
        <v>514</v>
      </c>
      <c r="G132" s="221" t="s">
        <v>492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133</v>
      </c>
      <c r="AT132" s="229" t="s">
        <v>128</v>
      </c>
      <c r="AU132" s="229" t="s">
        <v>83</v>
      </c>
      <c r="AY132" s="17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133</v>
      </c>
      <c r="BM132" s="229" t="s">
        <v>515</v>
      </c>
    </row>
    <row r="133" s="2" customFormat="1">
      <c r="A133" s="38"/>
      <c r="B133" s="39"/>
      <c r="C133" s="40"/>
      <c r="D133" s="231" t="s">
        <v>135</v>
      </c>
      <c r="E133" s="40"/>
      <c r="F133" s="232" t="s">
        <v>514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83</v>
      </c>
    </row>
    <row r="134" s="2" customFormat="1">
      <c r="A134" s="38"/>
      <c r="B134" s="39"/>
      <c r="C134" s="40"/>
      <c r="D134" s="231" t="s">
        <v>511</v>
      </c>
      <c r="E134" s="40"/>
      <c r="F134" s="285" t="s">
        <v>516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511</v>
      </c>
      <c r="AU134" s="17" t="s">
        <v>83</v>
      </c>
    </row>
    <row r="135" s="2" customFormat="1" ht="16.5" customHeight="1">
      <c r="A135" s="38"/>
      <c r="B135" s="39"/>
      <c r="C135" s="218" t="s">
        <v>156</v>
      </c>
      <c r="D135" s="218" t="s">
        <v>128</v>
      </c>
      <c r="E135" s="219" t="s">
        <v>517</v>
      </c>
      <c r="F135" s="220" t="s">
        <v>518</v>
      </c>
      <c r="G135" s="221" t="s">
        <v>363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133</v>
      </c>
      <c r="AT135" s="229" t="s">
        <v>128</v>
      </c>
      <c r="AU135" s="229" t="s">
        <v>83</v>
      </c>
      <c r="AY135" s="17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133</v>
      </c>
      <c r="BM135" s="229" t="s">
        <v>519</v>
      </c>
    </row>
    <row r="136" s="2" customFormat="1">
      <c r="A136" s="38"/>
      <c r="B136" s="39"/>
      <c r="C136" s="40"/>
      <c r="D136" s="231" t="s">
        <v>135</v>
      </c>
      <c r="E136" s="40"/>
      <c r="F136" s="232" t="s">
        <v>520</v>
      </c>
      <c r="G136" s="40"/>
      <c r="H136" s="40"/>
      <c r="I136" s="233"/>
      <c r="J136" s="40"/>
      <c r="K136" s="40"/>
      <c r="L136" s="44"/>
      <c r="M136" s="278"/>
      <c r="N136" s="279"/>
      <c r="O136" s="280"/>
      <c r="P136" s="280"/>
      <c r="Q136" s="280"/>
      <c r="R136" s="280"/>
      <c r="S136" s="280"/>
      <c r="T136" s="281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135</v>
      </c>
      <c r="AU136" s="17" t="s">
        <v>83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IcmSBr4ctShwYWFvlBGpps/fJSWOIFTtKk63we0T9AjobX6t6X/Ub1/eOWlu78FV3UZ/piu8qMoBh/45H88rNQ==" hashValue="B5yHXyFjUKDILXihx/vzZpdY+10oJw+n/KwspMdhYCSCjHld6c2mKOKGjsZXWQu9XVMMkS+kMF1z3hhJSb0qHA==" algorithmName="SHA-512" password="CC35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Staněk Tomáš</dc:creator>
  <cp:lastModifiedBy>Staněk Tomáš</cp:lastModifiedBy>
  <dcterms:created xsi:type="dcterms:W3CDTF">2023-04-11T12:45:25Z</dcterms:created>
  <dcterms:modified xsi:type="dcterms:W3CDTF">2023-04-11T12:45:29Z</dcterms:modified>
</cp:coreProperties>
</file>