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3-2023 - Údržba HOZ Sta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'003-2023 - Údržba HOZ Sta...'!$C$90:$L$245</definedName>
    <definedName name="_xlnm.Print_Area" localSheetId="1">'003-2023 - Údržba HOZ Sta...'!$C$4:$K$41,'003-2023 - Údržba HOZ Sta...'!$C$47:$K$72,'003-2023 - Údržba HOZ Sta...'!$C$78:$L$245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'003-2023 - Údržba HOZ Sta...'!$90:$90</definedName>
  </definedNames>
  <calcPr fullCalcOnLoad="1"/>
</workbook>
</file>

<file path=xl/sharedStrings.xml><?xml version="1.0" encoding="utf-8"?>
<sst xmlns="http://schemas.openxmlformats.org/spreadsheetml/2006/main" count="1987" uniqueCount="520">
  <si>
    <t>Export Komplet</t>
  </si>
  <si>
    <t>VZ</t>
  </si>
  <si>
    <t>2.0</t>
  </si>
  <si>
    <t>ZAMOK</t>
  </si>
  <si>
    <t>False</t>
  </si>
  <si>
    <t>True</t>
  </si>
  <si>
    <t>{48d0de87-fe4b-4b53-b810-4635935f5200}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</si>
  <si>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</si>
  <si>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</si>
  <si>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</si>
  <si>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</si>
  <si>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</si>
  <si>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</si>
  <si>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</si>
  <si>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</si>
  <si>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003/2023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</si>
  <si>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</si>
  <si>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</si>
  <si>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Starý Kolín</t>
  </si>
  <si>
    <t>KSO:</t>
  </si>
  <si>
    <t/>
  </si>
  <si>
    <t>CC-CZ:</t>
  </si>
  <si>
    <t>Místo:</t>
  </si>
  <si>
    <t>Starý Kolín</t>
  </si>
  <si>
    <t>Datum:</t>
  </si>
  <si>
    <t>28. 2. 2023</t>
  </si>
  <si>
    <t>Zadavatel:</t>
  </si>
  <si>
    <t>IČ:</t>
  </si>
  <si>
    <t>SPÚ OVHS</t>
  </si>
  <si>
    <t>DIČ:</t>
  </si>
  <si>
    <t>Uchazeč:</t>
  </si>
  <si>
    <t>Vyplň údaj</t>
  </si>
  <si>
    <t>Projektant:</t>
  </si>
  <si>
    <t xml:space="preserve"> </t>
  </si>
  <si>
    <t>Zpracovatel:</t>
  </si>
  <si>
    <t>Bc. Roman Vachek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</si>
  <si>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</si>
  <si>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</si>
  <si>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</si>
  <si>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</si>
  <si>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</si>
  <si>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</si>
  <si>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</si>
  <si>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</si>
  <si>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</si>
  <si>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</si>
  <si>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</si>
  <si>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</si>
  <si>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</si>
  <si>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</si>
  <si>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</si>
  <si>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</si>
  <si>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</si>
  <si>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</si>
  <si>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</si>
  <si>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</si>
  <si>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</si>
  <si>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</si>
  <si>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</si>
  <si>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</si>
  <si>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</si>
  <si>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</si>
  <si>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</si>
  <si>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</si>
  <si>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</si>
  <si>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</si>
  <si>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</si>
  <si>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</si>
  <si>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</si>
  <si>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</si>
  <si>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</si>
  <si>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</si>
  <si>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</si>
  <si>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</si>
  <si>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</si>
  <si>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</si>
  <si>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</si>
  <si>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</si>
  <si>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</si>
  <si>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</si>
  <si>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</si>
  <si>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{1c920f01-df2a-4f5d-88c3-3f9cc405c84d}</t>
  </si>
  <si>
    <t>2</t>
  </si>
  <si>
    <t>KRYCÍ LIST SOUPISU PRACÍ</t>
  </si>
  <si>
    <t>Objekt:</t>
  </si>
  <si>
    <t>003/2023 - Údržba HOZ Starý Kolín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</si>
  <si>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</si>
  <si>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</si>
  <si>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</si>
  <si>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</si>
  <si>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</si>
  <si>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</si>
  <si>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</si>
  <si>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</si>
  <si>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</si>
  <si>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</si>
  <si>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</si>
  <si>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</si>
  <si>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</si>
  <si>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</si>
  <si>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997 - Přesun sutě</t>
  </si>
  <si>
    <t xml:space="preserve">    998 - Přesun hmot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</si>
  <si>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</si>
  <si>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</si>
  <si>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</si>
  <si>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</si>
  <si>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</si>
  <si>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</si>
  <si>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</si>
  <si>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</si>
  <si>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</si>
  <si>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</si>
  <si>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</si>
  <si>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</si>
  <si>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</si>
  <si>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</si>
  <si>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</si>
  <si>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</si>
  <si>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</si>
  <si>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</si>
  <si>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</si>
  <si>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</si>
  <si>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</si>
  <si>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</si>
  <si>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</si>
  <si>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</si>
  <si>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</si>
  <si>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průměrný přítok do 500 l/min</t>
  </si>
  <si>
    <t>hod</t>
  </si>
  <si>
    <t>CS ÚRS 2023 01</t>
  </si>
  <si>
    <t>4</t>
  </si>
  <si>
    <t>185534072</t>
  </si>
  <si>
    <t>PP</t>
  </si>
  <si>
    <t>Čerpání vody na dopravní výšku do 10 m s uvažovaným průměrným přítokem do 500 l/min</t>
  </si>
  <si>
    <t>Online PSC</t>
  </si>
  <si>
    <t>https://podminky.urs.cz/item/CS_URS_2023_01/115101201</t>
  </si>
  <si>
    <t>121151103</t>
  </si>
  <si>
    <t>Sejmutí ornice plochy do 100 m2 tl vrstvy do 200 mm strojně</t>
  </si>
  <si>
    <t>m2</t>
  </si>
  <si>
    <t>2054207725</t>
  </si>
  <si>
    <t>Sejmutí ornice strojně při souvislé ploše do 100 m2, tl. vrstvy do 200 mm</t>
  </si>
  <si>
    <t>https://podminky.urs.cz/item/CS_URS_2023_01/121151103</t>
  </si>
  <si>
    <t>VV</t>
  </si>
  <si>
    <t>1,6*5</t>
  </si>
  <si>
    <t>1,6*4</t>
  </si>
  <si>
    <t>Součet</t>
  </si>
  <si>
    <t>3</t>
  </si>
  <si>
    <t>122251501</t>
  </si>
  <si>
    <t>Odkopávky a prokopávky zapažené v hornině třídy těžitelnosti I skupiny 3 objem do 20 m3 strojně</t>
  </si>
  <si>
    <t>m3</t>
  </si>
  <si>
    <t>-530456541</t>
  </si>
  <si>
    <t>Odkopávky a prokopávky zapažené strojně v hornině třídy těžitelnosti I skupiny 3 do 20 m3</t>
  </si>
  <si>
    <t>https://podminky.urs.cz/item/CS_URS_2023_01/122251501</t>
  </si>
  <si>
    <t>((1,15*1,6)-(3,14*0,375*0,375))*5</t>
  </si>
  <si>
    <t>((1,15*1,6)-(3,14*0,375*0,375))*4</t>
  </si>
  <si>
    <t>132254202</t>
  </si>
  <si>
    <t>Hloubení zapažených rýh š do 2000 mm v hornině třídy těžitelnosti I skupiny 3 objem do 50 m3</t>
  </si>
  <si>
    <t>1334671386</t>
  </si>
  <si>
    <t>Hloubení zapažených rýh šířky přes 800 do 2 000 mm strojně s urovnáním dna do předepsaného profilu a spádu v hornině třídy těžitelnosti I skupiny 3 přes 20 do 50 m3</t>
  </si>
  <si>
    <t>https://podminky.urs.cz/item/CS_URS_2023_01/132254202</t>
  </si>
  <si>
    <t>1,6*5*1,95</t>
  </si>
  <si>
    <t>1,6*4*1,95</t>
  </si>
  <si>
    <t>6</t>
  </si>
  <si>
    <t>151101301</t>
  </si>
  <si>
    <t>Zřízení rozepření stěn při pažení příložném hl do 4 m</t>
  </si>
  <si>
    <t>-573336274</t>
  </si>
  <si>
    <t>Zřízení rozepření zapažených stěn výkopů s potřebným přepažováním při pažení příložném, hloubky do 4 m</t>
  </si>
  <si>
    <t>https://podminky.urs.cz/item/CS_URS_2023_01/151101301</t>
  </si>
  <si>
    <t>1,6*5*3,3</t>
  </si>
  <si>
    <t>1,6*4*3,3</t>
  </si>
  <si>
    <t>8</t>
  </si>
  <si>
    <t>151101311</t>
  </si>
  <si>
    <t>Odstranění rozepření stěn při pažení příložném hl do 4 m</t>
  </si>
  <si>
    <t>1485554439</t>
  </si>
  <si>
    <t>Odstranění rozepření stěn výkopů s uložením materiálu na vzdálenost do 3 m od okraje výkopu pažení příložného, hloubky do 4 m</t>
  </si>
  <si>
    <t>https://podminky.urs.cz/item/CS_URS_2023_01/151101311</t>
  </si>
  <si>
    <t>5</t>
  </si>
  <si>
    <t>151102201</t>
  </si>
  <si>
    <t>Zřízení příložného pažení stěn do 30 m2 výkopu hl do 4 m pro překopy inženýrských sítí</t>
  </si>
  <si>
    <t>224725365</t>
  </si>
  <si>
    <t>Zřízení pažení stěn výkopu bez rozepření nebo vzepření při překopech inženýrských sítí plochy do 30 m2 příložné, hloubky do 4 m</t>
  </si>
  <si>
    <t>https://podminky.urs.cz/item/CS_URS_2023_01/151102201</t>
  </si>
  <si>
    <t>7</t>
  </si>
  <si>
    <t>151102211</t>
  </si>
  <si>
    <t>Odstranění příložného pažení stěn do 30 m2 hl do 4 m při překopech inženýrských sítí</t>
  </si>
  <si>
    <t>1943992899</t>
  </si>
  <si>
    <t>Odstranění pažení stěn výkopu bez rozepření nebo vzepření při překopech inženýrských sítí plochy do 30 m2 s uložením pažin na vzdálenost do 3 m od okraje výkopu příložné, hloubky do 4 m</t>
  </si>
  <si>
    <t>https://podminky.urs.cz/item/CS_URS_2023_01/151102211</t>
  </si>
  <si>
    <t>10</t>
  </si>
  <si>
    <t>174151101</t>
  </si>
  <si>
    <t>Zásyp jam, šachet rýh nebo kolem objektů sypaninou se zhutněním</t>
  </si>
  <si>
    <t>132040759</t>
  </si>
  <si>
    <t>Zásyp sypaninou z jakékoliv horniny strojně s uložením výkopku ve vrstvách se zhutněním jam, šachet, rýh nebo kolem objektů v těchto vykopávkách</t>
  </si>
  <si>
    <t>https://podminky.urs.cz/item/CS_URS_2023_01/174151101</t>
  </si>
  <si>
    <t>1,95*1,6*5</t>
  </si>
  <si>
    <t>1,95*1,6*4</t>
  </si>
  <si>
    <t>9</t>
  </si>
  <si>
    <t>175151101</t>
  </si>
  <si>
    <t>Obsypání potrubí strojně sypaninou bez prohození, uloženou do 3 m</t>
  </si>
  <si>
    <t>-404051108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</si>
  <si>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</si>
  <si>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https://podminky.urs.cz/item/CS_URS_2023_01/175151101</t>
  </si>
  <si>
    <t>((0,95*1,6)-(3,14*0,375*0,375))*5</t>
  </si>
  <si>
    <t>((0,95*1,6)-(3,14*0,375*0,375))*4</t>
  </si>
  <si>
    <t>11</t>
  </si>
  <si>
    <t>181351003</t>
  </si>
  <si>
    <t>Rozprostření ornice tl vrstvy do 200 mm pl do 100 m2 v rovině nebo ve svahu do 1:5 strojně</t>
  </si>
  <si>
    <t>-607325276</t>
  </si>
  <si>
    <t>Rozprostření a urovnání ornice v rovině nebo ve svahu sklonu do 1:5 strojně při souvislé ploše do 100 m2, tl. vrstvy do 200 mm</t>
  </si>
  <si>
    <t>https://podminky.urs.cz/item/CS_URS_2023_01/181351003</t>
  </si>
  <si>
    <t>Zakládání</t>
  </si>
  <si>
    <t>12</t>
  </si>
  <si>
    <t>213141131</t>
  </si>
  <si>
    <t>Zřízení vrstvy z geotextilie ve sklonu přes 1:2 do 1:1 š do 3 m</t>
  </si>
  <si>
    <t>-731644436</t>
  </si>
  <si>
    <t>Zřízení vrstvy z geotextilie filtrační, separační, odvodňovací, ochranné, výztužné nebo protierozní ve sklonu přes 1:2 do 1:1, šířky do 3 m</t>
  </si>
  <si>
    <t>https://podminky.urs.cz/item/CS_URS_2023_01/213141131</t>
  </si>
  <si>
    <t>((2*3,14*0,375+0,4)*1)*2</t>
  </si>
  <si>
    <t>Svislé a kompletní konstrukce</t>
  </si>
  <si>
    <t>31</t>
  </si>
  <si>
    <t>359901212</t>
  </si>
  <si>
    <t>Monitoring stoky jakékoli výšky na stávající kanalizaci</t>
  </si>
  <si>
    <t>m</t>
  </si>
  <si>
    <t>-487251040</t>
  </si>
  <si>
    <t>Monitoring stok (kamerový systém) jakékoli výšky stávající kanalizace</t>
  </si>
  <si>
    <t>https://podminky.urs.cz/item/CS_URS_2023_01/359901212</t>
  </si>
  <si>
    <t>Vodorovné konstrukce</t>
  </si>
  <si>
    <t>13</t>
  </si>
  <si>
    <t>451595111</t>
  </si>
  <si>
    <t>Lože pod potrubí otevřený výkop z prohozeného výkopku</t>
  </si>
  <si>
    <t>1901991489</t>
  </si>
  <si>
    <t>Lože pod potrubí, stoky a drobné objekty v otevřeném výkopu z prohozeného výkopku</t>
  </si>
  <si>
    <t>https://podminky.urs.cz/item/CS_URS_2023_01/451595111</t>
  </si>
  <si>
    <t>(1,6*0,2*5)-(1*1,6*0,2*2)</t>
  </si>
  <si>
    <t>(1,6*0,2*4)-(1*1,6*0,2*2)</t>
  </si>
  <si>
    <t>14</t>
  </si>
  <si>
    <t>452312131</t>
  </si>
  <si>
    <t>Sedlové lože z betonu prostého bez zvýšených nároků na prostředí tř. C 12/15 otevřený výkop</t>
  </si>
  <si>
    <t>1290894731</t>
  </si>
  <si>
    <t>Podkladní a zajišťovací konstrukce z betonu prostého v otevřeném výkopu bez zvýšených nároků na prostředí sedlové lože pod potrubí z betonu tř. C 12/15</t>
  </si>
  <si>
    <t>https://podminky.urs.cz/item/CS_URS_2023_01/452312131</t>
  </si>
  <si>
    <t>1*1,6*0,2*2</t>
  </si>
  <si>
    <t>M</t>
  </si>
  <si>
    <t>69311012</t>
  </si>
  <si>
    <t>geotextilie tkaná PES 150S/50kN/m</t>
  </si>
  <si>
    <t>-1086700946</t>
  </si>
  <si>
    <t>16</t>
  </si>
  <si>
    <t>59222001</t>
  </si>
  <si>
    <t>trouba ŽB hrdlová DN 600</t>
  </si>
  <si>
    <t>1593139434</t>
  </si>
  <si>
    <t>Trubní vedení</t>
  </si>
  <si>
    <t>18</t>
  </si>
  <si>
    <t>811447111</t>
  </si>
  <si>
    <t>Kladení netěsněného potrubí z trub betonových DN 600</t>
  </si>
  <si>
    <t>-781246669</t>
  </si>
  <si>
    <t>Kladení netěsněného potrubí z trub betonových do DN 600</t>
  </si>
  <si>
    <t>https://podminky.urs.cz/item/CS_URS_2023_01/811447111</t>
  </si>
  <si>
    <t>19</t>
  </si>
  <si>
    <t>820441113</t>
  </si>
  <si>
    <t>Přeseknutí železobetonové trouby DN přes 400 do 600 mm</t>
  </si>
  <si>
    <t>kus</t>
  </si>
  <si>
    <t>648293076</t>
  </si>
  <si>
    <t>Přeseknutí železobetonové trouby v rovině kolmé nebo skloněné k ose trouby, se začištěním DN přes 400 do 600 mm</t>
  </si>
  <si>
    <t>https://podminky.urs.cz/item/CS_URS_2023_01/820441113</t>
  </si>
  <si>
    <t>17</t>
  </si>
  <si>
    <t>820441811</t>
  </si>
  <si>
    <t>Bourání stávajícího potrubí ze ŽB DN přes 400 do 600</t>
  </si>
  <si>
    <t>-871870288</t>
  </si>
  <si>
    <t>Bourání stávajícího potrubí ze železobetonu v otevřeném výkopu DN přes 400 do 600</t>
  </si>
  <si>
    <t>https://podminky.urs.cz/item/CS_URS_2023_01/820441811</t>
  </si>
  <si>
    <t>20</t>
  </si>
  <si>
    <t>894414211</t>
  </si>
  <si>
    <t>Osazení betonových nebo železobetonových dílců pro šachty desek zákrytových</t>
  </si>
  <si>
    <t>1529019217</t>
  </si>
  <si>
    <t>https://podminky.urs.cz/item/CS_URS_2023_01/894414211</t>
  </si>
  <si>
    <t>899623141</t>
  </si>
  <si>
    <t>Obetonování potrubí nebo zdiva stok betonem prostým tř. C 12/15 v otevřeném výkopu</t>
  </si>
  <si>
    <t>-1610563667</t>
  </si>
  <si>
    <t>Obetonování potrubí nebo zdiva stok betonem prostým v otevřeném výkopu, betonem tř. C 12/15</t>
  </si>
  <si>
    <t>https://podminky.urs.cz/item/CS_URS_2023_01/899623141</t>
  </si>
  <si>
    <t>((2*3,14*0,525)-(2*3,14*0,375)*1)*2</t>
  </si>
  <si>
    <t>997</t>
  </si>
  <si>
    <t>Přesun sutě</t>
  </si>
  <si>
    <t>32</t>
  </si>
  <si>
    <t>997002611</t>
  </si>
  <si>
    <t>Nakládání suti a vybouraných hmot</t>
  </si>
  <si>
    <t>t</t>
  </si>
  <si>
    <t>-1450007469</t>
  </si>
  <si>
    <t>Nakládání suti a vybouraných hmot na dopravní prostředek pro vodorovné přemístění</t>
  </si>
  <si>
    <t>https://podminky.urs.cz/item/CS_URS_2023_01/997002611</t>
  </si>
  <si>
    <t>23</t>
  </si>
  <si>
    <t>997321511</t>
  </si>
  <si>
    <t>Vodorovná doprava suti a vybouraných hmot po suchu do 1 km</t>
  </si>
  <si>
    <t>204890190</t>
  </si>
  <si>
    <t>Vodorovná doprava suti a vybouraných hmot bez naložení, s vyložením a hrubým urovnáním po suchu, na vzdálenost do 1 km</t>
  </si>
  <si>
    <t>https://podminky.urs.cz/item/CS_URS_2023_01/997321511</t>
  </si>
  <si>
    <t>24</t>
  </si>
  <si>
    <t>997321519</t>
  </si>
  <si>
    <t>Příplatek ZKD 1 km vodorovné dopravy suti a vybouraných hmot po suchu</t>
  </si>
  <si>
    <t>920886063</t>
  </si>
  <si>
    <t>Vodorovná doprava suti a vybouraných hmot bez naložení, s vyložením a hrubým urovnáním po suchu, na vzdálenost Příplatek k cenám za každý další i započatý 1 km přes 1 km</t>
  </si>
  <si>
    <t>https://podminky.urs.cz/item/CS_URS_2023_01/997321519</t>
  </si>
  <si>
    <t>21*3,36</t>
  </si>
  <si>
    <t>25</t>
  </si>
  <si>
    <t>R-997013601</t>
  </si>
  <si>
    <t>Poplatek za uložení na skládce (skládkovné) stavebního odpadu betonového kód odpadu 17 01 01</t>
  </si>
  <si>
    <t>-1867615042</t>
  </si>
  <si>
    <t>Poplatek za uložení stavebního odpadu na skládce (skládkovné) z prostého betonu zatříděného do Katalogu odpadů pod kódem 17 01 01</t>
  </si>
  <si>
    <t>https://podminky.urs.cz/item/CS_URS_2023_01/R-997013601</t>
  </si>
  <si>
    <t>998</t>
  </si>
  <si>
    <t>Přesun hmot</t>
  </si>
  <si>
    <t>26</t>
  </si>
  <si>
    <t>998318011</t>
  </si>
  <si>
    <t>Přesun hmot pro meliorační kanály</t>
  </si>
  <si>
    <t>-1923395124</t>
  </si>
  <si>
    <t>Přesun hmot pro meliorační kanály dopravní vzdálenost do 1 000 m</t>
  </si>
  <si>
    <t>https://podminky.urs.cz/item/CS_URS_2023_01/998318011</t>
  </si>
  <si>
    <t>N00</t>
  </si>
  <si>
    <t>Nepojmenované práce</t>
  </si>
  <si>
    <t>N01</t>
  </si>
  <si>
    <t>Nepojmenovaný díl</t>
  </si>
  <si>
    <t>27</t>
  </si>
  <si>
    <t>R-046</t>
  </si>
  <si>
    <t xml:space="preserve">Čištění potrubí strojně tlakovou vodou přes D 500 do D 1000 mm při tl. nánosu přes 50% do 75% DN, včetně zajištění potřebné technologické vody potřebné k rozplavení </t>
  </si>
  <si>
    <t>512</t>
  </si>
  <si>
    <t>-201216927</t>
  </si>
  <si>
    <t>P</t>
  </si>
  <si>
    <t>Poznámka k položce:
rozplavení sedimentů tlakovou vodou pro následné odsátí kombinovaným vozem</t>
  </si>
  <si>
    <t>29</t>
  </si>
  <si>
    <t>R-051</t>
  </si>
  <si>
    <t xml:space="preserve">Odsátí rozplavených sedimentů včetně jeho ekologické likvidace - v souladu se zákonem o odpadech č. 541/2020 Sb., v platném znění;  včetně zajištění potřebné techniky a její dopravy   </t>
  </si>
  <si>
    <t>-827930505</t>
  </si>
  <si>
    <t xml:space="preserve">Odsátí rozplavených sedimentů včetně jeho ekologické likvidace - v souladu se zákonem o odpadech č. 541/2020 Sb., v platném znění; včetně zajištění potřebné techniky a její dopravy </t>
  </si>
  <si>
    <t xml:space="preserve">Poznámka k položce:
likvidace odsátého sedimentu z potrubí do D 1500 mm, na místo k tomu určené (skládka TKO nebo ZPF dle výsledku rozboru), včetně zajištění potřebné techniky a její dopravy   dopravy (např. kombinovaný čistící vůz)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</si>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</sst>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5101201" TargetMode="External" /><Relationship Id="rId2" Type="http://schemas.openxmlformats.org/officeDocument/2006/relationships/hyperlink" Target="https://podminky.urs.cz/item/CS_URS_2023_01/121151103" TargetMode="External" /><Relationship Id="rId3" Type="http://schemas.openxmlformats.org/officeDocument/2006/relationships/hyperlink" Target="https://podminky.urs.cz/item/CS_URS_2023_01/122251501" TargetMode="External" /><Relationship Id="rId4" Type="http://schemas.openxmlformats.org/officeDocument/2006/relationships/hyperlink" Target="https://podminky.urs.cz/item/CS_URS_2023_01/132254202" TargetMode="External" /><Relationship Id="rId5" Type="http://schemas.openxmlformats.org/officeDocument/2006/relationships/hyperlink" Target="https://podminky.urs.cz/item/CS_URS_2023_01/151101301" TargetMode="External" /><Relationship Id="rId6" Type="http://schemas.openxmlformats.org/officeDocument/2006/relationships/hyperlink" Target="https://podminky.urs.cz/item/CS_URS_2023_01/151101311" TargetMode="External" /><Relationship Id="rId7" Type="http://schemas.openxmlformats.org/officeDocument/2006/relationships/hyperlink" Target="https://podminky.urs.cz/item/CS_URS_2023_01/151102201" TargetMode="External" /><Relationship Id="rId8" Type="http://schemas.openxmlformats.org/officeDocument/2006/relationships/hyperlink" Target="https://podminky.urs.cz/item/CS_URS_2023_01/151102211" TargetMode="External" /><Relationship Id="rId9" Type="http://schemas.openxmlformats.org/officeDocument/2006/relationships/hyperlink" Target="https://podminky.urs.cz/item/CS_URS_2023_01/174151101" TargetMode="External" /><Relationship Id="rId10" Type="http://schemas.openxmlformats.org/officeDocument/2006/relationships/hyperlink" Target="https://podminky.urs.cz/item/CS_URS_2023_01/175151101" TargetMode="External" /><Relationship Id="rId11" Type="http://schemas.openxmlformats.org/officeDocument/2006/relationships/hyperlink" Target="https://podminky.urs.cz/item/CS_URS_2023_01/181351003" TargetMode="External" /><Relationship Id="rId12" Type="http://schemas.openxmlformats.org/officeDocument/2006/relationships/hyperlink" Target="https://podminky.urs.cz/item/CS_URS_2023_01/213141131" TargetMode="External" /><Relationship Id="rId13" Type="http://schemas.openxmlformats.org/officeDocument/2006/relationships/hyperlink" Target="https://podminky.urs.cz/item/CS_URS_2023_01/359901212" TargetMode="External" /><Relationship Id="rId14" Type="http://schemas.openxmlformats.org/officeDocument/2006/relationships/hyperlink" Target="https://podminky.urs.cz/item/CS_URS_2023_01/451595111" TargetMode="External" /><Relationship Id="rId15" Type="http://schemas.openxmlformats.org/officeDocument/2006/relationships/hyperlink" Target="https://podminky.urs.cz/item/CS_URS_2023_01/452312131" TargetMode="External" /><Relationship Id="rId16" Type="http://schemas.openxmlformats.org/officeDocument/2006/relationships/hyperlink" Target="https://podminky.urs.cz/item/CS_URS_2023_01/811447111" TargetMode="External" /><Relationship Id="rId17" Type="http://schemas.openxmlformats.org/officeDocument/2006/relationships/hyperlink" Target="https://podminky.urs.cz/item/CS_URS_2023_01/820441113" TargetMode="External" /><Relationship Id="rId18" Type="http://schemas.openxmlformats.org/officeDocument/2006/relationships/hyperlink" Target="https://podminky.urs.cz/item/CS_URS_2023_01/820441811" TargetMode="External" /><Relationship Id="rId19" Type="http://schemas.openxmlformats.org/officeDocument/2006/relationships/hyperlink" Target="https://podminky.urs.cz/item/CS_URS_2023_01/894414211" TargetMode="External" /><Relationship Id="rId20" Type="http://schemas.openxmlformats.org/officeDocument/2006/relationships/hyperlink" Target="https://podminky.urs.cz/item/CS_URS_2023_01/899623141" TargetMode="External" /><Relationship Id="rId21" Type="http://schemas.openxmlformats.org/officeDocument/2006/relationships/hyperlink" Target="https://podminky.urs.cz/item/CS_URS_2023_01/997002611" TargetMode="External" /><Relationship Id="rId22" Type="http://schemas.openxmlformats.org/officeDocument/2006/relationships/hyperlink" Target="https://podminky.urs.cz/item/CS_URS_2023_01/997321511" TargetMode="External" /><Relationship Id="rId23" Type="http://schemas.openxmlformats.org/officeDocument/2006/relationships/hyperlink" Target="https://podminky.urs.cz/item/CS_URS_2023_01/997321519" TargetMode="External" /><Relationship Id="rId24" Type="http://schemas.openxmlformats.org/officeDocument/2006/relationships/hyperlink" Target="https://podminky.urs.cz/item/CS_URS_2023_01/R-997013601" TargetMode="External" /><Relationship Id="rId25" Type="http://schemas.openxmlformats.org/officeDocument/2006/relationships/hyperlink" Target="https://podminky.urs.cz/item/CS_URS_2023_01/998318011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9" width="27.7109375" style="1" hidden="1" customWidth="1"/>
    <col min="50" max="51" width="23.140625" style="1" hidden="1" customWidth="1"/>
    <col min="52" max="53" width="26.7109375" style="1" hidden="1" customWidth="1"/>
    <col min="54" max="54" width="23.140625" style="1" hidden="1" customWidth="1"/>
    <col min="55" max="55" width="20.57421875" style="1" hidden="1" customWidth="1"/>
    <col min="56" max="56" width="26.7109375" style="1" hidden="1" customWidth="1"/>
    <col min="57" max="57" width="23.140625" style="1" hidden="1" customWidth="1"/>
    <col min="58" max="58" width="20.57421875" style="1" hidden="1" customWidth="1"/>
    <col min="59" max="59" width="71.140625" style="1" customWidth="1"/>
    <col min="71" max="91" width="9.1406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5</v>
      </c>
      <c r="BV1" s="16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1"/>
      <c r="C4" s="22"/>
      <c r="D4" s="23" t="s">
        <v>10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11</v>
      </c>
      <c r="BG4" s="25" t="s">
        <v>12</v>
      </c>
      <c r="BS4" s="17" t="s">
        <v>13</v>
      </c>
    </row>
    <row r="5" spans="2:71" s="1" customFormat="1" ht="12" customHeight="1">
      <c r="B5" s="21"/>
      <c r="C5" s="22"/>
      <c r="D5" s="26" t="s">
        <v>14</v>
      </c>
      <c r="E5" s="22"/>
      <c r="F5" s="22"/>
      <c r="G5" s="22"/>
      <c r="H5" s="22"/>
      <c r="I5" s="22"/>
      <c r="J5" s="22"/>
      <c r="K5" s="27" t="s">
        <v>15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G5" s="28" t="s">
        <v>16</v>
      </c>
      <c r="BS5" s="17" t="s">
        <v>7</v>
      </c>
    </row>
    <row r="6" spans="2:71" s="1" customFormat="1" ht="36.95" customHeight="1">
      <c r="B6" s="21"/>
      <c r="C6" s="22"/>
      <c r="D6" s="29" t="s">
        <v>17</v>
      </c>
      <c r="E6" s="22"/>
      <c r="F6" s="22"/>
      <c r="G6" s="22"/>
      <c r="H6" s="22"/>
      <c r="I6" s="22"/>
      <c r="J6" s="22"/>
      <c r="K6" s="30" t="s">
        <v>18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G6" s="31"/>
      <c r="BS6" s="17" t="s">
        <v>7</v>
      </c>
    </row>
    <row r="7" spans="2:71" s="1" customFormat="1" ht="12" customHeight="1">
      <c r="B7" s="21"/>
      <c r="C7" s="22"/>
      <c r="D7" s="32" t="s">
        <v>19</v>
      </c>
      <c r="E7" s="22"/>
      <c r="F7" s="22"/>
      <c r="G7" s="22"/>
      <c r="H7" s="22"/>
      <c r="I7" s="22"/>
      <c r="J7" s="22"/>
      <c r="K7" s="27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21</v>
      </c>
      <c r="AL7" s="22"/>
      <c r="AM7" s="22"/>
      <c r="AN7" s="27" t="s">
        <v>20</v>
      </c>
      <c r="AO7" s="22"/>
      <c r="AP7" s="22"/>
      <c r="AQ7" s="22"/>
      <c r="AR7" s="20"/>
      <c r="BG7" s="31"/>
      <c r="BS7" s="17" t="s">
        <v>7</v>
      </c>
    </row>
    <row r="8" spans="2:71" s="1" customFormat="1" ht="12" customHeight="1">
      <c r="B8" s="21"/>
      <c r="C8" s="22"/>
      <c r="D8" s="32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24</v>
      </c>
      <c r="AL8" s="22"/>
      <c r="AM8" s="22"/>
      <c r="AN8" s="33" t="s">
        <v>25</v>
      </c>
      <c r="AO8" s="22"/>
      <c r="AP8" s="22"/>
      <c r="AQ8" s="22"/>
      <c r="AR8" s="20"/>
      <c r="BG8" s="31"/>
      <c r="BS8" s="17" t="s">
        <v>7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G9" s="31"/>
      <c r="BS9" s="17" t="s">
        <v>7</v>
      </c>
    </row>
    <row r="10" spans="2:71" s="1" customFormat="1" ht="12" customHeight="1">
      <c r="B10" s="21"/>
      <c r="C10" s="22"/>
      <c r="D10" s="32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27</v>
      </c>
      <c r="AL10" s="22"/>
      <c r="AM10" s="22"/>
      <c r="AN10" s="27" t="s">
        <v>20</v>
      </c>
      <c r="AO10" s="22"/>
      <c r="AP10" s="22"/>
      <c r="AQ10" s="22"/>
      <c r="AR10" s="20"/>
      <c r="BG10" s="31"/>
      <c r="BS10" s="17" t="s">
        <v>7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20</v>
      </c>
      <c r="AO11" s="22"/>
      <c r="AP11" s="22"/>
      <c r="AQ11" s="22"/>
      <c r="AR11" s="20"/>
      <c r="BG11" s="31"/>
      <c r="BS11" s="17" t="s">
        <v>7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G12" s="31"/>
      <c r="BS12" s="17" t="s">
        <v>7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27</v>
      </c>
      <c r="AL13" s="22"/>
      <c r="AM13" s="22"/>
      <c r="AN13" s="34" t="s">
        <v>31</v>
      </c>
      <c r="AO13" s="22"/>
      <c r="AP13" s="22"/>
      <c r="AQ13" s="22"/>
      <c r="AR13" s="20"/>
      <c r="BG13" s="31"/>
      <c r="BS13" s="17" t="s">
        <v>7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G14" s="31"/>
      <c r="BS14" s="17" t="s">
        <v>7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G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27</v>
      </c>
      <c r="AL16" s="22"/>
      <c r="AM16" s="22"/>
      <c r="AN16" s="27" t="s">
        <v>20</v>
      </c>
      <c r="AO16" s="22"/>
      <c r="AP16" s="22"/>
      <c r="AQ16" s="22"/>
      <c r="AR16" s="20"/>
      <c r="BG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20</v>
      </c>
      <c r="AO17" s="22"/>
      <c r="AP17" s="22"/>
      <c r="AQ17" s="22"/>
      <c r="AR17" s="20"/>
      <c r="BG17" s="31"/>
      <c r="BS17" s="17" t="s">
        <v>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G18" s="31"/>
      <c r="BS18" s="17" t="s">
        <v>7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27</v>
      </c>
      <c r="AL19" s="22"/>
      <c r="AM19" s="22"/>
      <c r="AN19" s="27" t="s">
        <v>20</v>
      </c>
      <c r="AO19" s="22"/>
      <c r="AP19" s="22"/>
      <c r="AQ19" s="22"/>
      <c r="AR19" s="20"/>
      <c r="BG19" s="31"/>
      <c r="BS19" s="17" t="s">
        <v>7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20</v>
      </c>
      <c r="AO20" s="22"/>
      <c r="AP20" s="22"/>
      <c r="AQ20" s="22"/>
      <c r="AR20" s="20"/>
      <c r="BG20" s="31"/>
      <c r="BS20" s="17" t="s">
        <v>5</v>
      </c>
    </row>
    <row r="21" spans="2:59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G21" s="31"/>
    </row>
    <row r="22" spans="2:59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G22" s="31"/>
    </row>
    <row r="23" spans="2:59" s="1" customFormat="1" ht="48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G23" s="31"/>
    </row>
    <row r="24" spans="2:59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G24" s="31"/>
    </row>
    <row r="25" spans="2:59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G25" s="31"/>
    </row>
    <row r="26" spans="1:59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G26" s="31"/>
    </row>
    <row r="27" spans="1:59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G27" s="31"/>
    </row>
    <row r="28" spans="1:59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G28" s="31"/>
    </row>
    <row r="29" spans="1:59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ROUND(BB54,2)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ROUND(AX54,2)</f>
        <v>0</v>
      </c>
      <c r="AL29" s="47"/>
      <c r="AM29" s="47"/>
      <c r="AN29" s="47"/>
      <c r="AO29" s="47"/>
      <c r="AP29" s="47"/>
      <c r="AQ29" s="47"/>
      <c r="AR29" s="50"/>
      <c r="BG29" s="51"/>
    </row>
    <row r="30" spans="1:59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ROUND(BC54,2)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ROUND(AY54,2)</f>
        <v>0</v>
      </c>
      <c r="AL30" s="47"/>
      <c r="AM30" s="47"/>
      <c r="AN30" s="47"/>
      <c r="AO30" s="47"/>
      <c r="AP30" s="47"/>
      <c r="AQ30" s="47"/>
      <c r="AR30" s="50"/>
      <c r="BG30" s="51"/>
    </row>
    <row r="31" spans="1:59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ROUND(BD54,2)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G31" s="51"/>
    </row>
    <row r="32" spans="1:59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ROUND(BE54,2)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G32" s="51"/>
    </row>
    <row r="33" spans="1:59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ROUND(BF54,2)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G33" s="3"/>
    </row>
    <row r="34" spans="1:59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G34" s="38"/>
    </row>
    <row r="35" spans="1:59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G35" s="38"/>
    </row>
    <row r="36" spans="1:59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G36" s="38"/>
    </row>
    <row r="37" spans="1:59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G37" s="38"/>
    </row>
    <row r="41" spans="1:59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G41" s="38"/>
    </row>
    <row r="42" spans="1:59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G42" s="38"/>
    </row>
    <row r="43" spans="1:59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G43" s="38"/>
    </row>
    <row r="44" spans="1:59" s="4" customFormat="1" ht="12" customHeight="1">
      <c r="A44" s="4"/>
      <c r="B44" s="63"/>
      <c r="C44" s="32" t="s">
        <v>14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003/2023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G44" s="4"/>
    </row>
    <row r="45" spans="1:59" s="5" customFormat="1" ht="36.95" customHeight="1">
      <c r="A45" s="5"/>
      <c r="B45" s="66"/>
      <c r="C45" s="67" t="s">
        <v>17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Údržba HOZ Starý Kolín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G45" s="5"/>
    </row>
    <row r="46" spans="1:59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G46" s="38"/>
    </row>
    <row r="47" spans="1:59" s="2" customFormat="1" ht="12" customHeight="1">
      <c r="A47" s="38"/>
      <c r="B47" s="39"/>
      <c r="C47" s="32" t="s">
        <v>22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Starý Kolín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24</v>
      </c>
      <c r="AJ47" s="40"/>
      <c r="AK47" s="40"/>
      <c r="AL47" s="40"/>
      <c r="AM47" s="72" t="str">
        <f>IF(AN8="","",AN8)</f>
        <v>28. 2. 2023</v>
      </c>
      <c r="AN47" s="72"/>
      <c r="AO47" s="40"/>
      <c r="AP47" s="40"/>
      <c r="AQ47" s="40"/>
      <c r="AR47" s="44"/>
      <c r="BG47" s="38"/>
    </row>
    <row r="48" spans="1:59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G48" s="38"/>
    </row>
    <row r="49" spans="1:59" s="2" customFormat="1" ht="15.6" customHeight="1">
      <c r="A49" s="38"/>
      <c r="B49" s="39"/>
      <c r="C49" s="32" t="s">
        <v>26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SPÚ OVHS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7"/>
      <c r="BG49" s="38"/>
    </row>
    <row r="50" spans="1:59" s="2" customFormat="1" ht="15.6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Bc. Roman Vachek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1"/>
      <c r="BG50" s="38"/>
    </row>
    <row r="51" spans="1:59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5"/>
      <c r="BG51" s="38"/>
    </row>
    <row r="52" spans="1:59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3" t="s">
        <v>69</v>
      </c>
      <c r="BE52" s="93" t="s">
        <v>70</v>
      </c>
      <c r="BF52" s="94" t="s">
        <v>71</v>
      </c>
      <c r="BG52" s="38"/>
    </row>
    <row r="53" spans="1:59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7"/>
      <c r="BG53" s="38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SUM(AG54,AV54)</f>
        <v>0</v>
      </c>
      <c r="AO54" s="102"/>
      <c r="AP54" s="102"/>
      <c r="AQ54" s="103" t="s">
        <v>20</v>
      </c>
      <c r="AR54" s="104"/>
      <c r="AS54" s="105">
        <f>ROUND(AS55,2)</f>
        <v>0</v>
      </c>
      <c r="AT54" s="106">
        <f>ROUND(AT55,2)</f>
        <v>0</v>
      </c>
      <c r="AU54" s="107">
        <f>ROUND(AU55,2)</f>
        <v>0</v>
      </c>
      <c r="AV54" s="107">
        <f>ROUND(SUM(AX54:AY54),2)</f>
        <v>0</v>
      </c>
      <c r="AW54" s="108">
        <f>ROUND(AW55,5)</f>
        <v>0</v>
      </c>
      <c r="AX54" s="107">
        <f>ROUND(BB54*L29,2)</f>
        <v>0</v>
      </c>
      <c r="AY54" s="107">
        <f>ROUND(BC54*L30,2)</f>
        <v>0</v>
      </c>
      <c r="AZ54" s="107">
        <f>ROUND(BD54*L29,2)</f>
        <v>0</v>
      </c>
      <c r="BA54" s="107">
        <f>ROUND(BE54*L30,2)</f>
        <v>0</v>
      </c>
      <c r="BB54" s="107">
        <f>ROUND(BB55,2)</f>
        <v>0</v>
      </c>
      <c r="BC54" s="107">
        <f>ROUND(BC55,2)</f>
        <v>0</v>
      </c>
      <c r="BD54" s="107">
        <f>ROUND(BD55,2)</f>
        <v>0</v>
      </c>
      <c r="BE54" s="107">
        <f>ROUND(BE55,2)</f>
        <v>0</v>
      </c>
      <c r="BF54" s="109">
        <f>ROUND(BF55,2)</f>
        <v>0</v>
      </c>
      <c r="BG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6</v>
      </c>
      <c r="BX54" s="110" t="s">
        <v>77</v>
      </c>
      <c r="CL54" s="110" t="s">
        <v>20</v>
      </c>
    </row>
    <row r="55" spans="1:91" s="7" customFormat="1" ht="24.6" customHeight="1">
      <c r="A55" s="112" t="s">
        <v>78</v>
      </c>
      <c r="B55" s="113"/>
      <c r="C55" s="114"/>
      <c r="D55" s="115" t="s">
        <v>15</v>
      </c>
      <c r="E55" s="115"/>
      <c r="F55" s="115"/>
      <c r="G55" s="115"/>
      <c r="H55" s="115"/>
      <c r="I55" s="116"/>
      <c r="J55" s="115" t="s">
        <v>18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'003-2023 - Údržba HOZ Sta...'!K32</f>
        <v>0</v>
      </c>
      <c r="AH55" s="116"/>
      <c r="AI55" s="116"/>
      <c r="AJ55" s="116"/>
      <c r="AK55" s="116"/>
      <c r="AL55" s="116"/>
      <c r="AM55" s="116"/>
      <c r="AN55" s="117">
        <f>SUM(AG55,AV55)</f>
        <v>0</v>
      </c>
      <c r="AO55" s="116"/>
      <c r="AP55" s="116"/>
      <c r="AQ55" s="118" t="s">
        <v>79</v>
      </c>
      <c r="AR55" s="119"/>
      <c r="AS55" s="120">
        <f>'003-2023 - Údržba HOZ Sta...'!K30</f>
        <v>0</v>
      </c>
      <c r="AT55" s="121">
        <f>'003-2023 - Údržba HOZ Sta...'!K31</f>
        <v>0</v>
      </c>
      <c r="AU55" s="121">
        <v>0</v>
      </c>
      <c r="AV55" s="121">
        <f>ROUND(SUM(AX55:AY55),2)</f>
        <v>0</v>
      </c>
      <c r="AW55" s="122">
        <f>'003-2023 - Údržba HOZ Sta...'!T91</f>
        <v>0</v>
      </c>
      <c r="AX55" s="121">
        <f>'003-2023 - Údržba HOZ Sta...'!K35</f>
        <v>0</v>
      </c>
      <c r="AY55" s="121">
        <f>'003-2023 - Údržba HOZ Sta...'!K36</f>
        <v>0</v>
      </c>
      <c r="AZ55" s="121">
        <f>'003-2023 - Údržba HOZ Sta...'!K37</f>
        <v>0</v>
      </c>
      <c r="BA55" s="121">
        <f>'003-2023 - Údržba HOZ Sta...'!K38</f>
        <v>0</v>
      </c>
      <c r="BB55" s="121">
        <f>'003-2023 - Údržba HOZ Sta...'!F35</f>
        <v>0</v>
      </c>
      <c r="BC55" s="121">
        <f>'003-2023 - Údržba HOZ Sta...'!F36</f>
        <v>0</v>
      </c>
      <c r="BD55" s="121">
        <f>'003-2023 - Údržba HOZ Sta...'!F37</f>
        <v>0</v>
      </c>
      <c r="BE55" s="121">
        <f>'003-2023 - Údržba HOZ Sta...'!F38</f>
        <v>0</v>
      </c>
      <c r="BF55" s="123">
        <f>'003-2023 - Údržba HOZ Sta...'!F39</f>
        <v>0</v>
      </c>
      <c r="BG55" s="7"/>
      <c r="BT55" s="124" t="s">
        <v>80</v>
      </c>
      <c r="BV55" s="124" t="s">
        <v>76</v>
      </c>
      <c r="BW55" s="124" t="s">
        <v>81</v>
      </c>
      <c r="BX55" s="124" t="s">
        <v>6</v>
      </c>
      <c r="CL55" s="124" t="s">
        <v>20</v>
      </c>
      <c r="CM55" s="124" t="s">
        <v>82</v>
      </c>
    </row>
    <row r="56" spans="1:59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</row>
    <row r="57" spans="1:59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</row>
  </sheetData>
  <sheetProtection password="CC35" sheet="1" objects="1" scenarios="1" formatColumns="0" formatRows="0"/>
  <mergeCells count="42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G2"/>
  </mergeCells>
  <hyperlinks>
    <hyperlink ref="A55" location="'003-2023 - Údržba HOZ Sta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6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4" width="15.140625" style="1" hidden="1" customWidth="1"/>
    <col min="25" max="25" width="13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7" t="s">
        <v>81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20"/>
      <c r="AT3" s="17" t="s">
        <v>82</v>
      </c>
    </row>
    <row r="4" spans="2:46" s="1" customFormat="1" ht="24.95" customHeight="1">
      <c r="B4" s="20"/>
      <c r="D4" s="127" t="s">
        <v>83</v>
      </c>
      <c r="M4" s="20"/>
      <c r="N4" s="128" t="s">
        <v>11</v>
      </c>
      <c r="AT4" s="17" t="s">
        <v>4</v>
      </c>
    </row>
    <row r="5" spans="2:13" s="1" customFormat="1" ht="6.95" customHeight="1">
      <c r="B5" s="20"/>
      <c r="M5" s="20"/>
    </row>
    <row r="6" spans="2:13" s="1" customFormat="1" ht="12" customHeight="1">
      <c r="B6" s="20"/>
      <c r="D6" s="129" t="s">
        <v>17</v>
      </c>
      <c r="M6" s="20"/>
    </row>
    <row r="7" spans="2:13" s="1" customFormat="1" ht="14.4" customHeight="1">
      <c r="B7" s="20"/>
      <c r="E7" s="130" t="str">
        <f>'Rekapitulace stavby'!K6</f>
        <v>Údržba HOZ Starý Kolín</v>
      </c>
      <c r="F7" s="129"/>
      <c r="G7" s="129"/>
      <c r="H7" s="129"/>
      <c r="M7" s="20"/>
    </row>
    <row r="8" spans="1:31" s="2" customFormat="1" ht="12" customHeight="1">
      <c r="A8" s="38"/>
      <c r="B8" s="44"/>
      <c r="C8" s="38"/>
      <c r="D8" s="129" t="s">
        <v>84</v>
      </c>
      <c r="E8" s="38"/>
      <c r="F8" s="38"/>
      <c r="G8" s="38"/>
      <c r="H8" s="38"/>
      <c r="I8" s="38"/>
      <c r="J8" s="38"/>
      <c r="K8" s="38"/>
      <c r="L8" s="38"/>
      <c r="M8" s="131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5.6" customHeight="1">
      <c r="A9" s="38"/>
      <c r="B9" s="44"/>
      <c r="C9" s="38"/>
      <c r="D9" s="38"/>
      <c r="E9" s="132" t="s">
        <v>85</v>
      </c>
      <c r="F9" s="38"/>
      <c r="G9" s="38"/>
      <c r="H9" s="38"/>
      <c r="I9" s="38"/>
      <c r="J9" s="38"/>
      <c r="K9" s="38"/>
      <c r="L9" s="38"/>
      <c r="M9" s="131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131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29" t="s">
        <v>19</v>
      </c>
      <c r="E11" s="38"/>
      <c r="F11" s="133" t="s">
        <v>20</v>
      </c>
      <c r="G11" s="38"/>
      <c r="H11" s="38"/>
      <c r="I11" s="129" t="s">
        <v>21</v>
      </c>
      <c r="J11" s="133" t="s">
        <v>20</v>
      </c>
      <c r="K11" s="38"/>
      <c r="L11" s="38"/>
      <c r="M11" s="131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9" t="s">
        <v>22</v>
      </c>
      <c r="E12" s="38"/>
      <c r="F12" s="133" t="s">
        <v>23</v>
      </c>
      <c r="G12" s="38"/>
      <c r="H12" s="38"/>
      <c r="I12" s="129" t="s">
        <v>24</v>
      </c>
      <c r="J12" s="134" t="str">
        <f>'Rekapitulace stavby'!AN8</f>
        <v>28. 2. 2023</v>
      </c>
      <c r="K12" s="38"/>
      <c r="L12" s="38"/>
      <c r="M12" s="131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131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29" t="s">
        <v>26</v>
      </c>
      <c r="E14" s="38"/>
      <c r="F14" s="38"/>
      <c r="G14" s="38"/>
      <c r="H14" s="38"/>
      <c r="I14" s="129" t="s">
        <v>27</v>
      </c>
      <c r="J14" s="133" t="s">
        <v>20</v>
      </c>
      <c r="K14" s="38"/>
      <c r="L14" s="38"/>
      <c r="M14" s="131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28</v>
      </c>
      <c r="F15" s="38"/>
      <c r="G15" s="38"/>
      <c r="H15" s="38"/>
      <c r="I15" s="129" t="s">
        <v>29</v>
      </c>
      <c r="J15" s="133" t="s">
        <v>20</v>
      </c>
      <c r="K15" s="38"/>
      <c r="L15" s="38"/>
      <c r="M15" s="131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131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29" t="s">
        <v>30</v>
      </c>
      <c r="E17" s="38"/>
      <c r="F17" s="38"/>
      <c r="G17" s="38"/>
      <c r="H17" s="38"/>
      <c r="I17" s="129" t="s">
        <v>27</v>
      </c>
      <c r="J17" s="33" t="str">
        <f>'Rekapitulace stavby'!AN13</f>
        <v>Vyplň údaj</v>
      </c>
      <c r="K17" s="38"/>
      <c r="L17" s="38"/>
      <c r="M17" s="131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29" t="s">
        <v>29</v>
      </c>
      <c r="J18" s="33" t="str">
        <f>'Rekapitulace stavby'!AN14</f>
        <v>Vyplň údaj</v>
      </c>
      <c r="K18" s="38"/>
      <c r="L18" s="38"/>
      <c r="M18" s="131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131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29" t="s">
        <v>32</v>
      </c>
      <c r="E20" s="38"/>
      <c r="F20" s="38"/>
      <c r="G20" s="38"/>
      <c r="H20" s="38"/>
      <c r="I20" s="129" t="s">
        <v>27</v>
      </c>
      <c r="J20" s="133" t="str">
        <f>IF('Rekapitulace stavby'!AN16="","",'Rekapitulace stavby'!AN16)</f>
        <v/>
      </c>
      <c r="K20" s="38"/>
      <c r="L20" s="38"/>
      <c r="M20" s="131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tr">
        <f>IF('Rekapitulace stavby'!E17="","",'Rekapitulace stavby'!E17)</f>
        <v xml:space="preserve"> </v>
      </c>
      <c r="F21" s="38"/>
      <c r="G21" s="38"/>
      <c r="H21" s="38"/>
      <c r="I21" s="129" t="s">
        <v>29</v>
      </c>
      <c r="J21" s="133" t="str">
        <f>IF('Rekapitulace stavby'!AN17="","",'Rekapitulace stavby'!AN17)</f>
        <v/>
      </c>
      <c r="K21" s="38"/>
      <c r="L21" s="38"/>
      <c r="M21" s="131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131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29" t="s">
        <v>34</v>
      </c>
      <c r="E23" s="38"/>
      <c r="F23" s="38"/>
      <c r="G23" s="38"/>
      <c r="H23" s="38"/>
      <c r="I23" s="129" t="s">
        <v>27</v>
      </c>
      <c r="J23" s="133" t="s">
        <v>20</v>
      </c>
      <c r="K23" s="38"/>
      <c r="L23" s="38"/>
      <c r="M23" s="131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">
        <v>35</v>
      </c>
      <c r="F24" s="38"/>
      <c r="G24" s="38"/>
      <c r="H24" s="38"/>
      <c r="I24" s="129" t="s">
        <v>29</v>
      </c>
      <c r="J24" s="133" t="s">
        <v>20</v>
      </c>
      <c r="K24" s="38"/>
      <c r="L24" s="38"/>
      <c r="M24" s="131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131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29" t="s">
        <v>36</v>
      </c>
      <c r="E26" s="38"/>
      <c r="F26" s="38"/>
      <c r="G26" s="38"/>
      <c r="H26" s="38"/>
      <c r="I26" s="38"/>
      <c r="J26" s="38"/>
      <c r="K26" s="38"/>
      <c r="L26" s="38"/>
      <c r="M26" s="131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4.4" customHeight="1">
      <c r="A27" s="135"/>
      <c r="B27" s="136"/>
      <c r="C27" s="135"/>
      <c r="D27" s="135"/>
      <c r="E27" s="137" t="s">
        <v>20</v>
      </c>
      <c r="F27" s="137"/>
      <c r="G27" s="137"/>
      <c r="H27" s="137"/>
      <c r="I27" s="135"/>
      <c r="J27" s="135"/>
      <c r="K27" s="135"/>
      <c r="L27" s="135"/>
      <c r="M27" s="138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131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9"/>
      <c r="E29" s="139"/>
      <c r="F29" s="139"/>
      <c r="G29" s="139"/>
      <c r="H29" s="139"/>
      <c r="I29" s="139"/>
      <c r="J29" s="139"/>
      <c r="K29" s="139"/>
      <c r="L29" s="139"/>
      <c r="M29" s="131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2">
      <c r="A30" s="38"/>
      <c r="B30" s="44"/>
      <c r="C30" s="38"/>
      <c r="D30" s="38"/>
      <c r="E30" s="129" t="s">
        <v>86</v>
      </c>
      <c r="F30" s="38"/>
      <c r="G30" s="38"/>
      <c r="H30" s="38"/>
      <c r="I30" s="38"/>
      <c r="J30" s="38"/>
      <c r="K30" s="140">
        <f>I61</f>
        <v>0</v>
      </c>
      <c r="L30" s="38"/>
      <c r="M30" s="131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2">
      <c r="A31" s="38"/>
      <c r="B31" s="44"/>
      <c r="C31" s="38"/>
      <c r="D31" s="38"/>
      <c r="E31" s="129" t="s">
        <v>87</v>
      </c>
      <c r="F31" s="38"/>
      <c r="G31" s="38"/>
      <c r="H31" s="38"/>
      <c r="I31" s="38"/>
      <c r="J31" s="38"/>
      <c r="K31" s="140">
        <f>J61</f>
        <v>0</v>
      </c>
      <c r="L31" s="38"/>
      <c r="M31" s="131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41" t="s">
        <v>38</v>
      </c>
      <c r="E32" s="38"/>
      <c r="F32" s="38"/>
      <c r="G32" s="38"/>
      <c r="H32" s="38"/>
      <c r="I32" s="38"/>
      <c r="J32" s="38"/>
      <c r="K32" s="142">
        <f>ROUND(K91,2)</f>
        <v>0</v>
      </c>
      <c r="L32" s="38"/>
      <c r="M32" s="131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39"/>
      <c r="E33" s="139"/>
      <c r="F33" s="139"/>
      <c r="G33" s="139"/>
      <c r="H33" s="139"/>
      <c r="I33" s="139"/>
      <c r="J33" s="139"/>
      <c r="K33" s="139"/>
      <c r="L33" s="139"/>
      <c r="M33" s="131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43" t="s">
        <v>40</v>
      </c>
      <c r="G34" s="38"/>
      <c r="H34" s="38"/>
      <c r="I34" s="143" t="s">
        <v>39</v>
      </c>
      <c r="J34" s="38"/>
      <c r="K34" s="143" t="s">
        <v>41</v>
      </c>
      <c r="L34" s="38"/>
      <c r="M34" s="131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44" t="s">
        <v>42</v>
      </c>
      <c r="E35" s="129" t="s">
        <v>43</v>
      </c>
      <c r="F35" s="140">
        <f>ROUND((SUM(BE91:BE245)),2)</f>
        <v>0</v>
      </c>
      <c r="G35" s="38"/>
      <c r="H35" s="38"/>
      <c r="I35" s="145">
        <v>0.21</v>
      </c>
      <c r="J35" s="38"/>
      <c r="K35" s="140">
        <f>ROUND(((SUM(BE91:BE245))*I35),2)</f>
        <v>0</v>
      </c>
      <c r="L35" s="38"/>
      <c r="M35" s="131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29" t="s">
        <v>44</v>
      </c>
      <c r="F36" s="140">
        <f>ROUND((SUM(BF91:BF245)),2)</f>
        <v>0</v>
      </c>
      <c r="G36" s="38"/>
      <c r="H36" s="38"/>
      <c r="I36" s="145">
        <v>0.15</v>
      </c>
      <c r="J36" s="38"/>
      <c r="K36" s="140">
        <f>ROUND(((SUM(BF91:BF245))*I36),2)</f>
        <v>0</v>
      </c>
      <c r="L36" s="38"/>
      <c r="M36" s="131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29" t="s">
        <v>45</v>
      </c>
      <c r="F37" s="140">
        <f>ROUND((SUM(BG91:BG245)),2)</f>
        <v>0</v>
      </c>
      <c r="G37" s="38"/>
      <c r="H37" s="38"/>
      <c r="I37" s="145">
        <v>0.21</v>
      </c>
      <c r="J37" s="38"/>
      <c r="K37" s="140">
        <f>0</f>
        <v>0</v>
      </c>
      <c r="L37" s="38"/>
      <c r="M37" s="131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29" t="s">
        <v>46</v>
      </c>
      <c r="F38" s="140">
        <f>ROUND((SUM(BH91:BH245)),2)</f>
        <v>0</v>
      </c>
      <c r="G38" s="38"/>
      <c r="H38" s="38"/>
      <c r="I38" s="145">
        <v>0.15</v>
      </c>
      <c r="J38" s="38"/>
      <c r="K38" s="140">
        <f>0</f>
        <v>0</v>
      </c>
      <c r="L38" s="38"/>
      <c r="M38" s="131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29" t="s">
        <v>47</v>
      </c>
      <c r="F39" s="140">
        <f>ROUND((SUM(BI91:BI245)),2)</f>
        <v>0</v>
      </c>
      <c r="G39" s="38"/>
      <c r="H39" s="38"/>
      <c r="I39" s="145">
        <v>0</v>
      </c>
      <c r="J39" s="38"/>
      <c r="K39" s="140">
        <f>0</f>
        <v>0</v>
      </c>
      <c r="L39" s="38"/>
      <c r="M39" s="131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131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46"/>
      <c r="D41" s="147" t="s">
        <v>48</v>
      </c>
      <c r="E41" s="148"/>
      <c r="F41" s="148"/>
      <c r="G41" s="149" t="s">
        <v>49</v>
      </c>
      <c r="H41" s="150" t="s">
        <v>50</v>
      </c>
      <c r="I41" s="148"/>
      <c r="J41" s="148"/>
      <c r="K41" s="151">
        <f>SUM(K32:K39)</f>
        <v>0</v>
      </c>
      <c r="L41" s="152"/>
      <c r="M41" s="131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53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31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55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31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88</v>
      </c>
      <c r="D47" s="40"/>
      <c r="E47" s="40"/>
      <c r="F47" s="40"/>
      <c r="G47" s="40"/>
      <c r="H47" s="40"/>
      <c r="I47" s="40"/>
      <c r="J47" s="40"/>
      <c r="K47" s="40"/>
      <c r="L47" s="40"/>
      <c r="M47" s="131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131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17</v>
      </c>
      <c r="D49" s="40"/>
      <c r="E49" s="40"/>
      <c r="F49" s="40"/>
      <c r="G49" s="40"/>
      <c r="H49" s="40"/>
      <c r="I49" s="40"/>
      <c r="J49" s="40"/>
      <c r="K49" s="40"/>
      <c r="L49" s="40"/>
      <c r="M49" s="131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4.4" customHeight="1">
      <c r="A50" s="38"/>
      <c r="B50" s="39"/>
      <c r="C50" s="40"/>
      <c r="D50" s="40"/>
      <c r="E50" s="157" t="str">
        <f>E7</f>
        <v>Údržba HOZ Starý Kolín</v>
      </c>
      <c r="F50" s="32"/>
      <c r="G50" s="32"/>
      <c r="H50" s="32"/>
      <c r="I50" s="40"/>
      <c r="J50" s="40"/>
      <c r="K50" s="40"/>
      <c r="L50" s="40"/>
      <c r="M50" s="131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2" customHeight="1">
      <c r="A51" s="38"/>
      <c r="B51" s="39"/>
      <c r="C51" s="32" t="s">
        <v>84</v>
      </c>
      <c r="D51" s="40"/>
      <c r="E51" s="40"/>
      <c r="F51" s="40"/>
      <c r="G51" s="40"/>
      <c r="H51" s="40"/>
      <c r="I51" s="40"/>
      <c r="J51" s="40"/>
      <c r="K51" s="40"/>
      <c r="L51" s="40"/>
      <c r="M51" s="131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5.6" customHeight="1">
      <c r="A52" s="38"/>
      <c r="B52" s="39"/>
      <c r="C52" s="40"/>
      <c r="D52" s="40"/>
      <c r="E52" s="69" t="str">
        <f>E9</f>
        <v>003/2023 - Údržba HOZ Starý Kolín</v>
      </c>
      <c r="F52" s="40"/>
      <c r="G52" s="40"/>
      <c r="H52" s="40"/>
      <c r="I52" s="40"/>
      <c r="J52" s="40"/>
      <c r="K52" s="40"/>
      <c r="L52" s="40"/>
      <c r="M52" s="131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131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2" customHeight="1">
      <c r="A54" s="38"/>
      <c r="B54" s="39"/>
      <c r="C54" s="32" t="s">
        <v>22</v>
      </c>
      <c r="D54" s="40"/>
      <c r="E54" s="40"/>
      <c r="F54" s="27" t="str">
        <f>F12</f>
        <v>Starý Kolín</v>
      </c>
      <c r="G54" s="40"/>
      <c r="H54" s="40"/>
      <c r="I54" s="32" t="s">
        <v>24</v>
      </c>
      <c r="J54" s="72" t="str">
        <f>IF(J12="","",J12)</f>
        <v>28. 2. 2023</v>
      </c>
      <c r="K54" s="40"/>
      <c r="L54" s="40"/>
      <c r="M54" s="131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131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5.6" customHeight="1">
      <c r="A56" s="38"/>
      <c r="B56" s="39"/>
      <c r="C56" s="32" t="s">
        <v>26</v>
      </c>
      <c r="D56" s="40"/>
      <c r="E56" s="40"/>
      <c r="F56" s="27" t="str">
        <f>E15</f>
        <v>SPÚ OVHS</v>
      </c>
      <c r="G56" s="40"/>
      <c r="H56" s="40"/>
      <c r="I56" s="32" t="s">
        <v>32</v>
      </c>
      <c r="J56" s="36" t="str">
        <f>E21</f>
        <v xml:space="preserve"> </v>
      </c>
      <c r="K56" s="40"/>
      <c r="L56" s="40"/>
      <c r="M56" s="131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15.6" customHeight="1">
      <c r="A57" s="38"/>
      <c r="B57" s="39"/>
      <c r="C57" s="32" t="s">
        <v>30</v>
      </c>
      <c r="D57" s="40"/>
      <c r="E57" s="40"/>
      <c r="F57" s="27" t="str">
        <f>IF(E18="","",E18)</f>
        <v>Vyplň údaj</v>
      </c>
      <c r="G57" s="40"/>
      <c r="H57" s="40"/>
      <c r="I57" s="32" t="s">
        <v>34</v>
      </c>
      <c r="J57" s="36" t="str">
        <f>E24</f>
        <v>Bc. Roman Vachek</v>
      </c>
      <c r="K57" s="40"/>
      <c r="L57" s="40"/>
      <c r="M57" s="131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131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29.25" customHeight="1">
      <c r="A59" s="38"/>
      <c r="B59" s="39"/>
      <c r="C59" s="158" t="s">
        <v>89</v>
      </c>
      <c r="D59" s="159"/>
      <c r="E59" s="159"/>
      <c r="F59" s="159"/>
      <c r="G59" s="159"/>
      <c r="H59" s="159"/>
      <c r="I59" s="160" t="s">
        <v>90</v>
      </c>
      <c r="J59" s="160" t="s">
        <v>91</v>
      </c>
      <c r="K59" s="160" t="s">
        <v>92</v>
      </c>
      <c r="L59" s="159"/>
      <c r="M59" s="131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131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47" s="2" customFormat="1" ht="22.8" customHeight="1">
      <c r="A61" s="38"/>
      <c r="B61" s="39"/>
      <c r="C61" s="161" t="s">
        <v>72</v>
      </c>
      <c r="D61" s="40"/>
      <c r="E61" s="40"/>
      <c r="F61" s="40"/>
      <c r="G61" s="40"/>
      <c r="H61" s="40"/>
      <c r="I61" s="102">
        <f>Q91</f>
        <v>0</v>
      </c>
      <c r="J61" s="102">
        <f>R91</f>
        <v>0</v>
      </c>
      <c r="K61" s="102">
        <f>K91</f>
        <v>0</v>
      </c>
      <c r="L61" s="40"/>
      <c r="M61" s="131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U61" s="17" t="s">
        <v>93</v>
      </c>
    </row>
    <row r="62" spans="1:31" s="9" customFormat="1" ht="24.95" customHeight="1">
      <c r="A62" s="9"/>
      <c r="B62" s="162"/>
      <c r="C62" s="163"/>
      <c r="D62" s="164" t="s">
        <v>94</v>
      </c>
      <c r="E62" s="165"/>
      <c r="F62" s="165"/>
      <c r="G62" s="165"/>
      <c r="H62" s="165"/>
      <c r="I62" s="166">
        <f>Q92</f>
        <v>0</v>
      </c>
      <c r="J62" s="166">
        <f>R92</f>
        <v>0</v>
      </c>
      <c r="K62" s="166">
        <f>K92</f>
        <v>0</v>
      </c>
      <c r="L62" s="163"/>
      <c r="M62" s="167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68"/>
      <c r="C63" s="169"/>
      <c r="D63" s="170" t="s">
        <v>95</v>
      </c>
      <c r="E63" s="171"/>
      <c r="F63" s="171"/>
      <c r="G63" s="171"/>
      <c r="H63" s="171"/>
      <c r="I63" s="172">
        <f>Q93</f>
        <v>0</v>
      </c>
      <c r="J63" s="172">
        <f>R93</f>
        <v>0</v>
      </c>
      <c r="K63" s="172">
        <f>K93</f>
        <v>0</v>
      </c>
      <c r="L63" s="169"/>
      <c r="M63" s="17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8"/>
      <c r="C64" s="169"/>
      <c r="D64" s="170" t="s">
        <v>96</v>
      </c>
      <c r="E64" s="171"/>
      <c r="F64" s="171"/>
      <c r="G64" s="171"/>
      <c r="H64" s="171"/>
      <c r="I64" s="172">
        <f>Q157</f>
        <v>0</v>
      </c>
      <c r="J64" s="172">
        <f>R157</f>
        <v>0</v>
      </c>
      <c r="K64" s="172">
        <f>K157</f>
        <v>0</v>
      </c>
      <c r="L64" s="169"/>
      <c r="M64" s="17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8"/>
      <c r="C65" s="169"/>
      <c r="D65" s="170" t="s">
        <v>97</v>
      </c>
      <c r="E65" s="171"/>
      <c r="F65" s="171"/>
      <c r="G65" s="171"/>
      <c r="H65" s="171"/>
      <c r="I65" s="172">
        <f>Q164</f>
        <v>0</v>
      </c>
      <c r="J65" s="172">
        <f>R164</f>
        <v>0</v>
      </c>
      <c r="K65" s="172">
        <f>K164</f>
        <v>0</v>
      </c>
      <c r="L65" s="169"/>
      <c r="M65" s="17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8"/>
      <c r="C66" s="169"/>
      <c r="D66" s="170" t="s">
        <v>98</v>
      </c>
      <c r="E66" s="171"/>
      <c r="F66" s="171"/>
      <c r="G66" s="171"/>
      <c r="H66" s="171"/>
      <c r="I66" s="172">
        <f>Q168</f>
        <v>0</v>
      </c>
      <c r="J66" s="172">
        <f>R168</f>
        <v>0</v>
      </c>
      <c r="K66" s="172">
        <f>K168</f>
        <v>0</v>
      </c>
      <c r="L66" s="169"/>
      <c r="M66" s="17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68"/>
      <c r="C67" s="169"/>
      <c r="D67" s="170" t="s">
        <v>99</v>
      </c>
      <c r="E67" s="171"/>
      <c r="F67" s="171"/>
      <c r="G67" s="171"/>
      <c r="H67" s="171"/>
      <c r="I67" s="172">
        <f>Q191</f>
        <v>0</v>
      </c>
      <c r="J67" s="172">
        <f>R191</f>
        <v>0</v>
      </c>
      <c r="K67" s="172">
        <f>K191</f>
        <v>0</v>
      </c>
      <c r="L67" s="169"/>
      <c r="M67" s="17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68"/>
      <c r="C68" s="169"/>
      <c r="D68" s="170" t="s">
        <v>100</v>
      </c>
      <c r="E68" s="171"/>
      <c r="F68" s="171"/>
      <c r="G68" s="171"/>
      <c r="H68" s="171"/>
      <c r="I68" s="172">
        <f>Q219</f>
        <v>0</v>
      </c>
      <c r="J68" s="172">
        <f>R219</f>
        <v>0</v>
      </c>
      <c r="K68" s="172">
        <f>K219</f>
        <v>0</v>
      </c>
      <c r="L68" s="169"/>
      <c r="M68" s="17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68"/>
      <c r="C69" s="169"/>
      <c r="D69" s="170" t="s">
        <v>101</v>
      </c>
      <c r="E69" s="171"/>
      <c r="F69" s="171"/>
      <c r="G69" s="171"/>
      <c r="H69" s="171"/>
      <c r="I69" s="172">
        <f>Q234</f>
        <v>0</v>
      </c>
      <c r="J69" s="172">
        <f>R234</f>
        <v>0</v>
      </c>
      <c r="K69" s="172">
        <f>K234</f>
        <v>0</v>
      </c>
      <c r="L69" s="169"/>
      <c r="M69" s="17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2"/>
      <c r="C70" s="163"/>
      <c r="D70" s="164" t="s">
        <v>102</v>
      </c>
      <c r="E70" s="165"/>
      <c r="F70" s="165"/>
      <c r="G70" s="165"/>
      <c r="H70" s="165"/>
      <c r="I70" s="166">
        <f>Q238</f>
        <v>0</v>
      </c>
      <c r="J70" s="166">
        <f>R238</f>
        <v>0</v>
      </c>
      <c r="K70" s="166">
        <f>K238</f>
        <v>0</v>
      </c>
      <c r="L70" s="163"/>
      <c r="M70" s="167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68"/>
      <c r="C71" s="169"/>
      <c r="D71" s="170" t="s">
        <v>103</v>
      </c>
      <c r="E71" s="171"/>
      <c r="F71" s="171"/>
      <c r="G71" s="171"/>
      <c r="H71" s="171"/>
      <c r="I71" s="172">
        <f>Q239</f>
        <v>0</v>
      </c>
      <c r="J71" s="172">
        <f>R239</f>
        <v>0</v>
      </c>
      <c r="K71" s="172">
        <f>K239</f>
        <v>0</v>
      </c>
      <c r="L71" s="169"/>
      <c r="M71" s="17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131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131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131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104</v>
      </c>
      <c r="D78" s="40"/>
      <c r="E78" s="40"/>
      <c r="F78" s="40"/>
      <c r="G78" s="40"/>
      <c r="H78" s="40"/>
      <c r="I78" s="40"/>
      <c r="J78" s="40"/>
      <c r="K78" s="40"/>
      <c r="L78" s="40"/>
      <c r="M78" s="131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131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17</v>
      </c>
      <c r="D80" s="40"/>
      <c r="E80" s="40"/>
      <c r="F80" s="40"/>
      <c r="G80" s="40"/>
      <c r="H80" s="40"/>
      <c r="I80" s="40"/>
      <c r="J80" s="40"/>
      <c r="K80" s="40"/>
      <c r="L80" s="40"/>
      <c r="M80" s="131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4.4" customHeight="1">
      <c r="A81" s="38"/>
      <c r="B81" s="39"/>
      <c r="C81" s="40"/>
      <c r="D81" s="40"/>
      <c r="E81" s="157" t="str">
        <f>E7</f>
        <v>Údržba HOZ Starý Kolín</v>
      </c>
      <c r="F81" s="32"/>
      <c r="G81" s="32"/>
      <c r="H81" s="32"/>
      <c r="I81" s="40"/>
      <c r="J81" s="40"/>
      <c r="K81" s="40"/>
      <c r="L81" s="40"/>
      <c r="M81" s="131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84</v>
      </c>
      <c r="D82" s="40"/>
      <c r="E82" s="40"/>
      <c r="F82" s="40"/>
      <c r="G82" s="40"/>
      <c r="H82" s="40"/>
      <c r="I82" s="40"/>
      <c r="J82" s="40"/>
      <c r="K82" s="40"/>
      <c r="L82" s="40"/>
      <c r="M82" s="131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5.6" customHeight="1">
      <c r="A83" s="38"/>
      <c r="B83" s="39"/>
      <c r="C83" s="40"/>
      <c r="D83" s="40"/>
      <c r="E83" s="69" t="str">
        <f>E9</f>
        <v>003/2023 - Údržba HOZ Starý Kolín</v>
      </c>
      <c r="F83" s="40"/>
      <c r="G83" s="40"/>
      <c r="H83" s="40"/>
      <c r="I83" s="40"/>
      <c r="J83" s="40"/>
      <c r="K83" s="40"/>
      <c r="L83" s="40"/>
      <c r="M83" s="131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131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22</v>
      </c>
      <c r="D85" s="40"/>
      <c r="E85" s="40"/>
      <c r="F85" s="27" t="str">
        <f>F12</f>
        <v>Starý Kolín</v>
      </c>
      <c r="G85" s="40"/>
      <c r="H85" s="40"/>
      <c r="I85" s="32" t="s">
        <v>24</v>
      </c>
      <c r="J85" s="72" t="str">
        <f>IF(J12="","",J12)</f>
        <v>28. 2. 2023</v>
      </c>
      <c r="K85" s="40"/>
      <c r="L85" s="40"/>
      <c r="M85" s="131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131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5.6" customHeight="1">
      <c r="A87" s="38"/>
      <c r="B87" s="39"/>
      <c r="C87" s="32" t="s">
        <v>26</v>
      </c>
      <c r="D87" s="40"/>
      <c r="E87" s="40"/>
      <c r="F87" s="27" t="str">
        <f>E15</f>
        <v>SPÚ OVHS</v>
      </c>
      <c r="G87" s="40"/>
      <c r="H87" s="40"/>
      <c r="I87" s="32" t="s">
        <v>32</v>
      </c>
      <c r="J87" s="36" t="str">
        <f>E21</f>
        <v xml:space="preserve"> </v>
      </c>
      <c r="K87" s="40"/>
      <c r="L87" s="40"/>
      <c r="M87" s="131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6" customHeight="1">
      <c r="A88" s="38"/>
      <c r="B88" s="39"/>
      <c r="C88" s="32" t="s">
        <v>30</v>
      </c>
      <c r="D88" s="40"/>
      <c r="E88" s="40"/>
      <c r="F88" s="27" t="str">
        <f>IF(E18="","",E18)</f>
        <v>Vyplň údaj</v>
      </c>
      <c r="G88" s="40"/>
      <c r="H88" s="40"/>
      <c r="I88" s="32" t="s">
        <v>34</v>
      </c>
      <c r="J88" s="36" t="str">
        <f>E24</f>
        <v>Bc. Roman Vachek</v>
      </c>
      <c r="K88" s="40"/>
      <c r="L88" s="40"/>
      <c r="M88" s="131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131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74"/>
      <c r="B90" s="175"/>
      <c r="C90" s="176" t="s">
        <v>105</v>
      </c>
      <c r="D90" s="177" t="s">
        <v>57</v>
      </c>
      <c r="E90" s="177" t="s">
        <v>53</v>
      </c>
      <c r="F90" s="177" t="s">
        <v>54</v>
      </c>
      <c r="G90" s="177" t="s">
        <v>106</v>
      </c>
      <c r="H90" s="177" t="s">
        <v>107</v>
      </c>
      <c r="I90" s="177" t="s">
        <v>108</v>
      </c>
      <c r="J90" s="177" t="s">
        <v>109</v>
      </c>
      <c r="K90" s="177" t="s">
        <v>92</v>
      </c>
      <c r="L90" s="178" t="s">
        <v>110</v>
      </c>
      <c r="M90" s="179"/>
      <c r="N90" s="92" t="s">
        <v>20</v>
      </c>
      <c r="O90" s="93" t="s">
        <v>42</v>
      </c>
      <c r="P90" s="93" t="s">
        <v>111</v>
      </c>
      <c r="Q90" s="93" t="s">
        <v>112</v>
      </c>
      <c r="R90" s="93" t="s">
        <v>113</v>
      </c>
      <c r="S90" s="93" t="s">
        <v>114</v>
      </c>
      <c r="T90" s="93" t="s">
        <v>115</v>
      </c>
      <c r="U90" s="93" t="s">
        <v>116</v>
      </c>
      <c r="V90" s="93" t="s">
        <v>117</v>
      </c>
      <c r="W90" s="93" t="s">
        <v>118</v>
      </c>
      <c r="X90" s="94" t="s">
        <v>119</v>
      </c>
      <c r="Y90" s="174"/>
      <c r="Z90" s="174"/>
      <c r="AA90" s="174"/>
      <c r="AB90" s="174"/>
      <c r="AC90" s="174"/>
      <c r="AD90" s="174"/>
      <c r="AE90" s="174"/>
    </row>
    <row r="91" spans="1:63" s="2" customFormat="1" ht="22.8" customHeight="1">
      <c r="A91" s="38"/>
      <c r="B91" s="39"/>
      <c r="C91" s="99" t="s">
        <v>120</v>
      </c>
      <c r="D91" s="40"/>
      <c r="E91" s="40"/>
      <c r="F91" s="40"/>
      <c r="G91" s="40"/>
      <c r="H91" s="40"/>
      <c r="I91" s="40"/>
      <c r="J91" s="40"/>
      <c r="K91" s="180">
        <f>BK91</f>
        <v>0</v>
      </c>
      <c r="L91" s="40"/>
      <c r="M91" s="44"/>
      <c r="N91" s="95"/>
      <c r="O91" s="181"/>
      <c r="P91" s="96"/>
      <c r="Q91" s="182">
        <f>Q92+Q238</f>
        <v>0</v>
      </c>
      <c r="R91" s="182">
        <f>R92+R238</f>
        <v>0</v>
      </c>
      <c r="S91" s="96"/>
      <c r="T91" s="183">
        <f>T92+T238</f>
        <v>0</v>
      </c>
      <c r="U91" s="96"/>
      <c r="V91" s="183">
        <f>V92+V238</f>
        <v>2.5026406000000003</v>
      </c>
      <c r="W91" s="96"/>
      <c r="X91" s="184">
        <f>X92+X238</f>
        <v>3.36</v>
      </c>
      <c r="Y91" s="38"/>
      <c r="Z91" s="38"/>
      <c r="AA91" s="38"/>
      <c r="AB91" s="38"/>
      <c r="AC91" s="38"/>
      <c r="AD91" s="38"/>
      <c r="AE91" s="38"/>
      <c r="AT91" s="17" t="s">
        <v>73</v>
      </c>
      <c r="AU91" s="17" t="s">
        <v>93</v>
      </c>
      <c r="BK91" s="185">
        <f>BK92+BK238</f>
        <v>0</v>
      </c>
    </row>
    <row r="92" spans="1:63" s="12" customFormat="1" ht="25.9" customHeight="1">
      <c r="A92" s="12"/>
      <c r="B92" s="186"/>
      <c r="C92" s="187"/>
      <c r="D92" s="188" t="s">
        <v>73</v>
      </c>
      <c r="E92" s="189" t="s">
        <v>121</v>
      </c>
      <c r="F92" s="189" t="s">
        <v>122</v>
      </c>
      <c r="G92" s="187"/>
      <c r="H92" s="187"/>
      <c r="I92" s="190"/>
      <c r="J92" s="190"/>
      <c r="K92" s="191">
        <f>BK92</f>
        <v>0</v>
      </c>
      <c r="L92" s="187"/>
      <c r="M92" s="192"/>
      <c r="N92" s="193"/>
      <c r="O92" s="194"/>
      <c r="P92" s="194"/>
      <c r="Q92" s="195">
        <f>Q93+Q157+Q164+Q168+Q191+Q219+Q234</f>
        <v>0</v>
      </c>
      <c r="R92" s="195">
        <f>R93+R157+R164+R168+R191+R219+R234</f>
        <v>0</v>
      </c>
      <c r="S92" s="194"/>
      <c r="T92" s="196">
        <f>T93+T157+T164+T168+T191+T219+T234</f>
        <v>0</v>
      </c>
      <c r="U92" s="194"/>
      <c r="V92" s="196">
        <f>V93+V157+V164+V168+V191+V219+V234</f>
        <v>2.5026406000000003</v>
      </c>
      <c r="W92" s="194"/>
      <c r="X92" s="197">
        <f>X93+X157+X164+X168+X191+X219+X234</f>
        <v>3.36</v>
      </c>
      <c r="Y92" s="12"/>
      <c r="Z92" s="12"/>
      <c r="AA92" s="12"/>
      <c r="AB92" s="12"/>
      <c r="AC92" s="12"/>
      <c r="AD92" s="12"/>
      <c r="AE92" s="12"/>
      <c r="AR92" s="198" t="s">
        <v>80</v>
      </c>
      <c r="AT92" s="199" t="s">
        <v>73</v>
      </c>
      <c r="AU92" s="199" t="s">
        <v>74</v>
      </c>
      <c r="AY92" s="198" t="s">
        <v>123</v>
      </c>
      <c r="BK92" s="200">
        <f>BK93+BK157+BK164+BK168+BK191+BK219+BK234</f>
        <v>0</v>
      </c>
    </row>
    <row r="93" spans="1:63" s="12" customFormat="1" ht="22.8" customHeight="1">
      <c r="A93" s="12"/>
      <c r="B93" s="186"/>
      <c r="C93" s="187"/>
      <c r="D93" s="188" t="s">
        <v>73</v>
      </c>
      <c r="E93" s="201" t="s">
        <v>80</v>
      </c>
      <c r="F93" s="201" t="s">
        <v>124</v>
      </c>
      <c r="G93" s="187"/>
      <c r="H93" s="187"/>
      <c r="I93" s="190"/>
      <c r="J93" s="190"/>
      <c r="K93" s="202">
        <f>BK93</f>
        <v>0</v>
      </c>
      <c r="L93" s="187"/>
      <c r="M93" s="192"/>
      <c r="N93" s="193"/>
      <c r="O93" s="194"/>
      <c r="P93" s="194"/>
      <c r="Q93" s="195">
        <f>SUM(Q94:Q156)</f>
        <v>0</v>
      </c>
      <c r="R93" s="195">
        <f>SUM(R94:R156)</f>
        <v>0</v>
      </c>
      <c r="S93" s="194"/>
      <c r="T93" s="196">
        <f>SUM(T94:T156)</f>
        <v>0</v>
      </c>
      <c r="U93" s="194"/>
      <c r="V93" s="196">
        <f>SUM(V94:V156)</f>
        <v>0.0559872</v>
      </c>
      <c r="W93" s="194"/>
      <c r="X93" s="197">
        <f>SUM(X94:X156)</f>
        <v>0</v>
      </c>
      <c r="Y93" s="12"/>
      <c r="Z93" s="12"/>
      <c r="AA93" s="12"/>
      <c r="AB93" s="12"/>
      <c r="AC93" s="12"/>
      <c r="AD93" s="12"/>
      <c r="AE93" s="12"/>
      <c r="AR93" s="198" t="s">
        <v>80</v>
      </c>
      <c r="AT93" s="199" t="s">
        <v>73</v>
      </c>
      <c r="AU93" s="199" t="s">
        <v>80</v>
      </c>
      <c r="AY93" s="198" t="s">
        <v>123</v>
      </c>
      <c r="BK93" s="200">
        <f>SUM(BK94:BK156)</f>
        <v>0</v>
      </c>
    </row>
    <row r="94" spans="1:65" s="2" customFormat="1" ht="22.2" customHeight="1">
      <c r="A94" s="38"/>
      <c r="B94" s="39"/>
      <c r="C94" s="203" t="s">
        <v>80</v>
      </c>
      <c r="D94" s="203" t="s">
        <v>125</v>
      </c>
      <c r="E94" s="204" t="s">
        <v>126</v>
      </c>
      <c r="F94" s="205" t="s">
        <v>127</v>
      </c>
      <c r="G94" s="206" t="s">
        <v>128</v>
      </c>
      <c r="H94" s="207">
        <v>48</v>
      </c>
      <c r="I94" s="208"/>
      <c r="J94" s="208"/>
      <c r="K94" s="209">
        <f>ROUND(P94*H94,2)</f>
        <v>0</v>
      </c>
      <c r="L94" s="205" t="s">
        <v>129</v>
      </c>
      <c r="M94" s="44"/>
      <c r="N94" s="210" t="s">
        <v>20</v>
      </c>
      <c r="O94" s="211" t="s">
        <v>43</v>
      </c>
      <c r="P94" s="212">
        <f>I94+J94</f>
        <v>0</v>
      </c>
      <c r="Q94" s="212">
        <f>ROUND(I94*H94,2)</f>
        <v>0</v>
      </c>
      <c r="R94" s="212">
        <f>ROUND(J94*H94,2)</f>
        <v>0</v>
      </c>
      <c r="S94" s="84"/>
      <c r="T94" s="213">
        <f>S94*H94</f>
        <v>0</v>
      </c>
      <c r="U94" s="213">
        <v>3E-05</v>
      </c>
      <c r="V94" s="213">
        <f>U94*H94</f>
        <v>0.00144</v>
      </c>
      <c r="W94" s="213">
        <v>0</v>
      </c>
      <c r="X94" s="214">
        <f>W94*H94</f>
        <v>0</v>
      </c>
      <c r="Y94" s="38"/>
      <c r="Z94" s="38"/>
      <c r="AA94" s="38"/>
      <c r="AB94" s="38"/>
      <c r="AC94" s="38"/>
      <c r="AD94" s="38"/>
      <c r="AE94" s="38"/>
      <c r="AR94" s="215" t="s">
        <v>130</v>
      </c>
      <c r="AT94" s="215" t="s">
        <v>125</v>
      </c>
      <c r="AU94" s="215" t="s">
        <v>82</v>
      </c>
      <c r="AY94" s="17" t="s">
        <v>123</v>
      </c>
      <c r="BE94" s="216">
        <f>IF(O94="základní",K94,0)</f>
        <v>0</v>
      </c>
      <c r="BF94" s="216">
        <f>IF(O94="snížená",K94,0)</f>
        <v>0</v>
      </c>
      <c r="BG94" s="216">
        <f>IF(O94="zákl. přenesená",K94,0)</f>
        <v>0</v>
      </c>
      <c r="BH94" s="216">
        <f>IF(O94="sníž. přenesená",K94,0)</f>
        <v>0</v>
      </c>
      <c r="BI94" s="216">
        <f>IF(O94="nulová",K94,0)</f>
        <v>0</v>
      </c>
      <c r="BJ94" s="17" t="s">
        <v>80</v>
      </c>
      <c r="BK94" s="216">
        <f>ROUND(P94*H94,2)</f>
        <v>0</v>
      </c>
      <c r="BL94" s="17" t="s">
        <v>130</v>
      </c>
      <c r="BM94" s="215" t="s">
        <v>131</v>
      </c>
    </row>
    <row r="95" spans="1:47" s="2" customFormat="1" ht="12">
      <c r="A95" s="38"/>
      <c r="B95" s="39"/>
      <c r="C95" s="40"/>
      <c r="D95" s="217" t="s">
        <v>132</v>
      </c>
      <c r="E95" s="40"/>
      <c r="F95" s="218" t="s">
        <v>133</v>
      </c>
      <c r="G95" s="40"/>
      <c r="H95" s="40"/>
      <c r="I95" s="219"/>
      <c r="J95" s="219"/>
      <c r="K95" s="40"/>
      <c r="L95" s="40"/>
      <c r="M95" s="44"/>
      <c r="N95" s="220"/>
      <c r="O95" s="221"/>
      <c r="P95" s="84"/>
      <c r="Q95" s="84"/>
      <c r="R95" s="84"/>
      <c r="S95" s="84"/>
      <c r="T95" s="84"/>
      <c r="U95" s="84"/>
      <c r="V95" s="84"/>
      <c r="W95" s="84"/>
      <c r="X95" s="85"/>
      <c r="Y95" s="38"/>
      <c r="Z95" s="38"/>
      <c r="AA95" s="38"/>
      <c r="AB95" s="38"/>
      <c r="AC95" s="38"/>
      <c r="AD95" s="38"/>
      <c r="AE95" s="38"/>
      <c r="AT95" s="17" t="s">
        <v>132</v>
      </c>
      <c r="AU95" s="17" t="s">
        <v>82</v>
      </c>
    </row>
    <row r="96" spans="1:47" s="2" customFormat="1" ht="12">
      <c r="A96" s="38"/>
      <c r="B96" s="39"/>
      <c r="C96" s="40"/>
      <c r="D96" s="222" t="s">
        <v>134</v>
      </c>
      <c r="E96" s="40"/>
      <c r="F96" s="223" t="s">
        <v>135</v>
      </c>
      <c r="G96" s="40"/>
      <c r="H96" s="40"/>
      <c r="I96" s="219"/>
      <c r="J96" s="219"/>
      <c r="K96" s="40"/>
      <c r="L96" s="40"/>
      <c r="M96" s="44"/>
      <c r="N96" s="220"/>
      <c r="O96" s="221"/>
      <c r="P96" s="84"/>
      <c r="Q96" s="84"/>
      <c r="R96" s="84"/>
      <c r="S96" s="84"/>
      <c r="T96" s="84"/>
      <c r="U96" s="84"/>
      <c r="V96" s="84"/>
      <c r="W96" s="84"/>
      <c r="X96" s="85"/>
      <c r="Y96" s="38"/>
      <c r="Z96" s="38"/>
      <c r="AA96" s="38"/>
      <c r="AB96" s="38"/>
      <c r="AC96" s="38"/>
      <c r="AD96" s="38"/>
      <c r="AE96" s="38"/>
      <c r="AT96" s="17" t="s">
        <v>134</v>
      </c>
      <c r="AU96" s="17" t="s">
        <v>82</v>
      </c>
    </row>
    <row r="97" spans="1:65" s="2" customFormat="1" ht="22.2" customHeight="1">
      <c r="A97" s="38"/>
      <c r="B97" s="39"/>
      <c r="C97" s="203" t="s">
        <v>82</v>
      </c>
      <c r="D97" s="203" t="s">
        <v>125</v>
      </c>
      <c r="E97" s="204" t="s">
        <v>136</v>
      </c>
      <c r="F97" s="205" t="s">
        <v>137</v>
      </c>
      <c r="G97" s="206" t="s">
        <v>138</v>
      </c>
      <c r="H97" s="207">
        <v>14.4</v>
      </c>
      <c r="I97" s="208"/>
      <c r="J97" s="208"/>
      <c r="K97" s="209">
        <f>ROUND(P97*H97,2)</f>
        <v>0</v>
      </c>
      <c r="L97" s="205" t="s">
        <v>129</v>
      </c>
      <c r="M97" s="44"/>
      <c r="N97" s="210" t="s">
        <v>20</v>
      </c>
      <c r="O97" s="211" t="s">
        <v>43</v>
      </c>
      <c r="P97" s="212">
        <f>I97+J97</f>
        <v>0</v>
      </c>
      <c r="Q97" s="212">
        <f>ROUND(I97*H97,2)</f>
        <v>0</v>
      </c>
      <c r="R97" s="212">
        <f>ROUND(J97*H97,2)</f>
        <v>0</v>
      </c>
      <c r="S97" s="84"/>
      <c r="T97" s="213">
        <f>S97*H97</f>
        <v>0</v>
      </c>
      <c r="U97" s="213">
        <v>0</v>
      </c>
      <c r="V97" s="213">
        <f>U97*H97</f>
        <v>0</v>
      </c>
      <c r="W97" s="213">
        <v>0</v>
      </c>
      <c r="X97" s="214">
        <f>W97*H97</f>
        <v>0</v>
      </c>
      <c r="Y97" s="38"/>
      <c r="Z97" s="38"/>
      <c r="AA97" s="38"/>
      <c r="AB97" s="38"/>
      <c r="AC97" s="38"/>
      <c r="AD97" s="38"/>
      <c r="AE97" s="38"/>
      <c r="AR97" s="215" t="s">
        <v>130</v>
      </c>
      <c r="AT97" s="215" t="s">
        <v>125</v>
      </c>
      <c r="AU97" s="215" t="s">
        <v>82</v>
      </c>
      <c r="AY97" s="17" t="s">
        <v>123</v>
      </c>
      <c r="BE97" s="216">
        <f>IF(O97="základní",K97,0)</f>
        <v>0</v>
      </c>
      <c r="BF97" s="216">
        <f>IF(O97="snížená",K97,0)</f>
        <v>0</v>
      </c>
      <c r="BG97" s="216">
        <f>IF(O97="zákl. přenesená",K97,0)</f>
        <v>0</v>
      </c>
      <c r="BH97" s="216">
        <f>IF(O97="sníž. přenesená",K97,0)</f>
        <v>0</v>
      </c>
      <c r="BI97" s="216">
        <f>IF(O97="nulová",K97,0)</f>
        <v>0</v>
      </c>
      <c r="BJ97" s="17" t="s">
        <v>80</v>
      </c>
      <c r="BK97" s="216">
        <f>ROUND(P97*H97,2)</f>
        <v>0</v>
      </c>
      <c r="BL97" s="17" t="s">
        <v>130</v>
      </c>
      <c r="BM97" s="215" t="s">
        <v>139</v>
      </c>
    </row>
    <row r="98" spans="1:47" s="2" customFormat="1" ht="12">
      <c r="A98" s="38"/>
      <c r="B98" s="39"/>
      <c r="C98" s="40"/>
      <c r="D98" s="217" t="s">
        <v>132</v>
      </c>
      <c r="E98" s="40"/>
      <c r="F98" s="218" t="s">
        <v>140</v>
      </c>
      <c r="G98" s="40"/>
      <c r="H98" s="40"/>
      <c r="I98" s="219"/>
      <c r="J98" s="219"/>
      <c r="K98" s="40"/>
      <c r="L98" s="40"/>
      <c r="M98" s="44"/>
      <c r="N98" s="220"/>
      <c r="O98" s="221"/>
      <c r="P98" s="84"/>
      <c r="Q98" s="84"/>
      <c r="R98" s="84"/>
      <c r="S98" s="84"/>
      <c r="T98" s="84"/>
      <c r="U98" s="84"/>
      <c r="V98" s="84"/>
      <c r="W98" s="84"/>
      <c r="X98" s="85"/>
      <c r="Y98" s="38"/>
      <c r="Z98" s="38"/>
      <c r="AA98" s="38"/>
      <c r="AB98" s="38"/>
      <c r="AC98" s="38"/>
      <c r="AD98" s="38"/>
      <c r="AE98" s="38"/>
      <c r="AT98" s="17" t="s">
        <v>132</v>
      </c>
      <c r="AU98" s="17" t="s">
        <v>82</v>
      </c>
    </row>
    <row r="99" spans="1:47" s="2" customFormat="1" ht="12">
      <c r="A99" s="38"/>
      <c r="B99" s="39"/>
      <c r="C99" s="40"/>
      <c r="D99" s="222" t="s">
        <v>134</v>
      </c>
      <c r="E99" s="40"/>
      <c r="F99" s="223" t="s">
        <v>141</v>
      </c>
      <c r="G99" s="40"/>
      <c r="H99" s="40"/>
      <c r="I99" s="219"/>
      <c r="J99" s="219"/>
      <c r="K99" s="40"/>
      <c r="L99" s="40"/>
      <c r="M99" s="44"/>
      <c r="N99" s="220"/>
      <c r="O99" s="221"/>
      <c r="P99" s="84"/>
      <c r="Q99" s="84"/>
      <c r="R99" s="84"/>
      <c r="S99" s="84"/>
      <c r="T99" s="84"/>
      <c r="U99" s="84"/>
      <c r="V99" s="84"/>
      <c r="W99" s="84"/>
      <c r="X99" s="85"/>
      <c r="Y99" s="38"/>
      <c r="Z99" s="38"/>
      <c r="AA99" s="38"/>
      <c r="AB99" s="38"/>
      <c r="AC99" s="38"/>
      <c r="AD99" s="38"/>
      <c r="AE99" s="38"/>
      <c r="AT99" s="17" t="s">
        <v>134</v>
      </c>
      <c r="AU99" s="17" t="s">
        <v>82</v>
      </c>
    </row>
    <row r="100" spans="1:51" s="13" customFormat="1" ht="12">
      <c r="A100" s="13"/>
      <c r="B100" s="224"/>
      <c r="C100" s="225"/>
      <c r="D100" s="217" t="s">
        <v>142</v>
      </c>
      <c r="E100" s="226" t="s">
        <v>20</v>
      </c>
      <c r="F100" s="227" t="s">
        <v>143</v>
      </c>
      <c r="G100" s="225"/>
      <c r="H100" s="228">
        <v>8</v>
      </c>
      <c r="I100" s="229"/>
      <c r="J100" s="229"/>
      <c r="K100" s="225"/>
      <c r="L100" s="225"/>
      <c r="M100" s="230"/>
      <c r="N100" s="231"/>
      <c r="O100" s="232"/>
      <c r="P100" s="232"/>
      <c r="Q100" s="232"/>
      <c r="R100" s="232"/>
      <c r="S100" s="232"/>
      <c r="T100" s="232"/>
      <c r="U100" s="232"/>
      <c r="V100" s="232"/>
      <c r="W100" s="232"/>
      <c r="X100" s="233"/>
      <c r="Y100" s="13"/>
      <c r="Z100" s="13"/>
      <c r="AA100" s="13"/>
      <c r="AB100" s="13"/>
      <c r="AC100" s="13"/>
      <c r="AD100" s="13"/>
      <c r="AE100" s="13"/>
      <c r="AT100" s="234" t="s">
        <v>142</v>
      </c>
      <c r="AU100" s="234" t="s">
        <v>82</v>
      </c>
      <c r="AV100" s="13" t="s">
        <v>82</v>
      </c>
      <c r="AW100" s="13" t="s">
        <v>5</v>
      </c>
      <c r="AX100" s="13" t="s">
        <v>74</v>
      </c>
      <c r="AY100" s="234" t="s">
        <v>123</v>
      </c>
    </row>
    <row r="101" spans="1:51" s="13" customFormat="1" ht="12">
      <c r="A101" s="13"/>
      <c r="B101" s="224"/>
      <c r="C101" s="225"/>
      <c r="D101" s="217" t="s">
        <v>142</v>
      </c>
      <c r="E101" s="226" t="s">
        <v>20</v>
      </c>
      <c r="F101" s="227" t="s">
        <v>144</v>
      </c>
      <c r="G101" s="225"/>
      <c r="H101" s="228">
        <v>6.4</v>
      </c>
      <c r="I101" s="229"/>
      <c r="J101" s="229"/>
      <c r="K101" s="225"/>
      <c r="L101" s="225"/>
      <c r="M101" s="230"/>
      <c r="N101" s="231"/>
      <c r="O101" s="232"/>
      <c r="P101" s="232"/>
      <c r="Q101" s="232"/>
      <c r="R101" s="232"/>
      <c r="S101" s="232"/>
      <c r="T101" s="232"/>
      <c r="U101" s="232"/>
      <c r="V101" s="232"/>
      <c r="W101" s="232"/>
      <c r="X101" s="233"/>
      <c r="Y101" s="13"/>
      <c r="Z101" s="13"/>
      <c r="AA101" s="13"/>
      <c r="AB101" s="13"/>
      <c r="AC101" s="13"/>
      <c r="AD101" s="13"/>
      <c r="AE101" s="13"/>
      <c r="AT101" s="234" t="s">
        <v>142</v>
      </c>
      <c r="AU101" s="234" t="s">
        <v>82</v>
      </c>
      <c r="AV101" s="13" t="s">
        <v>82</v>
      </c>
      <c r="AW101" s="13" t="s">
        <v>5</v>
      </c>
      <c r="AX101" s="13" t="s">
        <v>74</v>
      </c>
      <c r="AY101" s="234" t="s">
        <v>123</v>
      </c>
    </row>
    <row r="102" spans="1:51" s="14" customFormat="1" ht="12">
      <c r="A102" s="14"/>
      <c r="B102" s="235"/>
      <c r="C102" s="236"/>
      <c r="D102" s="217" t="s">
        <v>142</v>
      </c>
      <c r="E102" s="237" t="s">
        <v>20</v>
      </c>
      <c r="F102" s="238" t="s">
        <v>145</v>
      </c>
      <c r="G102" s="236"/>
      <c r="H102" s="239">
        <v>14.4</v>
      </c>
      <c r="I102" s="240"/>
      <c r="J102" s="240"/>
      <c r="K102" s="236"/>
      <c r="L102" s="236"/>
      <c r="M102" s="241"/>
      <c r="N102" s="242"/>
      <c r="O102" s="243"/>
      <c r="P102" s="243"/>
      <c r="Q102" s="243"/>
      <c r="R102" s="243"/>
      <c r="S102" s="243"/>
      <c r="T102" s="243"/>
      <c r="U102" s="243"/>
      <c r="V102" s="243"/>
      <c r="W102" s="243"/>
      <c r="X102" s="244"/>
      <c r="Y102" s="14"/>
      <c r="Z102" s="14"/>
      <c r="AA102" s="14"/>
      <c r="AB102" s="14"/>
      <c r="AC102" s="14"/>
      <c r="AD102" s="14"/>
      <c r="AE102" s="14"/>
      <c r="AT102" s="245" t="s">
        <v>142</v>
      </c>
      <c r="AU102" s="245" t="s">
        <v>82</v>
      </c>
      <c r="AV102" s="14" t="s">
        <v>130</v>
      </c>
      <c r="AW102" s="14" t="s">
        <v>5</v>
      </c>
      <c r="AX102" s="14" t="s">
        <v>80</v>
      </c>
      <c r="AY102" s="245" t="s">
        <v>123</v>
      </c>
    </row>
    <row r="103" spans="1:65" s="2" customFormat="1" ht="22.2" customHeight="1">
      <c r="A103" s="38"/>
      <c r="B103" s="39"/>
      <c r="C103" s="203" t="s">
        <v>146</v>
      </c>
      <c r="D103" s="203" t="s">
        <v>125</v>
      </c>
      <c r="E103" s="204" t="s">
        <v>147</v>
      </c>
      <c r="F103" s="205" t="s">
        <v>148</v>
      </c>
      <c r="G103" s="206" t="s">
        <v>149</v>
      </c>
      <c r="H103" s="207">
        <v>12.586</v>
      </c>
      <c r="I103" s="208"/>
      <c r="J103" s="208"/>
      <c r="K103" s="209">
        <f>ROUND(P103*H103,2)</f>
        <v>0</v>
      </c>
      <c r="L103" s="205" t="s">
        <v>129</v>
      </c>
      <c r="M103" s="44"/>
      <c r="N103" s="210" t="s">
        <v>20</v>
      </c>
      <c r="O103" s="211" t="s">
        <v>43</v>
      </c>
      <c r="P103" s="212">
        <f>I103+J103</f>
        <v>0</v>
      </c>
      <c r="Q103" s="212">
        <f>ROUND(I103*H103,2)</f>
        <v>0</v>
      </c>
      <c r="R103" s="212">
        <f>ROUND(J103*H103,2)</f>
        <v>0</v>
      </c>
      <c r="S103" s="84"/>
      <c r="T103" s="213">
        <f>S103*H103</f>
        <v>0</v>
      </c>
      <c r="U103" s="213">
        <v>0</v>
      </c>
      <c r="V103" s="213">
        <f>U103*H103</f>
        <v>0</v>
      </c>
      <c r="W103" s="213">
        <v>0</v>
      </c>
      <c r="X103" s="214">
        <f>W103*H103</f>
        <v>0</v>
      </c>
      <c r="Y103" s="38"/>
      <c r="Z103" s="38"/>
      <c r="AA103" s="38"/>
      <c r="AB103" s="38"/>
      <c r="AC103" s="38"/>
      <c r="AD103" s="38"/>
      <c r="AE103" s="38"/>
      <c r="AR103" s="215" t="s">
        <v>130</v>
      </c>
      <c r="AT103" s="215" t="s">
        <v>125</v>
      </c>
      <c r="AU103" s="215" t="s">
        <v>82</v>
      </c>
      <c r="AY103" s="17" t="s">
        <v>123</v>
      </c>
      <c r="BE103" s="216">
        <f>IF(O103="základní",K103,0)</f>
        <v>0</v>
      </c>
      <c r="BF103" s="216">
        <f>IF(O103="snížená",K103,0)</f>
        <v>0</v>
      </c>
      <c r="BG103" s="216">
        <f>IF(O103="zákl. přenesená",K103,0)</f>
        <v>0</v>
      </c>
      <c r="BH103" s="216">
        <f>IF(O103="sníž. přenesená",K103,0)</f>
        <v>0</v>
      </c>
      <c r="BI103" s="216">
        <f>IF(O103="nulová",K103,0)</f>
        <v>0</v>
      </c>
      <c r="BJ103" s="17" t="s">
        <v>80</v>
      </c>
      <c r="BK103" s="216">
        <f>ROUND(P103*H103,2)</f>
        <v>0</v>
      </c>
      <c r="BL103" s="17" t="s">
        <v>130</v>
      </c>
      <c r="BM103" s="215" t="s">
        <v>150</v>
      </c>
    </row>
    <row r="104" spans="1:47" s="2" customFormat="1" ht="12">
      <c r="A104" s="38"/>
      <c r="B104" s="39"/>
      <c r="C104" s="40"/>
      <c r="D104" s="217" t="s">
        <v>132</v>
      </c>
      <c r="E104" s="40"/>
      <c r="F104" s="218" t="s">
        <v>151</v>
      </c>
      <c r="G104" s="40"/>
      <c r="H104" s="40"/>
      <c r="I104" s="219"/>
      <c r="J104" s="219"/>
      <c r="K104" s="40"/>
      <c r="L104" s="40"/>
      <c r="M104" s="44"/>
      <c r="N104" s="220"/>
      <c r="O104" s="221"/>
      <c r="P104" s="84"/>
      <c r="Q104" s="84"/>
      <c r="R104" s="84"/>
      <c r="S104" s="84"/>
      <c r="T104" s="84"/>
      <c r="U104" s="84"/>
      <c r="V104" s="84"/>
      <c r="W104" s="84"/>
      <c r="X104" s="85"/>
      <c r="Y104" s="38"/>
      <c r="Z104" s="38"/>
      <c r="AA104" s="38"/>
      <c r="AB104" s="38"/>
      <c r="AC104" s="38"/>
      <c r="AD104" s="38"/>
      <c r="AE104" s="38"/>
      <c r="AT104" s="17" t="s">
        <v>132</v>
      </c>
      <c r="AU104" s="17" t="s">
        <v>82</v>
      </c>
    </row>
    <row r="105" spans="1:47" s="2" customFormat="1" ht="12">
      <c r="A105" s="38"/>
      <c r="B105" s="39"/>
      <c r="C105" s="40"/>
      <c r="D105" s="222" t="s">
        <v>134</v>
      </c>
      <c r="E105" s="40"/>
      <c r="F105" s="223" t="s">
        <v>152</v>
      </c>
      <c r="G105" s="40"/>
      <c r="H105" s="40"/>
      <c r="I105" s="219"/>
      <c r="J105" s="219"/>
      <c r="K105" s="40"/>
      <c r="L105" s="40"/>
      <c r="M105" s="44"/>
      <c r="N105" s="220"/>
      <c r="O105" s="221"/>
      <c r="P105" s="84"/>
      <c r="Q105" s="84"/>
      <c r="R105" s="84"/>
      <c r="S105" s="84"/>
      <c r="T105" s="84"/>
      <c r="U105" s="84"/>
      <c r="V105" s="84"/>
      <c r="W105" s="84"/>
      <c r="X105" s="85"/>
      <c r="Y105" s="38"/>
      <c r="Z105" s="38"/>
      <c r="AA105" s="38"/>
      <c r="AB105" s="38"/>
      <c r="AC105" s="38"/>
      <c r="AD105" s="38"/>
      <c r="AE105" s="38"/>
      <c r="AT105" s="17" t="s">
        <v>134</v>
      </c>
      <c r="AU105" s="17" t="s">
        <v>82</v>
      </c>
    </row>
    <row r="106" spans="1:51" s="13" customFormat="1" ht="12">
      <c r="A106" s="13"/>
      <c r="B106" s="224"/>
      <c r="C106" s="225"/>
      <c r="D106" s="217" t="s">
        <v>142</v>
      </c>
      <c r="E106" s="226" t="s">
        <v>20</v>
      </c>
      <c r="F106" s="227" t="s">
        <v>153</v>
      </c>
      <c r="G106" s="225"/>
      <c r="H106" s="228">
        <v>6.992</v>
      </c>
      <c r="I106" s="229"/>
      <c r="J106" s="229"/>
      <c r="K106" s="225"/>
      <c r="L106" s="225"/>
      <c r="M106" s="230"/>
      <c r="N106" s="231"/>
      <c r="O106" s="232"/>
      <c r="P106" s="232"/>
      <c r="Q106" s="232"/>
      <c r="R106" s="232"/>
      <c r="S106" s="232"/>
      <c r="T106" s="232"/>
      <c r="U106" s="232"/>
      <c r="V106" s="232"/>
      <c r="W106" s="232"/>
      <c r="X106" s="233"/>
      <c r="Y106" s="13"/>
      <c r="Z106" s="13"/>
      <c r="AA106" s="13"/>
      <c r="AB106" s="13"/>
      <c r="AC106" s="13"/>
      <c r="AD106" s="13"/>
      <c r="AE106" s="13"/>
      <c r="AT106" s="234" t="s">
        <v>142</v>
      </c>
      <c r="AU106" s="234" t="s">
        <v>82</v>
      </c>
      <c r="AV106" s="13" t="s">
        <v>82</v>
      </c>
      <c r="AW106" s="13" t="s">
        <v>5</v>
      </c>
      <c r="AX106" s="13" t="s">
        <v>74</v>
      </c>
      <c r="AY106" s="234" t="s">
        <v>123</v>
      </c>
    </row>
    <row r="107" spans="1:51" s="13" customFormat="1" ht="12">
      <c r="A107" s="13"/>
      <c r="B107" s="224"/>
      <c r="C107" s="225"/>
      <c r="D107" s="217" t="s">
        <v>142</v>
      </c>
      <c r="E107" s="226" t="s">
        <v>20</v>
      </c>
      <c r="F107" s="227" t="s">
        <v>154</v>
      </c>
      <c r="G107" s="225"/>
      <c r="H107" s="228">
        <v>5.594</v>
      </c>
      <c r="I107" s="229"/>
      <c r="J107" s="229"/>
      <c r="K107" s="225"/>
      <c r="L107" s="225"/>
      <c r="M107" s="230"/>
      <c r="N107" s="231"/>
      <c r="O107" s="232"/>
      <c r="P107" s="232"/>
      <c r="Q107" s="232"/>
      <c r="R107" s="232"/>
      <c r="S107" s="232"/>
      <c r="T107" s="232"/>
      <c r="U107" s="232"/>
      <c r="V107" s="232"/>
      <c r="W107" s="232"/>
      <c r="X107" s="233"/>
      <c r="Y107" s="13"/>
      <c r="Z107" s="13"/>
      <c r="AA107" s="13"/>
      <c r="AB107" s="13"/>
      <c r="AC107" s="13"/>
      <c r="AD107" s="13"/>
      <c r="AE107" s="13"/>
      <c r="AT107" s="234" t="s">
        <v>142</v>
      </c>
      <c r="AU107" s="234" t="s">
        <v>82</v>
      </c>
      <c r="AV107" s="13" t="s">
        <v>82</v>
      </c>
      <c r="AW107" s="13" t="s">
        <v>5</v>
      </c>
      <c r="AX107" s="13" t="s">
        <v>74</v>
      </c>
      <c r="AY107" s="234" t="s">
        <v>123</v>
      </c>
    </row>
    <row r="108" spans="1:51" s="14" customFormat="1" ht="12">
      <c r="A108" s="14"/>
      <c r="B108" s="235"/>
      <c r="C108" s="236"/>
      <c r="D108" s="217" t="s">
        <v>142</v>
      </c>
      <c r="E108" s="237" t="s">
        <v>20</v>
      </c>
      <c r="F108" s="238" t="s">
        <v>145</v>
      </c>
      <c r="G108" s="236"/>
      <c r="H108" s="239">
        <v>12.586</v>
      </c>
      <c r="I108" s="240"/>
      <c r="J108" s="240"/>
      <c r="K108" s="236"/>
      <c r="L108" s="236"/>
      <c r="M108" s="241"/>
      <c r="N108" s="242"/>
      <c r="O108" s="243"/>
      <c r="P108" s="243"/>
      <c r="Q108" s="243"/>
      <c r="R108" s="243"/>
      <c r="S108" s="243"/>
      <c r="T108" s="243"/>
      <c r="U108" s="243"/>
      <c r="V108" s="243"/>
      <c r="W108" s="243"/>
      <c r="X108" s="244"/>
      <c r="Y108" s="14"/>
      <c r="Z108" s="14"/>
      <c r="AA108" s="14"/>
      <c r="AB108" s="14"/>
      <c r="AC108" s="14"/>
      <c r="AD108" s="14"/>
      <c r="AE108" s="14"/>
      <c r="AT108" s="245" t="s">
        <v>142</v>
      </c>
      <c r="AU108" s="245" t="s">
        <v>82</v>
      </c>
      <c r="AV108" s="14" t="s">
        <v>130</v>
      </c>
      <c r="AW108" s="14" t="s">
        <v>5</v>
      </c>
      <c r="AX108" s="14" t="s">
        <v>80</v>
      </c>
      <c r="AY108" s="245" t="s">
        <v>123</v>
      </c>
    </row>
    <row r="109" spans="1:65" s="2" customFormat="1" ht="22.2" customHeight="1">
      <c r="A109" s="38"/>
      <c r="B109" s="39"/>
      <c r="C109" s="203" t="s">
        <v>130</v>
      </c>
      <c r="D109" s="203" t="s">
        <v>125</v>
      </c>
      <c r="E109" s="204" t="s">
        <v>155</v>
      </c>
      <c r="F109" s="205" t="s">
        <v>156</v>
      </c>
      <c r="G109" s="206" t="s">
        <v>149</v>
      </c>
      <c r="H109" s="207">
        <v>28.08</v>
      </c>
      <c r="I109" s="208"/>
      <c r="J109" s="208"/>
      <c r="K109" s="209">
        <f>ROUND(P109*H109,2)</f>
        <v>0</v>
      </c>
      <c r="L109" s="205" t="s">
        <v>129</v>
      </c>
      <c r="M109" s="44"/>
      <c r="N109" s="210" t="s">
        <v>20</v>
      </c>
      <c r="O109" s="211" t="s">
        <v>43</v>
      </c>
      <c r="P109" s="212">
        <f>I109+J109</f>
        <v>0</v>
      </c>
      <c r="Q109" s="212">
        <f>ROUND(I109*H109,2)</f>
        <v>0</v>
      </c>
      <c r="R109" s="212">
        <f>ROUND(J109*H109,2)</f>
        <v>0</v>
      </c>
      <c r="S109" s="84"/>
      <c r="T109" s="213">
        <f>S109*H109</f>
        <v>0</v>
      </c>
      <c r="U109" s="213">
        <v>0</v>
      </c>
      <c r="V109" s="213">
        <f>U109*H109</f>
        <v>0</v>
      </c>
      <c r="W109" s="213">
        <v>0</v>
      </c>
      <c r="X109" s="214">
        <f>W109*H109</f>
        <v>0</v>
      </c>
      <c r="Y109" s="38"/>
      <c r="Z109" s="38"/>
      <c r="AA109" s="38"/>
      <c r="AB109" s="38"/>
      <c r="AC109" s="38"/>
      <c r="AD109" s="38"/>
      <c r="AE109" s="38"/>
      <c r="AR109" s="215" t="s">
        <v>130</v>
      </c>
      <c r="AT109" s="215" t="s">
        <v>125</v>
      </c>
      <c r="AU109" s="215" t="s">
        <v>82</v>
      </c>
      <c r="AY109" s="17" t="s">
        <v>123</v>
      </c>
      <c r="BE109" s="216">
        <f>IF(O109="základní",K109,0)</f>
        <v>0</v>
      </c>
      <c r="BF109" s="216">
        <f>IF(O109="snížená",K109,0)</f>
        <v>0</v>
      </c>
      <c r="BG109" s="216">
        <f>IF(O109="zákl. přenesená",K109,0)</f>
        <v>0</v>
      </c>
      <c r="BH109" s="216">
        <f>IF(O109="sníž. přenesená",K109,0)</f>
        <v>0</v>
      </c>
      <c r="BI109" s="216">
        <f>IF(O109="nulová",K109,0)</f>
        <v>0</v>
      </c>
      <c r="BJ109" s="17" t="s">
        <v>80</v>
      </c>
      <c r="BK109" s="216">
        <f>ROUND(P109*H109,2)</f>
        <v>0</v>
      </c>
      <c r="BL109" s="17" t="s">
        <v>130</v>
      </c>
      <c r="BM109" s="215" t="s">
        <v>157</v>
      </c>
    </row>
    <row r="110" spans="1:47" s="2" customFormat="1" ht="12">
      <c r="A110" s="38"/>
      <c r="B110" s="39"/>
      <c r="C110" s="40"/>
      <c r="D110" s="217" t="s">
        <v>132</v>
      </c>
      <c r="E110" s="40"/>
      <c r="F110" s="218" t="s">
        <v>158</v>
      </c>
      <c r="G110" s="40"/>
      <c r="H110" s="40"/>
      <c r="I110" s="219"/>
      <c r="J110" s="219"/>
      <c r="K110" s="40"/>
      <c r="L110" s="40"/>
      <c r="M110" s="44"/>
      <c r="N110" s="220"/>
      <c r="O110" s="221"/>
      <c r="P110" s="84"/>
      <c r="Q110" s="84"/>
      <c r="R110" s="84"/>
      <c r="S110" s="84"/>
      <c r="T110" s="84"/>
      <c r="U110" s="84"/>
      <c r="V110" s="84"/>
      <c r="W110" s="84"/>
      <c r="X110" s="85"/>
      <c r="Y110" s="38"/>
      <c r="Z110" s="38"/>
      <c r="AA110" s="38"/>
      <c r="AB110" s="38"/>
      <c r="AC110" s="38"/>
      <c r="AD110" s="38"/>
      <c r="AE110" s="38"/>
      <c r="AT110" s="17" t="s">
        <v>132</v>
      </c>
      <c r="AU110" s="17" t="s">
        <v>82</v>
      </c>
    </row>
    <row r="111" spans="1:47" s="2" customFormat="1" ht="12">
      <c r="A111" s="38"/>
      <c r="B111" s="39"/>
      <c r="C111" s="40"/>
      <c r="D111" s="222" t="s">
        <v>134</v>
      </c>
      <c r="E111" s="40"/>
      <c r="F111" s="223" t="s">
        <v>159</v>
      </c>
      <c r="G111" s="40"/>
      <c r="H111" s="40"/>
      <c r="I111" s="219"/>
      <c r="J111" s="219"/>
      <c r="K111" s="40"/>
      <c r="L111" s="40"/>
      <c r="M111" s="44"/>
      <c r="N111" s="220"/>
      <c r="O111" s="221"/>
      <c r="P111" s="84"/>
      <c r="Q111" s="84"/>
      <c r="R111" s="84"/>
      <c r="S111" s="84"/>
      <c r="T111" s="84"/>
      <c r="U111" s="84"/>
      <c r="V111" s="84"/>
      <c r="W111" s="84"/>
      <c r="X111" s="85"/>
      <c r="Y111" s="38"/>
      <c r="Z111" s="38"/>
      <c r="AA111" s="38"/>
      <c r="AB111" s="38"/>
      <c r="AC111" s="38"/>
      <c r="AD111" s="38"/>
      <c r="AE111" s="38"/>
      <c r="AT111" s="17" t="s">
        <v>134</v>
      </c>
      <c r="AU111" s="17" t="s">
        <v>82</v>
      </c>
    </row>
    <row r="112" spans="1:51" s="13" customFormat="1" ht="12">
      <c r="A112" s="13"/>
      <c r="B112" s="224"/>
      <c r="C112" s="225"/>
      <c r="D112" s="217" t="s">
        <v>142</v>
      </c>
      <c r="E112" s="226" t="s">
        <v>20</v>
      </c>
      <c r="F112" s="227" t="s">
        <v>160</v>
      </c>
      <c r="G112" s="225"/>
      <c r="H112" s="228">
        <v>15.6</v>
      </c>
      <c r="I112" s="229"/>
      <c r="J112" s="229"/>
      <c r="K112" s="225"/>
      <c r="L112" s="225"/>
      <c r="M112" s="230"/>
      <c r="N112" s="231"/>
      <c r="O112" s="232"/>
      <c r="P112" s="232"/>
      <c r="Q112" s="232"/>
      <c r="R112" s="232"/>
      <c r="S112" s="232"/>
      <c r="T112" s="232"/>
      <c r="U112" s="232"/>
      <c r="V112" s="232"/>
      <c r="W112" s="232"/>
      <c r="X112" s="233"/>
      <c r="Y112" s="13"/>
      <c r="Z112" s="13"/>
      <c r="AA112" s="13"/>
      <c r="AB112" s="13"/>
      <c r="AC112" s="13"/>
      <c r="AD112" s="13"/>
      <c r="AE112" s="13"/>
      <c r="AT112" s="234" t="s">
        <v>142</v>
      </c>
      <c r="AU112" s="234" t="s">
        <v>82</v>
      </c>
      <c r="AV112" s="13" t="s">
        <v>82</v>
      </c>
      <c r="AW112" s="13" t="s">
        <v>5</v>
      </c>
      <c r="AX112" s="13" t="s">
        <v>74</v>
      </c>
      <c r="AY112" s="234" t="s">
        <v>123</v>
      </c>
    </row>
    <row r="113" spans="1:51" s="13" customFormat="1" ht="12">
      <c r="A113" s="13"/>
      <c r="B113" s="224"/>
      <c r="C113" s="225"/>
      <c r="D113" s="217" t="s">
        <v>142</v>
      </c>
      <c r="E113" s="226" t="s">
        <v>20</v>
      </c>
      <c r="F113" s="227" t="s">
        <v>161</v>
      </c>
      <c r="G113" s="225"/>
      <c r="H113" s="228">
        <v>12.48</v>
      </c>
      <c r="I113" s="229"/>
      <c r="J113" s="229"/>
      <c r="K113" s="225"/>
      <c r="L113" s="225"/>
      <c r="M113" s="230"/>
      <c r="N113" s="231"/>
      <c r="O113" s="232"/>
      <c r="P113" s="232"/>
      <c r="Q113" s="232"/>
      <c r="R113" s="232"/>
      <c r="S113" s="232"/>
      <c r="T113" s="232"/>
      <c r="U113" s="232"/>
      <c r="V113" s="232"/>
      <c r="W113" s="232"/>
      <c r="X113" s="233"/>
      <c r="Y113" s="13"/>
      <c r="Z113" s="13"/>
      <c r="AA113" s="13"/>
      <c r="AB113" s="13"/>
      <c r="AC113" s="13"/>
      <c r="AD113" s="13"/>
      <c r="AE113" s="13"/>
      <c r="AT113" s="234" t="s">
        <v>142</v>
      </c>
      <c r="AU113" s="234" t="s">
        <v>82</v>
      </c>
      <c r="AV113" s="13" t="s">
        <v>82</v>
      </c>
      <c r="AW113" s="13" t="s">
        <v>5</v>
      </c>
      <c r="AX113" s="13" t="s">
        <v>74</v>
      </c>
      <c r="AY113" s="234" t="s">
        <v>123</v>
      </c>
    </row>
    <row r="114" spans="1:51" s="14" customFormat="1" ht="12">
      <c r="A114" s="14"/>
      <c r="B114" s="235"/>
      <c r="C114" s="236"/>
      <c r="D114" s="217" t="s">
        <v>142</v>
      </c>
      <c r="E114" s="237" t="s">
        <v>20</v>
      </c>
      <c r="F114" s="238" t="s">
        <v>145</v>
      </c>
      <c r="G114" s="236"/>
      <c r="H114" s="239">
        <v>28.08</v>
      </c>
      <c r="I114" s="240"/>
      <c r="J114" s="240"/>
      <c r="K114" s="236"/>
      <c r="L114" s="236"/>
      <c r="M114" s="241"/>
      <c r="N114" s="242"/>
      <c r="O114" s="243"/>
      <c r="P114" s="243"/>
      <c r="Q114" s="243"/>
      <c r="R114" s="243"/>
      <c r="S114" s="243"/>
      <c r="T114" s="243"/>
      <c r="U114" s="243"/>
      <c r="V114" s="243"/>
      <c r="W114" s="243"/>
      <c r="X114" s="244"/>
      <c r="Y114" s="14"/>
      <c r="Z114" s="14"/>
      <c r="AA114" s="14"/>
      <c r="AB114" s="14"/>
      <c r="AC114" s="14"/>
      <c r="AD114" s="14"/>
      <c r="AE114" s="14"/>
      <c r="AT114" s="245" t="s">
        <v>142</v>
      </c>
      <c r="AU114" s="245" t="s">
        <v>82</v>
      </c>
      <c r="AV114" s="14" t="s">
        <v>130</v>
      </c>
      <c r="AW114" s="14" t="s">
        <v>5</v>
      </c>
      <c r="AX114" s="14" t="s">
        <v>80</v>
      </c>
      <c r="AY114" s="245" t="s">
        <v>123</v>
      </c>
    </row>
    <row r="115" spans="1:65" s="2" customFormat="1" ht="22.2" customHeight="1">
      <c r="A115" s="38"/>
      <c r="B115" s="39"/>
      <c r="C115" s="203" t="s">
        <v>162</v>
      </c>
      <c r="D115" s="203" t="s">
        <v>125</v>
      </c>
      <c r="E115" s="204" t="s">
        <v>163</v>
      </c>
      <c r="F115" s="205" t="s">
        <v>164</v>
      </c>
      <c r="G115" s="206" t="s">
        <v>149</v>
      </c>
      <c r="H115" s="207">
        <v>47.52</v>
      </c>
      <c r="I115" s="208"/>
      <c r="J115" s="208"/>
      <c r="K115" s="209">
        <f>ROUND(P115*H115,2)</f>
        <v>0</v>
      </c>
      <c r="L115" s="205" t="s">
        <v>129</v>
      </c>
      <c r="M115" s="44"/>
      <c r="N115" s="210" t="s">
        <v>20</v>
      </c>
      <c r="O115" s="211" t="s">
        <v>43</v>
      </c>
      <c r="P115" s="212">
        <f>I115+J115</f>
        <v>0</v>
      </c>
      <c r="Q115" s="212">
        <f>ROUND(I115*H115,2)</f>
        <v>0</v>
      </c>
      <c r="R115" s="212">
        <f>ROUND(J115*H115,2)</f>
        <v>0</v>
      </c>
      <c r="S115" s="84"/>
      <c r="T115" s="213">
        <f>S115*H115</f>
        <v>0</v>
      </c>
      <c r="U115" s="213">
        <v>0.00046</v>
      </c>
      <c r="V115" s="213">
        <f>U115*H115</f>
        <v>0.021859200000000002</v>
      </c>
      <c r="W115" s="213">
        <v>0</v>
      </c>
      <c r="X115" s="214">
        <f>W115*H115</f>
        <v>0</v>
      </c>
      <c r="Y115" s="38"/>
      <c r="Z115" s="38"/>
      <c r="AA115" s="38"/>
      <c r="AB115" s="38"/>
      <c r="AC115" s="38"/>
      <c r="AD115" s="38"/>
      <c r="AE115" s="38"/>
      <c r="AR115" s="215" t="s">
        <v>130</v>
      </c>
      <c r="AT115" s="215" t="s">
        <v>125</v>
      </c>
      <c r="AU115" s="215" t="s">
        <v>82</v>
      </c>
      <c r="AY115" s="17" t="s">
        <v>123</v>
      </c>
      <c r="BE115" s="216">
        <f>IF(O115="základní",K115,0)</f>
        <v>0</v>
      </c>
      <c r="BF115" s="216">
        <f>IF(O115="snížená",K115,0)</f>
        <v>0</v>
      </c>
      <c r="BG115" s="216">
        <f>IF(O115="zákl. přenesená",K115,0)</f>
        <v>0</v>
      </c>
      <c r="BH115" s="216">
        <f>IF(O115="sníž. přenesená",K115,0)</f>
        <v>0</v>
      </c>
      <c r="BI115" s="216">
        <f>IF(O115="nulová",K115,0)</f>
        <v>0</v>
      </c>
      <c r="BJ115" s="17" t="s">
        <v>80</v>
      </c>
      <c r="BK115" s="216">
        <f>ROUND(P115*H115,2)</f>
        <v>0</v>
      </c>
      <c r="BL115" s="17" t="s">
        <v>130</v>
      </c>
      <c r="BM115" s="215" t="s">
        <v>165</v>
      </c>
    </row>
    <row r="116" spans="1:47" s="2" customFormat="1" ht="12">
      <c r="A116" s="38"/>
      <c r="B116" s="39"/>
      <c r="C116" s="40"/>
      <c r="D116" s="217" t="s">
        <v>132</v>
      </c>
      <c r="E116" s="40"/>
      <c r="F116" s="218" t="s">
        <v>166</v>
      </c>
      <c r="G116" s="40"/>
      <c r="H116" s="40"/>
      <c r="I116" s="219"/>
      <c r="J116" s="219"/>
      <c r="K116" s="40"/>
      <c r="L116" s="40"/>
      <c r="M116" s="44"/>
      <c r="N116" s="220"/>
      <c r="O116" s="221"/>
      <c r="P116" s="84"/>
      <c r="Q116" s="84"/>
      <c r="R116" s="84"/>
      <c r="S116" s="84"/>
      <c r="T116" s="84"/>
      <c r="U116" s="84"/>
      <c r="V116" s="84"/>
      <c r="W116" s="84"/>
      <c r="X116" s="85"/>
      <c r="Y116" s="38"/>
      <c r="Z116" s="38"/>
      <c r="AA116" s="38"/>
      <c r="AB116" s="38"/>
      <c r="AC116" s="38"/>
      <c r="AD116" s="38"/>
      <c r="AE116" s="38"/>
      <c r="AT116" s="17" t="s">
        <v>132</v>
      </c>
      <c r="AU116" s="17" t="s">
        <v>82</v>
      </c>
    </row>
    <row r="117" spans="1:47" s="2" customFormat="1" ht="12">
      <c r="A117" s="38"/>
      <c r="B117" s="39"/>
      <c r="C117" s="40"/>
      <c r="D117" s="222" t="s">
        <v>134</v>
      </c>
      <c r="E117" s="40"/>
      <c r="F117" s="223" t="s">
        <v>167</v>
      </c>
      <c r="G117" s="40"/>
      <c r="H117" s="40"/>
      <c r="I117" s="219"/>
      <c r="J117" s="219"/>
      <c r="K117" s="40"/>
      <c r="L117" s="40"/>
      <c r="M117" s="44"/>
      <c r="N117" s="220"/>
      <c r="O117" s="221"/>
      <c r="P117" s="84"/>
      <c r="Q117" s="84"/>
      <c r="R117" s="84"/>
      <c r="S117" s="84"/>
      <c r="T117" s="84"/>
      <c r="U117" s="84"/>
      <c r="V117" s="84"/>
      <c r="W117" s="84"/>
      <c r="X117" s="85"/>
      <c r="Y117" s="38"/>
      <c r="Z117" s="38"/>
      <c r="AA117" s="38"/>
      <c r="AB117" s="38"/>
      <c r="AC117" s="38"/>
      <c r="AD117" s="38"/>
      <c r="AE117" s="38"/>
      <c r="AT117" s="17" t="s">
        <v>134</v>
      </c>
      <c r="AU117" s="17" t="s">
        <v>82</v>
      </c>
    </row>
    <row r="118" spans="1:51" s="13" customFormat="1" ht="12">
      <c r="A118" s="13"/>
      <c r="B118" s="224"/>
      <c r="C118" s="225"/>
      <c r="D118" s="217" t="s">
        <v>142</v>
      </c>
      <c r="E118" s="226" t="s">
        <v>20</v>
      </c>
      <c r="F118" s="227" t="s">
        <v>168</v>
      </c>
      <c r="G118" s="225"/>
      <c r="H118" s="228">
        <v>26.4</v>
      </c>
      <c r="I118" s="229"/>
      <c r="J118" s="229"/>
      <c r="K118" s="225"/>
      <c r="L118" s="225"/>
      <c r="M118" s="230"/>
      <c r="N118" s="231"/>
      <c r="O118" s="232"/>
      <c r="P118" s="232"/>
      <c r="Q118" s="232"/>
      <c r="R118" s="232"/>
      <c r="S118" s="232"/>
      <c r="T118" s="232"/>
      <c r="U118" s="232"/>
      <c r="V118" s="232"/>
      <c r="W118" s="232"/>
      <c r="X118" s="233"/>
      <c r="Y118" s="13"/>
      <c r="Z118" s="13"/>
      <c r="AA118" s="13"/>
      <c r="AB118" s="13"/>
      <c r="AC118" s="13"/>
      <c r="AD118" s="13"/>
      <c r="AE118" s="13"/>
      <c r="AT118" s="234" t="s">
        <v>142</v>
      </c>
      <c r="AU118" s="234" t="s">
        <v>82</v>
      </c>
      <c r="AV118" s="13" t="s">
        <v>82</v>
      </c>
      <c r="AW118" s="13" t="s">
        <v>5</v>
      </c>
      <c r="AX118" s="13" t="s">
        <v>74</v>
      </c>
      <c r="AY118" s="234" t="s">
        <v>123</v>
      </c>
    </row>
    <row r="119" spans="1:51" s="13" customFormat="1" ht="12">
      <c r="A119" s="13"/>
      <c r="B119" s="224"/>
      <c r="C119" s="225"/>
      <c r="D119" s="217" t="s">
        <v>142</v>
      </c>
      <c r="E119" s="226" t="s">
        <v>20</v>
      </c>
      <c r="F119" s="227" t="s">
        <v>169</v>
      </c>
      <c r="G119" s="225"/>
      <c r="H119" s="228">
        <v>21.12</v>
      </c>
      <c r="I119" s="229"/>
      <c r="J119" s="229"/>
      <c r="K119" s="225"/>
      <c r="L119" s="225"/>
      <c r="M119" s="230"/>
      <c r="N119" s="231"/>
      <c r="O119" s="232"/>
      <c r="P119" s="232"/>
      <c r="Q119" s="232"/>
      <c r="R119" s="232"/>
      <c r="S119" s="232"/>
      <c r="T119" s="232"/>
      <c r="U119" s="232"/>
      <c r="V119" s="232"/>
      <c r="W119" s="232"/>
      <c r="X119" s="233"/>
      <c r="Y119" s="13"/>
      <c r="Z119" s="13"/>
      <c r="AA119" s="13"/>
      <c r="AB119" s="13"/>
      <c r="AC119" s="13"/>
      <c r="AD119" s="13"/>
      <c r="AE119" s="13"/>
      <c r="AT119" s="234" t="s">
        <v>142</v>
      </c>
      <c r="AU119" s="234" t="s">
        <v>82</v>
      </c>
      <c r="AV119" s="13" t="s">
        <v>82</v>
      </c>
      <c r="AW119" s="13" t="s">
        <v>5</v>
      </c>
      <c r="AX119" s="13" t="s">
        <v>74</v>
      </c>
      <c r="AY119" s="234" t="s">
        <v>123</v>
      </c>
    </row>
    <row r="120" spans="1:51" s="14" customFormat="1" ht="12">
      <c r="A120" s="14"/>
      <c r="B120" s="235"/>
      <c r="C120" s="236"/>
      <c r="D120" s="217" t="s">
        <v>142</v>
      </c>
      <c r="E120" s="237" t="s">
        <v>20</v>
      </c>
      <c r="F120" s="238" t="s">
        <v>145</v>
      </c>
      <c r="G120" s="236"/>
      <c r="H120" s="239">
        <v>47.52</v>
      </c>
      <c r="I120" s="240"/>
      <c r="J120" s="240"/>
      <c r="K120" s="236"/>
      <c r="L120" s="236"/>
      <c r="M120" s="241"/>
      <c r="N120" s="242"/>
      <c r="O120" s="243"/>
      <c r="P120" s="243"/>
      <c r="Q120" s="243"/>
      <c r="R120" s="243"/>
      <c r="S120" s="243"/>
      <c r="T120" s="243"/>
      <c r="U120" s="243"/>
      <c r="V120" s="243"/>
      <c r="W120" s="243"/>
      <c r="X120" s="244"/>
      <c r="Y120" s="14"/>
      <c r="Z120" s="14"/>
      <c r="AA120" s="14"/>
      <c r="AB120" s="14"/>
      <c r="AC120" s="14"/>
      <c r="AD120" s="14"/>
      <c r="AE120" s="14"/>
      <c r="AT120" s="245" t="s">
        <v>142</v>
      </c>
      <c r="AU120" s="245" t="s">
        <v>82</v>
      </c>
      <c r="AV120" s="14" t="s">
        <v>130</v>
      </c>
      <c r="AW120" s="14" t="s">
        <v>5</v>
      </c>
      <c r="AX120" s="14" t="s">
        <v>80</v>
      </c>
      <c r="AY120" s="245" t="s">
        <v>123</v>
      </c>
    </row>
    <row r="121" spans="1:65" s="2" customFormat="1" ht="22.2" customHeight="1">
      <c r="A121" s="38"/>
      <c r="B121" s="39"/>
      <c r="C121" s="203" t="s">
        <v>170</v>
      </c>
      <c r="D121" s="203" t="s">
        <v>125</v>
      </c>
      <c r="E121" s="204" t="s">
        <v>171</v>
      </c>
      <c r="F121" s="205" t="s">
        <v>172</v>
      </c>
      <c r="G121" s="206" t="s">
        <v>149</v>
      </c>
      <c r="H121" s="207">
        <v>47.52</v>
      </c>
      <c r="I121" s="208"/>
      <c r="J121" s="208"/>
      <c r="K121" s="209">
        <f>ROUND(P121*H121,2)</f>
        <v>0</v>
      </c>
      <c r="L121" s="205" t="s">
        <v>129</v>
      </c>
      <c r="M121" s="44"/>
      <c r="N121" s="210" t="s">
        <v>20</v>
      </c>
      <c r="O121" s="211" t="s">
        <v>43</v>
      </c>
      <c r="P121" s="212">
        <f>I121+J121</f>
        <v>0</v>
      </c>
      <c r="Q121" s="212">
        <f>ROUND(I121*H121,2)</f>
        <v>0</v>
      </c>
      <c r="R121" s="212">
        <f>ROUND(J121*H121,2)</f>
        <v>0</v>
      </c>
      <c r="S121" s="84"/>
      <c r="T121" s="213">
        <f>S121*H121</f>
        <v>0</v>
      </c>
      <c r="U121" s="213">
        <v>0</v>
      </c>
      <c r="V121" s="213">
        <f>U121*H121</f>
        <v>0</v>
      </c>
      <c r="W121" s="213">
        <v>0</v>
      </c>
      <c r="X121" s="214">
        <f>W121*H121</f>
        <v>0</v>
      </c>
      <c r="Y121" s="38"/>
      <c r="Z121" s="38"/>
      <c r="AA121" s="38"/>
      <c r="AB121" s="38"/>
      <c r="AC121" s="38"/>
      <c r="AD121" s="38"/>
      <c r="AE121" s="38"/>
      <c r="AR121" s="215" t="s">
        <v>130</v>
      </c>
      <c r="AT121" s="215" t="s">
        <v>125</v>
      </c>
      <c r="AU121" s="215" t="s">
        <v>82</v>
      </c>
      <c r="AY121" s="17" t="s">
        <v>123</v>
      </c>
      <c r="BE121" s="216">
        <f>IF(O121="základní",K121,0)</f>
        <v>0</v>
      </c>
      <c r="BF121" s="216">
        <f>IF(O121="snížená",K121,0)</f>
        <v>0</v>
      </c>
      <c r="BG121" s="216">
        <f>IF(O121="zákl. přenesená",K121,0)</f>
        <v>0</v>
      </c>
      <c r="BH121" s="216">
        <f>IF(O121="sníž. přenesená",K121,0)</f>
        <v>0</v>
      </c>
      <c r="BI121" s="216">
        <f>IF(O121="nulová",K121,0)</f>
        <v>0</v>
      </c>
      <c r="BJ121" s="17" t="s">
        <v>80</v>
      </c>
      <c r="BK121" s="216">
        <f>ROUND(P121*H121,2)</f>
        <v>0</v>
      </c>
      <c r="BL121" s="17" t="s">
        <v>130</v>
      </c>
      <c r="BM121" s="215" t="s">
        <v>173</v>
      </c>
    </row>
    <row r="122" spans="1:47" s="2" customFormat="1" ht="12">
      <c r="A122" s="38"/>
      <c r="B122" s="39"/>
      <c r="C122" s="40"/>
      <c r="D122" s="217" t="s">
        <v>132</v>
      </c>
      <c r="E122" s="40"/>
      <c r="F122" s="218" t="s">
        <v>174</v>
      </c>
      <c r="G122" s="40"/>
      <c r="H122" s="40"/>
      <c r="I122" s="219"/>
      <c r="J122" s="219"/>
      <c r="K122" s="40"/>
      <c r="L122" s="40"/>
      <c r="M122" s="44"/>
      <c r="N122" s="220"/>
      <c r="O122" s="221"/>
      <c r="P122" s="84"/>
      <c r="Q122" s="84"/>
      <c r="R122" s="84"/>
      <c r="S122" s="84"/>
      <c r="T122" s="84"/>
      <c r="U122" s="84"/>
      <c r="V122" s="84"/>
      <c r="W122" s="84"/>
      <c r="X122" s="85"/>
      <c r="Y122" s="38"/>
      <c r="Z122" s="38"/>
      <c r="AA122" s="38"/>
      <c r="AB122" s="38"/>
      <c r="AC122" s="38"/>
      <c r="AD122" s="38"/>
      <c r="AE122" s="38"/>
      <c r="AT122" s="17" t="s">
        <v>132</v>
      </c>
      <c r="AU122" s="17" t="s">
        <v>82</v>
      </c>
    </row>
    <row r="123" spans="1:47" s="2" customFormat="1" ht="12">
      <c r="A123" s="38"/>
      <c r="B123" s="39"/>
      <c r="C123" s="40"/>
      <c r="D123" s="222" t="s">
        <v>134</v>
      </c>
      <c r="E123" s="40"/>
      <c r="F123" s="223" t="s">
        <v>175</v>
      </c>
      <c r="G123" s="40"/>
      <c r="H123" s="40"/>
      <c r="I123" s="219"/>
      <c r="J123" s="219"/>
      <c r="K123" s="40"/>
      <c r="L123" s="40"/>
      <c r="M123" s="44"/>
      <c r="N123" s="220"/>
      <c r="O123" s="221"/>
      <c r="P123" s="84"/>
      <c r="Q123" s="84"/>
      <c r="R123" s="84"/>
      <c r="S123" s="84"/>
      <c r="T123" s="84"/>
      <c r="U123" s="84"/>
      <c r="V123" s="84"/>
      <c r="W123" s="84"/>
      <c r="X123" s="85"/>
      <c r="Y123" s="38"/>
      <c r="Z123" s="38"/>
      <c r="AA123" s="38"/>
      <c r="AB123" s="38"/>
      <c r="AC123" s="38"/>
      <c r="AD123" s="38"/>
      <c r="AE123" s="38"/>
      <c r="AT123" s="17" t="s">
        <v>134</v>
      </c>
      <c r="AU123" s="17" t="s">
        <v>82</v>
      </c>
    </row>
    <row r="124" spans="1:51" s="13" customFormat="1" ht="12">
      <c r="A124" s="13"/>
      <c r="B124" s="224"/>
      <c r="C124" s="225"/>
      <c r="D124" s="217" t="s">
        <v>142</v>
      </c>
      <c r="E124" s="226" t="s">
        <v>20</v>
      </c>
      <c r="F124" s="227" t="s">
        <v>168</v>
      </c>
      <c r="G124" s="225"/>
      <c r="H124" s="228">
        <v>26.4</v>
      </c>
      <c r="I124" s="229"/>
      <c r="J124" s="229"/>
      <c r="K124" s="225"/>
      <c r="L124" s="225"/>
      <c r="M124" s="230"/>
      <c r="N124" s="231"/>
      <c r="O124" s="232"/>
      <c r="P124" s="232"/>
      <c r="Q124" s="232"/>
      <c r="R124" s="232"/>
      <c r="S124" s="232"/>
      <c r="T124" s="232"/>
      <c r="U124" s="232"/>
      <c r="V124" s="232"/>
      <c r="W124" s="232"/>
      <c r="X124" s="233"/>
      <c r="Y124" s="13"/>
      <c r="Z124" s="13"/>
      <c r="AA124" s="13"/>
      <c r="AB124" s="13"/>
      <c r="AC124" s="13"/>
      <c r="AD124" s="13"/>
      <c r="AE124" s="13"/>
      <c r="AT124" s="234" t="s">
        <v>142</v>
      </c>
      <c r="AU124" s="234" t="s">
        <v>82</v>
      </c>
      <c r="AV124" s="13" t="s">
        <v>82</v>
      </c>
      <c r="AW124" s="13" t="s">
        <v>5</v>
      </c>
      <c r="AX124" s="13" t="s">
        <v>74</v>
      </c>
      <c r="AY124" s="234" t="s">
        <v>123</v>
      </c>
    </row>
    <row r="125" spans="1:51" s="13" customFormat="1" ht="12">
      <c r="A125" s="13"/>
      <c r="B125" s="224"/>
      <c r="C125" s="225"/>
      <c r="D125" s="217" t="s">
        <v>142</v>
      </c>
      <c r="E125" s="226" t="s">
        <v>20</v>
      </c>
      <c r="F125" s="227" t="s">
        <v>169</v>
      </c>
      <c r="G125" s="225"/>
      <c r="H125" s="228">
        <v>21.12</v>
      </c>
      <c r="I125" s="229"/>
      <c r="J125" s="229"/>
      <c r="K125" s="225"/>
      <c r="L125" s="225"/>
      <c r="M125" s="230"/>
      <c r="N125" s="231"/>
      <c r="O125" s="232"/>
      <c r="P125" s="232"/>
      <c r="Q125" s="232"/>
      <c r="R125" s="232"/>
      <c r="S125" s="232"/>
      <c r="T125" s="232"/>
      <c r="U125" s="232"/>
      <c r="V125" s="232"/>
      <c r="W125" s="232"/>
      <c r="X125" s="233"/>
      <c r="Y125" s="13"/>
      <c r="Z125" s="13"/>
      <c r="AA125" s="13"/>
      <c r="AB125" s="13"/>
      <c r="AC125" s="13"/>
      <c r="AD125" s="13"/>
      <c r="AE125" s="13"/>
      <c r="AT125" s="234" t="s">
        <v>142</v>
      </c>
      <c r="AU125" s="234" t="s">
        <v>82</v>
      </c>
      <c r="AV125" s="13" t="s">
        <v>82</v>
      </c>
      <c r="AW125" s="13" t="s">
        <v>5</v>
      </c>
      <c r="AX125" s="13" t="s">
        <v>74</v>
      </c>
      <c r="AY125" s="234" t="s">
        <v>123</v>
      </c>
    </row>
    <row r="126" spans="1:51" s="14" customFormat="1" ht="12">
      <c r="A126" s="14"/>
      <c r="B126" s="235"/>
      <c r="C126" s="236"/>
      <c r="D126" s="217" t="s">
        <v>142</v>
      </c>
      <c r="E126" s="237" t="s">
        <v>20</v>
      </c>
      <c r="F126" s="238" t="s">
        <v>145</v>
      </c>
      <c r="G126" s="236"/>
      <c r="H126" s="239">
        <v>47.52</v>
      </c>
      <c r="I126" s="240"/>
      <c r="J126" s="240"/>
      <c r="K126" s="236"/>
      <c r="L126" s="236"/>
      <c r="M126" s="241"/>
      <c r="N126" s="242"/>
      <c r="O126" s="243"/>
      <c r="P126" s="243"/>
      <c r="Q126" s="243"/>
      <c r="R126" s="243"/>
      <c r="S126" s="243"/>
      <c r="T126" s="243"/>
      <c r="U126" s="243"/>
      <c r="V126" s="243"/>
      <c r="W126" s="243"/>
      <c r="X126" s="244"/>
      <c r="Y126" s="14"/>
      <c r="Z126" s="14"/>
      <c r="AA126" s="14"/>
      <c r="AB126" s="14"/>
      <c r="AC126" s="14"/>
      <c r="AD126" s="14"/>
      <c r="AE126" s="14"/>
      <c r="AT126" s="245" t="s">
        <v>142</v>
      </c>
      <c r="AU126" s="245" t="s">
        <v>82</v>
      </c>
      <c r="AV126" s="14" t="s">
        <v>130</v>
      </c>
      <c r="AW126" s="14" t="s">
        <v>5</v>
      </c>
      <c r="AX126" s="14" t="s">
        <v>80</v>
      </c>
      <c r="AY126" s="245" t="s">
        <v>123</v>
      </c>
    </row>
    <row r="127" spans="1:65" s="2" customFormat="1" ht="22.2" customHeight="1">
      <c r="A127" s="38"/>
      <c r="B127" s="39"/>
      <c r="C127" s="203" t="s">
        <v>176</v>
      </c>
      <c r="D127" s="203" t="s">
        <v>125</v>
      </c>
      <c r="E127" s="204" t="s">
        <v>177</v>
      </c>
      <c r="F127" s="205" t="s">
        <v>178</v>
      </c>
      <c r="G127" s="206" t="s">
        <v>138</v>
      </c>
      <c r="H127" s="207">
        <v>14.4</v>
      </c>
      <c r="I127" s="208"/>
      <c r="J127" s="208"/>
      <c r="K127" s="209">
        <f>ROUND(P127*H127,2)</f>
        <v>0</v>
      </c>
      <c r="L127" s="205" t="s">
        <v>129</v>
      </c>
      <c r="M127" s="44"/>
      <c r="N127" s="210" t="s">
        <v>20</v>
      </c>
      <c r="O127" s="211" t="s">
        <v>43</v>
      </c>
      <c r="P127" s="212">
        <f>I127+J127</f>
        <v>0</v>
      </c>
      <c r="Q127" s="212">
        <f>ROUND(I127*H127,2)</f>
        <v>0</v>
      </c>
      <c r="R127" s="212">
        <f>ROUND(J127*H127,2)</f>
        <v>0</v>
      </c>
      <c r="S127" s="84"/>
      <c r="T127" s="213">
        <f>S127*H127</f>
        <v>0</v>
      </c>
      <c r="U127" s="213">
        <v>0.00227</v>
      </c>
      <c r="V127" s="213">
        <f>U127*H127</f>
        <v>0.032688</v>
      </c>
      <c r="W127" s="213">
        <v>0</v>
      </c>
      <c r="X127" s="214">
        <f>W127*H127</f>
        <v>0</v>
      </c>
      <c r="Y127" s="38"/>
      <c r="Z127" s="38"/>
      <c r="AA127" s="38"/>
      <c r="AB127" s="38"/>
      <c r="AC127" s="38"/>
      <c r="AD127" s="38"/>
      <c r="AE127" s="38"/>
      <c r="AR127" s="215" t="s">
        <v>130</v>
      </c>
      <c r="AT127" s="215" t="s">
        <v>125</v>
      </c>
      <c r="AU127" s="215" t="s">
        <v>82</v>
      </c>
      <c r="AY127" s="17" t="s">
        <v>123</v>
      </c>
      <c r="BE127" s="216">
        <f>IF(O127="základní",K127,0)</f>
        <v>0</v>
      </c>
      <c r="BF127" s="216">
        <f>IF(O127="snížená",K127,0)</f>
        <v>0</v>
      </c>
      <c r="BG127" s="216">
        <f>IF(O127="zákl. přenesená",K127,0)</f>
        <v>0</v>
      </c>
      <c r="BH127" s="216">
        <f>IF(O127="sníž. přenesená",K127,0)</f>
        <v>0</v>
      </c>
      <c r="BI127" s="216">
        <f>IF(O127="nulová",K127,0)</f>
        <v>0</v>
      </c>
      <c r="BJ127" s="17" t="s">
        <v>80</v>
      </c>
      <c r="BK127" s="216">
        <f>ROUND(P127*H127,2)</f>
        <v>0</v>
      </c>
      <c r="BL127" s="17" t="s">
        <v>130</v>
      </c>
      <c r="BM127" s="215" t="s">
        <v>179</v>
      </c>
    </row>
    <row r="128" spans="1:47" s="2" customFormat="1" ht="12">
      <c r="A128" s="38"/>
      <c r="B128" s="39"/>
      <c r="C128" s="40"/>
      <c r="D128" s="217" t="s">
        <v>132</v>
      </c>
      <c r="E128" s="40"/>
      <c r="F128" s="218" t="s">
        <v>180</v>
      </c>
      <c r="G128" s="40"/>
      <c r="H128" s="40"/>
      <c r="I128" s="219"/>
      <c r="J128" s="219"/>
      <c r="K128" s="40"/>
      <c r="L128" s="40"/>
      <c r="M128" s="44"/>
      <c r="N128" s="220"/>
      <c r="O128" s="221"/>
      <c r="P128" s="84"/>
      <c r="Q128" s="84"/>
      <c r="R128" s="84"/>
      <c r="S128" s="84"/>
      <c r="T128" s="84"/>
      <c r="U128" s="84"/>
      <c r="V128" s="84"/>
      <c r="W128" s="84"/>
      <c r="X128" s="85"/>
      <c r="Y128" s="38"/>
      <c r="Z128" s="38"/>
      <c r="AA128" s="38"/>
      <c r="AB128" s="38"/>
      <c r="AC128" s="38"/>
      <c r="AD128" s="38"/>
      <c r="AE128" s="38"/>
      <c r="AT128" s="17" t="s">
        <v>132</v>
      </c>
      <c r="AU128" s="17" t="s">
        <v>82</v>
      </c>
    </row>
    <row r="129" spans="1:47" s="2" customFormat="1" ht="12">
      <c r="A129" s="38"/>
      <c r="B129" s="39"/>
      <c r="C129" s="40"/>
      <c r="D129" s="222" t="s">
        <v>134</v>
      </c>
      <c r="E129" s="40"/>
      <c r="F129" s="223" t="s">
        <v>181</v>
      </c>
      <c r="G129" s="40"/>
      <c r="H129" s="40"/>
      <c r="I129" s="219"/>
      <c r="J129" s="219"/>
      <c r="K129" s="40"/>
      <c r="L129" s="40"/>
      <c r="M129" s="44"/>
      <c r="N129" s="220"/>
      <c r="O129" s="221"/>
      <c r="P129" s="84"/>
      <c r="Q129" s="84"/>
      <c r="R129" s="84"/>
      <c r="S129" s="84"/>
      <c r="T129" s="84"/>
      <c r="U129" s="84"/>
      <c r="V129" s="84"/>
      <c r="W129" s="84"/>
      <c r="X129" s="85"/>
      <c r="Y129" s="38"/>
      <c r="Z129" s="38"/>
      <c r="AA129" s="38"/>
      <c r="AB129" s="38"/>
      <c r="AC129" s="38"/>
      <c r="AD129" s="38"/>
      <c r="AE129" s="38"/>
      <c r="AT129" s="17" t="s">
        <v>134</v>
      </c>
      <c r="AU129" s="17" t="s">
        <v>82</v>
      </c>
    </row>
    <row r="130" spans="1:51" s="13" customFormat="1" ht="12">
      <c r="A130" s="13"/>
      <c r="B130" s="224"/>
      <c r="C130" s="225"/>
      <c r="D130" s="217" t="s">
        <v>142</v>
      </c>
      <c r="E130" s="226" t="s">
        <v>20</v>
      </c>
      <c r="F130" s="227" t="s">
        <v>143</v>
      </c>
      <c r="G130" s="225"/>
      <c r="H130" s="228">
        <v>8</v>
      </c>
      <c r="I130" s="229"/>
      <c r="J130" s="229"/>
      <c r="K130" s="225"/>
      <c r="L130" s="225"/>
      <c r="M130" s="230"/>
      <c r="N130" s="231"/>
      <c r="O130" s="232"/>
      <c r="P130" s="232"/>
      <c r="Q130" s="232"/>
      <c r="R130" s="232"/>
      <c r="S130" s="232"/>
      <c r="T130" s="232"/>
      <c r="U130" s="232"/>
      <c r="V130" s="232"/>
      <c r="W130" s="232"/>
      <c r="X130" s="233"/>
      <c r="Y130" s="13"/>
      <c r="Z130" s="13"/>
      <c r="AA130" s="13"/>
      <c r="AB130" s="13"/>
      <c r="AC130" s="13"/>
      <c r="AD130" s="13"/>
      <c r="AE130" s="13"/>
      <c r="AT130" s="234" t="s">
        <v>142</v>
      </c>
      <c r="AU130" s="234" t="s">
        <v>82</v>
      </c>
      <c r="AV130" s="13" t="s">
        <v>82</v>
      </c>
      <c r="AW130" s="13" t="s">
        <v>5</v>
      </c>
      <c r="AX130" s="13" t="s">
        <v>74</v>
      </c>
      <c r="AY130" s="234" t="s">
        <v>123</v>
      </c>
    </row>
    <row r="131" spans="1:51" s="13" customFormat="1" ht="12">
      <c r="A131" s="13"/>
      <c r="B131" s="224"/>
      <c r="C131" s="225"/>
      <c r="D131" s="217" t="s">
        <v>142</v>
      </c>
      <c r="E131" s="226" t="s">
        <v>20</v>
      </c>
      <c r="F131" s="227" t="s">
        <v>144</v>
      </c>
      <c r="G131" s="225"/>
      <c r="H131" s="228">
        <v>6.4</v>
      </c>
      <c r="I131" s="229"/>
      <c r="J131" s="229"/>
      <c r="K131" s="225"/>
      <c r="L131" s="225"/>
      <c r="M131" s="230"/>
      <c r="N131" s="231"/>
      <c r="O131" s="232"/>
      <c r="P131" s="232"/>
      <c r="Q131" s="232"/>
      <c r="R131" s="232"/>
      <c r="S131" s="232"/>
      <c r="T131" s="232"/>
      <c r="U131" s="232"/>
      <c r="V131" s="232"/>
      <c r="W131" s="232"/>
      <c r="X131" s="233"/>
      <c r="Y131" s="13"/>
      <c r="Z131" s="13"/>
      <c r="AA131" s="13"/>
      <c r="AB131" s="13"/>
      <c r="AC131" s="13"/>
      <c r="AD131" s="13"/>
      <c r="AE131" s="13"/>
      <c r="AT131" s="234" t="s">
        <v>142</v>
      </c>
      <c r="AU131" s="234" t="s">
        <v>82</v>
      </c>
      <c r="AV131" s="13" t="s">
        <v>82</v>
      </c>
      <c r="AW131" s="13" t="s">
        <v>5</v>
      </c>
      <c r="AX131" s="13" t="s">
        <v>74</v>
      </c>
      <c r="AY131" s="234" t="s">
        <v>123</v>
      </c>
    </row>
    <row r="132" spans="1:51" s="14" customFormat="1" ht="12">
      <c r="A132" s="14"/>
      <c r="B132" s="235"/>
      <c r="C132" s="236"/>
      <c r="D132" s="217" t="s">
        <v>142</v>
      </c>
      <c r="E132" s="237" t="s">
        <v>20</v>
      </c>
      <c r="F132" s="238" t="s">
        <v>145</v>
      </c>
      <c r="G132" s="236"/>
      <c r="H132" s="239">
        <v>14.4</v>
      </c>
      <c r="I132" s="240"/>
      <c r="J132" s="240"/>
      <c r="K132" s="236"/>
      <c r="L132" s="236"/>
      <c r="M132" s="241"/>
      <c r="N132" s="242"/>
      <c r="O132" s="243"/>
      <c r="P132" s="243"/>
      <c r="Q132" s="243"/>
      <c r="R132" s="243"/>
      <c r="S132" s="243"/>
      <c r="T132" s="243"/>
      <c r="U132" s="243"/>
      <c r="V132" s="243"/>
      <c r="W132" s="243"/>
      <c r="X132" s="244"/>
      <c r="Y132" s="14"/>
      <c r="Z132" s="14"/>
      <c r="AA132" s="14"/>
      <c r="AB132" s="14"/>
      <c r="AC132" s="14"/>
      <c r="AD132" s="14"/>
      <c r="AE132" s="14"/>
      <c r="AT132" s="245" t="s">
        <v>142</v>
      </c>
      <c r="AU132" s="245" t="s">
        <v>82</v>
      </c>
      <c r="AV132" s="14" t="s">
        <v>130</v>
      </c>
      <c r="AW132" s="14" t="s">
        <v>5</v>
      </c>
      <c r="AX132" s="14" t="s">
        <v>80</v>
      </c>
      <c r="AY132" s="245" t="s">
        <v>123</v>
      </c>
    </row>
    <row r="133" spans="1:65" s="2" customFormat="1" ht="22.2" customHeight="1">
      <c r="A133" s="38"/>
      <c r="B133" s="39"/>
      <c r="C133" s="203" t="s">
        <v>182</v>
      </c>
      <c r="D133" s="203" t="s">
        <v>125</v>
      </c>
      <c r="E133" s="204" t="s">
        <v>183</v>
      </c>
      <c r="F133" s="205" t="s">
        <v>184</v>
      </c>
      <c r="G133" s="206" t="s">
        <v>138</v>
      </c>
      <c r="H133" s="207">
        <v>14.4</v>
      </c>
      <c r="I133" s="208"/>
      <c r="J133" s="208"/>
      <c r="K133" s="209">
        <f>ROUND(P133*H133,2)</f>
        <v>0</v>
      </c>
      <c r="L133" s="205" t="s">
        <v>129</v>
      </c>
      <c r="M133" s="44"/>
      <c r="N133" s="210" t="s">
        <v>20</v>
      </c>
      <c r="O133" s="211" t="s">
        <v>43</v>
      </c>
      <c r="P133" s="212">
        <f>I133+J133</f>
        <v>0</v>
      </c>
      <c r="Q133" s="212">
        <f>ROUND(I133*H133,2)</f>
        <v>0</v>
      </c>
      <c r="R133" s="212">
        <f>ROUND(J133*H133,2)</f>
        <v>0</v>
      </c>
      <c r="S133" s="84"/>
      <c r="T133" s="213">
        <f>S133*H133</f>
        <v>0</v>
      </c>
      <c r="U133" s="213">
        <v>0</v>
      </c>
      <c r="V133" s="213">
        <f>U133*H133</f>
        <v>0</v>
      </c>
      <c r="W133" s="213">
        <v>0</v>
      </c>
      <c r="X133" s="214">
        <f>W133*H133</f>
        <v>0</v>
      </c>
      <c r="Y133" s="38"/>
      <c r="Z133" s="38"/>
      <c r="AA133" s="38"/>
      <c r="AB133" s="38"/>
      <c r="AC133" s="38"/>
      <c r="AD133" s="38"/>
      <c r="AE133" s="38"/>
      <c r="AR133" s="215" t="s">
        <v>130</v>
      </c>
      <c r="AT133" s="215" t="s">
        <v>125</v>
      </c>
      <c r="AU133" s="215" t="s">
        <v>82</v>
      </c>
      <c r="AY133" s="17" t="s">
        <v>123</v>
      </c>
      <c r="BE133" s="216">
        <f>IF(O133="základní",K133,0)</f>
        <v>0</v>
      </c>
      <c r="BF133" s="216">
        <f>IF(O133="snížená",K133,0)</f>
        <v>0</v>
      </c>
      <c r="BG133" s="216">
        <f>IF(O133="zákl. přenesená",K133,0)</f>
        <v>0</v>
      </c>
      <c r="BH133" s="216">
        <f>IF(O133="sníž. přenesená",K133,0)</f>
        <v>0</v>
      </c>
      <c r="BI133" s="216">
        <f>IF(O133="nulová",K133,0)</f>
        <v>0</v>
      </c>
      <c r="BJ133" s="17" t="s">
        <v>80</v>
      </c>
      <c r="BK133" s="216">
        <f>ROUND(P133*H133,2)</f>
        <v>0</v>
      </c>
      <c r="BL133" s="17" t="s">
        <v>130</v>
      </c>
      <c r="BM133" s="215" t="s">
        <v>185</v>
      </c>
    </row>
    <row r="134" spans="1:47" s="2" customFormat="1" ht="12">
      <c r="A134" s="38"/>
      <c r="B134" s="39"/>
      <c r="C134" s="40"/>
      <c r="D134" s="217" t="s">
        <v>132</v>
      </c>
      <c r="E134" s="40"/>
      <c r="F134" s="218" t="s">
        <v>186</v>
      </c>
      <c r="G134" s="40"/>
      <c r="H134" s="40"/>
      <c r="I134" s="219"/>
      <c r="J134" s="219"/>
      <c r="K134" s="40"/>
      <c r="L134" s="40"/>
      <c r="M134" s="44"/>
      <c r="N134" s="220"/>
      <c r="O134" s="221"/>
      <c r="P134" s="84"/>
      <c r="Q134" s="84"/>
      <c r="R134" s="84"/>
      <c r="S134" s="84"/>
      <c r="T134" s="84"/>
      <c r="U134" s="84"/>
      <c r="V134" s="84"/>
      <c r="W134" s="84"/>
      <c r="X134" s="85"/>
      <c r="Y134" s="38"/>
      <c r="Z134" s="38"/>
      <c r="AA134" s="38"/>
      <c r="AB134" s="38"/>
      <c r="AC134" s="38"/>
      <c r="AD134" s="38"/>
      <c r="AE134" s="38"/>
      <c r="AT134" s="17" t="s">
        <v>132</v>
      </c>
      <c r="AU134" s="17" t="s">
        <v>82</v>
      </c>
    </row>
    <row r="135" spans="1:47" s="2" customFormat="1" ht="12">
      <c r="A135" s="38"/>
      <c r="B135" s="39"/>
      <c r="C135" s="40"/>
      <c r="D135" s="222" t="s">
        <v>134</v>
      </c>
      <c r="E135" s="40"/>
      <c r="F135" s="223" t="s">
        <v>187</v>
      </c>
      <c r="G135" s="40"/>
      <c r="H135" s="40"/>
      <c r="I135" s="219"/>
      <c r="J135" s="219"/>
      <c r="K135" s="40"/>
      <c r="L135" s="40"/>
      <c r="M135" s="44"/>
      <c r="N135" s="220"/>
      <c r="O135" s="221"/>
      <c r="P135" s="84"/>
      <c r="Q135" s="84"/>
      <c r="R135" s="84"/>
      <c r="S135" s="84"/>
      <c r="T135" s="84"/>
      <c r="U135" s="84"/>
      <c r="V135" s="84"/>
      <c r="W135" s="84"/>
      <c r="X135" s="85"/>
      <c r="Y135" s="38"/>
      <c r="Z135" s="38"/>
      <c r="AA135" s="38"/>
      <c r="AB135" s="38"/>
      <c r="AC135" s="38"/>
      <c r="AD135" s="38"/>
      <c r="AE135" s="38"/>
      <c r="AT135" s="17" t="s">
        <v>134</v>
      </c>
      <c r="AU135" s="17" t="s">
        <v>82</v>
      </c>
    </row>
    <row r="136" spans="1:51" s="13" customFormat="1" ht="12">
      <c r="A136" s="13"/>
      <c r="B136" s="224"/>
      <c r="C136" s="225"/>
      <c r="D136" s="217" t="s">
        <v>142</v>
      </c>
      <c r="E136" s="226" t="s">
        <v>20</v>
      </c>
      <c r="F136" s="227" t="s">
        <v>143</v>
      </c>
      <c r="G136" s="225"/>
      <c r="H136" s="228">
        <v>8</v>
      </c>
      <c r="I136" s="229"/>
      <c r="J136" s="229"/>
      <c r="K136" s="225"/>
      <c r="L136" s="225"/>
      <c r="M136" s="230"/>
      <c r="N136" s="231"/>
      <c r="O136" s="232"/>
      <c r="P136" s="232"/>
      <c r="Q136" s="232"/>
      <c r="R136" s="232"/>
      <c r="S136" s="232"/>
      <c r="T136" s="232"/>
      <c r="U136" s="232"/>
      <c r="V136" s="232"/>
      <c r="W136" s="232"/>
      <c r="X136" s="233"/>
      <c r="Y136" s="13"/>
      <c r="Z136" s="13"/>
      <c r="AA136" s="13"/>
      <c r="AB136" s="13"/>
      <c r="AC136" s="13"/>
      <c r="AD136" s="13"/>
      <c r="AE136" s="13"/>
      <c r="AT136" s="234" t="s">
        <v>142</v>
      </c>
      <c r="AU136" s="234" t="s">
        <v>82</v>
      </c>
      <c r="AV136" s="13" t="s">
        <v>82</v>
      </c>
      <c r="AW136" s="13" t="s">
        <v>5</v>
      </c>
      <c r="AX136" s="13" t="s">
        <v>74</v>
      </c>
      <c r="AY136" s="234" t="s">
        <v>123</v>
      </c>
    </row>
    <row r="137" spans="1:51" s="13" customFormat="1" ht="12">
      <c r="A137" s="13"/>
      <c r="B137" s="224"/>
      <c r="C137" s="225"/>
      <c r="D137" s="217" t="s">
        <v>142</v>
      </c>
      <c r="E137" s="226" t="s">
        <v>20</v>
      </c>
      <c r="F137" s="227" t="s">
        <v>144</v>
      </c>
      <c r="G137" s="225"/>
      <c r="H137" s="228">
        <v>6.4</v>
      </c>
      <c r="I137" s="229"/>
      <c r="J137" s="229"/>
      <c r="K137" s="225"/>
      <c r="L137" s="225"/>
      <c r="M137" s="230"/>
      <c r="N137" s="231"/>
      <c r="O137" s="232"/>
      <c r="P137" s="232"/>
      <c r="Q137" s="232"/>
      <c r="R137" s="232"/>
      <c r="S137" s="232"/>
      <c r="T137" s="232"/>
      <c r="U137" s="232"/>
      <c r="V137" s="232"/>
      <c r="W137" s="232"/>
      <c r="X137" s="233"/>
      <c r="Y137" s="13"/>
      <c r="Z137" s="13"/>
      <c r="AA137" s="13"/>
      <c r="AB137" s="13"/>
      <c r="AC137" s="13"/>
      <c r="AD137" s="13"/>
      <c r="AE137" s="13"/>
      <c r="AT137" s="234" t="s">
        <v>142</v>
      </c>
      <c r="AU137" s="234" t="s">
        <v>82</v>
      </c>
      <c r="AV137" s="13" t="s">
        <v>82</v>
      </c>
      <c r="AW137" s="13" t="s">
        <v>5</v>
      </c>
      <c r="AX137" s="13" t="s">
        <v>74</v>
      </c>
      <c r="AY137" s="234" t="s">
        <v>123</v>
      </c>
    </row>
    <row r="138" spans="1:51" s="14" customFormat="1" ht="12">
      <c r="A138" s="14"/>
      <c r="B138" s="235"/>
      <c r="C138" s="236"/>
      <c r="D138" s="217" t="s">
        <v>142</v>
      </c>
      <c r="E138" s="237" t="s">
        <v>20</v>
      </c>
      <c r="F138" s="238" t="s">
        <v>145</v>
      </c>
      <c r="G138" s="236"/>
      <c r="H138" s="239">
        <v>14.4</v>
      </c>
      <c r="I138" s="240"/>
      <c r="J138" s="240"/>
      <c r="K138" s="236"/>
      <c r="L138" s="236"/>
      <c r="M138" s="241"/>
      <c r="N138" s="242"/>
      <c r="O138" s="243"/>
      <c r="P138" s="243"/>
      <c r="Q138" s="243"/>
      <c r="R138" s="243"/>
      <c r="S138" s="243"/>
      <c r="T138" s="243"/>
      <c r="U138" s="243"/>
      <c r="V138" s="243"/>
      <c r="W138" s="243"/>
      <c r="X138" s="244"/>
      <c r="Y138" s="14"/>
      <c r="Z138" s="14"/>
      <c r="AA138" s="14"/>
      <c r="AB138" s="14"/>
      <c r="AC138" s="14"/>
      <c r="AD138" s="14"/>
      <c r="AE138" s="14"/>
      <c r="AT138" s="245" t="s">
        <v>142</v>
      </c>
      <c r="AU138" s="245" t="s">
        <v>82</v>
      </c>
      <c r="AV138" s="14" t="s">
        <v>130</v>
      </c>
      <c r="AW138" s="14" t="s">
        <v>5</v>
      </c>
      <c r="AX138" s="14" t="s">
        <v>80</v>
      </c>
      <c r="AY138" s="245" t="s">
        <v>123</v>
      </c>
    </row>
    <row r="139" spans="1:65" s="2" customFormat="1" ht="22.2" customHeight="1">
      <c r="A139" s="38"/>
      <c r="B139" s="39"/>
      <c r="C139" s="203" t="s">
        <v>188</v>
      </c>
      <c r="D139" s="203" t="s">
        <v>125</v>
      </c>
      <c r="E139" s="204" t="s">
        <v>189</v>
      </c>
      <c r="F139" s="205" t="s">
        <v>190</v>
      </c>
      <c r="G139" s="206" t="s">
        <v>149</v>
      </c>
      <c r="H139" s="207">
        <v>28.08</v>
      </c>
      <c r="I139" s="208"/>
      <c r="J139" s="208"/>
      <c r="K139" s="209">
        <f>ROUND(P139*H139,2)</f>
        <v>0</v>
      </c>
      <c r="L139" s="205" t="s">
        <v>129</v>
      </c>
      <c r="M139" s="44"/>
      <c r="N139" s="210" t="s">
        <v>20</v>
      </c>
      <c r="O139" s="211" t="s">
        <v>43</v>
      </c>
      <c r="P139" s="212">
        <f>I139+J139</f>
        <v>0</v>
      </c>
      <c r="Q139" s="212">
        <f>ROUND(I139*H139,2)</f>
        <v>0</v>
      </c>
      <c r="R139" s="212">
        <f>ROUND(J139*H139,2)</f>
        <v>0</v>
      </c>
      <c r="S139" s="84"/>
      <c r="T139" s="213">
        <f>S139*H139</f>
        <v>0</v>
      </c>
      <c r="U139" s="213">
        <v>0</v>
      </c>
      <c r="V139" s="213">
        <f>U139*H139</f>
        <v>0</v>
      </c>
      <c r="W139" s="213">
        <v>0</v>
      </c>
      <c r="X139" s="214">
        <f>W139*H139</f>
        <v>0</v>
      </c>
      <c r="Y139" s="38"/>
      <c r="Z139" s="38"/>
      <c r="AA139" s="38"/>
      <c r="AB139" s="38"/>
      <c r="AC139" s="38"/>
      <c r="AD139" s="38"/>
      <c r="AE139" s="38"/>
      <c r="AR139" s="215" t="s">
        <v>130</v>
      </c>
      <c r="AT139" s="215" t="s">
        <v>125</v>
      </c>
      <c r="AU139" s="215" t="s">
        <v>82</v>
      </c>
      <c r="AY139" s="17" t="s">
        <v>123</v>
      </c>
      <c r="BE139" s="216">
        <f>IF(O139="základní",K139,0)</f>
        <v>0</v>
      </c>
      <c r="BF139" s="216">
        <f>IF(O139="snížená",K139,0)</f>
        <v>0</v>
      </c>
      <c r="BG139" s="216">
        <f>IF(O139="zákl. přenesená",K139,0)</f>
        <v>0</v>
      </c>
      <c r="BH139" s="216">
        <f>IF(O139="sníž. přenesená",K139,0)</f>
        <v>0</v>
      </c>
      <c r="BI139" s="216">
        <f>IF(O139="nulová",K139,0)</f>
        <v>0</v>
      </c>
      <c r="BJ139" s="17" t="s">
        <v>80</v>
      </c>
      <c r="BK139" s="216">
        <f>ROUND(P139*H139,2)</f>
        <v>0</v>
      </c>
      <c r="BL139" s="17" t="s">
        <v>130</v>
      </c>
      <c r="BM139" s="215" t="s">
        <v>191</v>
      </c>
    </row>
    <row r="140" spans="1:47" s="2" customFormat="1" ht="12">
      <c r="A140" s="38"/>
      <c r="B140" s="39"/>
      <c r="C140" s="40"/>
      <c r="D140" s="217" t="s">
        <v>132</v>
      </c>
      <c r="E140" s="40"/>
      <c r="F140" s="218" t="s">
        <v>192</v>
      </c>
      <c r="G140" s="40"/>
      <c r="H140" s="40"/>
      <c r="I140" s="219"/>
      <c r="J140" s="219"/>
      <c r="K140" s="40"/>
      <c r="L140" s="40"/>
      <c r="M140" s="44"/>
      <c r="N140" s="220"/>
      <c r="O140" s="221"/>
      <c r="P140" s="84"/>
      <c r="Q140" s="84"/>
      <c r="R140" s="84"/>
      <c r="S140" s="84"/>
      <c r="T140" s="84"/>
      <c r="U140" s="84"/>
      <c r="V140" s="84"/>
      <c r="W140" s="84"/>
      <c r="X140" s="85"/>
      <c r="Y140" s="38"/>
      <c r="Z140" s="38"/>
      <c r="AA140" s="38"/>
      <c r="AB140" s="38"/>
      <c r="AC140" s="38"/>
      <c r="AD140" s="38"/>
      <c r="AE140" s="38"/>
      <c r="AT140" s="17" t="s">
        <v>132</v>
      </c>
      <c r="AU140" s="17" t="s">
        <v>82</v>
      </c>
    </row>
    <row r="141" spans="1:47" s="2" customFormat="1" ht="12">
      <c r="A141" s="38"/>
      <c r="B141" s="39"/>
      <c r="C141" s="40"/>
      <c r="D141" s="222" t="s">
        <v>134</v>
      </c>
      <c r="E141" s="40"/>
      <c r="F141" s="223" t="s">
        <v>193</v>
      </c>
      <c r="G141" s="40"/>
      <c r="H141" s="40"/>
      <c r="I141" s="219"/>
      <c r="J141" s="219"/>
      <c r="K141" s="40"/>
      <c r="L141" s="40"/>
      <c r="M141" s="44"/>
      <c r="N141" s="220"/>
      <c r="O141" s="221"/>
      <c r="P141" s="84"/>
      <c r="Q141" s="84"/>
      <c r="R141" s="84"/>
      <c r="S141" s="84"/>
      <c r="T141" s="84"/>
      <c r="U141" s="84"/>
      <c r="V141" s="84"/>
      <c r="W141" s="84"/>
      <c r="X141" s="85"/>
      <c r="Y141" s="38"/>
      <c r="Z141" s="38"/>
      <c r="AA141" s="38"/>
      <c r="AB141" s="38"/>
      <c r="AC141" s="38"/>
      <c r="AD141" s="38"/>
      <c r="AE141" s="38"/>
      <c r="AT141" s="17" t="s">
        <v>134</v>
      </c>
      <c r="AU141" s="17" t="s">
        <v>82</v>
      </c>
    </row>
    <row r="142" spans="1:51" s="13" customFormat="1" ht="12">
      <c r="A142" s="13"/>
      <c r="B142" s="224"/>
      <c r="C142" s="225"/>
      <c r="D142" s="217" t="s">
        <v>142</v>
      </c>
      <c r="E142" s="226" t="s">
        <v>20</v>
      </c>
      <c r="F142" s="227" t="s">
        <v>194</v>
      </c>
      <c r="G142" s="225"/>
      <c r="H142" s="228">
        <v>15.6</v>
      </c>
      <c r="I142" s="229"/>
      <c r="J142" s="229"/>
      <c r="K142" s="225"/>
      <c r="L142" s="225"/>
      <c r="M142" s="230"/>
      <c r="N142" s="231"/>
      <c r="O142" s="232"/>
      <c r="P142" s="232"/>
      <c r="Q142" s="232"/>
      <c r="R142" s="232"/>
      <c r="S142" s="232"/>
      <c r="T142" s="232"/>
      <c r="U142" s="232"/>
      <c r="V142" s="232"/>
      <c r="W142" s="232"/>
      <c r="X142" s="233"/>
      <c r="Y142" s="13"/>
      <c r="Z142" s="13"/>
      <c r="AA142" s="13"/>
      <c r="AB142" s="13"/>
      <c r="AC142" s="13"/>
      <c r="AD142" s="13"/>
      <c r="AE142" s="13"/>
      <c r="AT142" s="234" t="s">
        <v>142</v>
      </c>
      <c r="AU142" s="234" t="s">
        <v>82</v>
      </c>
      <c r="AV142" s="13" t="s">
        <v>82</v>
      </c>
      <c r="AW142" s="13" t="s">
        <v>5</v>
      </c>
      <c r="AX142" s="13" t="s">
        <v>74</v>
      </c>
      <c r="AY142" s="234" t="s">
        <v>123</v>
      </c>
    </row>
    <row r="143" spans="1:51" s="13" customFormat="1" ht="12">
      <c r="A143" s="13"/>
      <c r="B143" s="224"/>
      <c r="C143" s="225"/>
      <c r="D143" s="217" t="s">
        <v>142</v>
      </c>
      <c r="E143" s="226" t="s">
        <v>20</v>
      </c>
      <c r="F143" s="227" t="s">
        <v>195</v>
      </c>
      <c r="G143" s="225"/>
      <c r="H143" s="228">
        <v>12.48</v>
      </c>
      <c r="I143" s="229"/>
      <c r="J143" s="229"/>
      <c r="K143" s="225"/>
      <c r="L143" s="225"/>
      <c r="M143" s="230"/>
      <c r="N143" s="231"/>
      <c r="O143" s="232"/>
      <c r="P143" s="232"/>
      <c r="Q143" s="232"/>
      <c r="R143" s="232"/>
      <c r="S143" s="232"/>
      <c r="T143" s="232"/>
      <c r="U143" s="232"/>
      <c r="V143" s="232"/>
      <c r="W143" s="232"/>
      <c r="X143" s="233"/>
      <c r="Y143" s="13"/>
      <c r="Z143" s="13"/>
      <c r="AA143" s="13"/>
      <c r="AB143" s="13"/>
      <c r="AC143" s="13"/>
      <c r="AD143" s="13"/>
      <c r="AE143" s="13"/>
      <c r="AT143" s="234" t="s">
        <v>142</v>
      </c>
      <c r="AU143" s="234" t="s">
        <v>82</v>
      </c>
      <c r="AV143" s="13" t="s">
        <v>82</v>
      </c>
      <c r="AW143" s="13" t="s">
        <v>5</v>
      </c>
      <c r="AX143" s="13" t="s">
        <v>74</v>
      </c>
      <c r="AY143" s="234" t="s">
        <v>123</v>
      </c>
    </row>
    <row r="144" spans="1:51" s="14" customFormat="1" ht="12">
      <c r="A144" s="14"/>
      <c r="B144" s="235"/>
      <c r="C144" s="236"/>
      <c r="D144" s="217" t="s">
        <v>142</v>
      </c>
      <c r="E144" s="237" t="s">
        <v>20</v>
      </c>
      <c r="F144" s="238" t="s">
        <v>145</v>
      </c>
      <c r="G144" s="236"/>
      <c r="H144" s="239">
        <v>28.08</v>
      </c>
      <c r="I144" s="240"/>
      <c r="J144" s="240"/>
      <c r="K144" s="236"/>
      <c r="L144" s="236"/>
      <c r="M144" s="241"/>
      <c r="N144" s="242"/>
      <c r="O144" s="243"/>
      <c r="P144" s="243"/>
      <c r="Q144" s="243"/>
      <c r="R144" s="243"/>
      <c r="S144" s="243"/>
      <c r="T144" s="243"/>
      <c r="U144" s="243"/>
      <c r="V144" s="243"/>
      <c r="W144" s="243"/>
      <c r="X144" s="244"/>
      <c r="Y144" s="14"/>
      <c r="Z144" s="14"/>
      <c r="AA144" s="14"/>
      <c r="AB144" s="14"/>
      <c r="AC144" s="14"/>
      <c r="AD144" s="14"/>
      <c r="AE144" s="14"/>
      <c r="AT144" s="245" t="s">
        <v>142</v>
      </c>
      <c r="AU144" s="245" t="s">
        <v>82</v>
      </c>
      <c r="AV144" s="14" t="s">
        <v>130</v>
      </c>
      <c r="AW144" s="14" t="s">
        <v>5</v>
      </c>
      <c r="AX144" s="14" t="s">
        <v>80</v>
      </c>
      <c r="AY144" s="245" t="s">
        <v>123</v>
      </c>
    </row>
    <row r="145" spans="1:65" s="2" customFormat="1" ht="22.2" customHeight="1">
      <c r="A145" s="38"/>
      <c r="B145" s="39"/>
      <c r="C145" s="203" t="s">
        <v>196</v>
      </c>
      <c r="D145" s="203" t="s">
        <v>125</v>
      </c>
      <c r="E145" s="204" t="s">
        <v>197</v>
      </c>
      <c r="F145" s="205" t="s">
        <v>198</v>
      </c>
      <c r="G145" s="206" t="s">
        <v>149</v>
      </c>
      <c r="H145" s="207">
        <v>9.706</v>
      </c>
      <c r="I145" s="208"/>
      <c r="J145" s="208"/>
      <c r="K145" s="209">
        <f>ROUND(P145*H145,2)</f>
        <v>0</v>
      </c>
      <c r="L145" s="205" t="s">
        <v>129</v>
      </c>
      <c r="M145" s="44"/>
      <c r="N145" s="210" t="s">
        <v>20</v>
      </c>
      <c r="O145" s="211" t="s">
        <v>43</v>
      </c>
      <c r="P145" s="212">
        <f>I145+J145</f>
        <v>0</v>
      </c>
      <c r="Q145" s="212">
        <f>ROUND(I145*H145,2)</f>
        <v>0</v>
      </c>
      <c r="R145" s="212">
        <f>ROUND(J145*H145,2)</f>
        <v>0</v>
      </c>
      <c r="S145" s="84"/>
      <c r="T145" s="213">
        <f>S145*H145</f>
        <v>0</v>
      </c>
      <c r="U145" s="213">
        <v>0</v>
      </c>
      <c r="V145" s="213">
        <f>U145*H145</f>
        <v>0</v>
      </c>
      <c r="W145" s="213">
        <v>0</v>
      </c>
      <c r="X145" s="214">
        <f>W145*H145</f>
        <v>0</v>
      </c>
      <c r="Y145" s="38"/>
      <c r="Z145" s="38"/>
      <c r="AA145" s="38"/>
      <c r="AB145" s="38"/>
      <c r="AC145" s="38"/>
      <c r="AD145" s="38"/>
      <c r="AE145" s="38"/>
      <c r="AR145" s="215" t="s">
        <v>130</v>
      </c>
      <c r="AT145" s="215" t="s">
        <v>125</v>
      </c>
      <c r="AU145" s="215" t="s">
        <v>82</v>
      </c>
      <c r="AY145" s="17" t="s">
        <v>123</v>
      </c>
      <c r="BE145" s="216">
        <f>IF(O145="základní",K145,0)</f>
        <v>0</v>
      </c>
      <c r="BF145" s="216">
        <f>IF(O145="snížená",K145,0)</f>
        <v>0</v>
      </c>
      <c r="BG145" s="216">
        <f>IF(O145="zákl. přenesená",K145,0)</f>
        <v>0</v>
      </c>
      <c r="BH145" s="216">
        <f>IF(O145="sníž. přenesená",K145,0)</f>
        <v>0</v>
      </c>
      <c r="BI145" s="216">
        <f>IF(O145="nulová",K145,0)</f>
        <v>0</v>
      </c>
      <c r="BJ145" s="17" t="s">
        <v>80</v>
      </c>
      <c r="BK145" s="216">
        <f>ROUND(P145*H145,2)</f>
        <v>0</v>
      </c>
      <c r="BL145" s="17" t="s">
        <v>130</v>
      </c>
      <c r="BM145" s="215" t="s">
        <v>199</v>
      </c>
    </row>
    <row r="146" spans="1:47" s="2" customFormat="1" ht="12">
      <c r="A146" s="38"/>
      <c r="B146" s="39"/>
      <c r="C146" s="40"/>
      <c r="D146" s="217" t="s">
        <v>132</v>
      </c>
      <c r="E146" s="40"/>
      <c r="F146" s="218" t="s">
        <v>200</v>
      </c>
      <c r="G146" s="40"/>
      <c r="H146" s="40"/>
      <c r="I146" s="219"/>
      <c r="J146" s="219"/>
      <c r="K146" s="40"/>
      <c r="L146" s="40"/>
      <c r="M146" s="44"/>
      <c r="N146" s="220"/>
      <c r="O146" s="221"/>
      <c r="P146" s="84"/>
      <c r="Q146" s="84"/>
      <c r="R146" s="84"/>
      <c r="S146" s="84"/>
      <c r="T146" s="84"/>
      <c r="U146" s="84"/>
      <c r="V146" s="84"/>
      <c r="W146" s="84"/>
      <c r="X146" s="85"/>
      <c r="Y146" s="38"/>
      <c r="Z146" s="38"/>
      <c r="AA146" s="38"/>
      <c r="AB146" s="38"/>
      <c r="AC146" s="38"/>
      <c r="AD146" s="38"/>
      <c r="AE146" s="38"/>
      <c r="AT146" s="17" t="s">
        <v>132</v>
      </c>
      <c r="AU146" s="17" t="s">
        <v>82</v>
      </c>
    </row>
    <row r="147" spans="1:47" s="2" customFormat="1" ht="12">
      <c r="A147" s="38"/>
      <c r="B147" s="39"/>
      <c r="C147" s="40"/>
      <c r="D147" s="222" t="s">
        <v>134</v>
      </c>
      <c r="E147" s="40"/>
      <c r="F147" s="223" t="s">
        <v>201</v>
      </c>
      <c r="G147" s="40"/>
      <c r="H147" s="40"/>
      <c r="I147" s="219"/>
      <c r="J147" s="219"/>
      <c r="K147" s="40"/>
      <c r="L147" s="40"/>
      <c r="M147" s="44"/>
      <c r="N147" s="220"/>
      <c r="O147" s="221"/>
      <c r="P147" s="84"/>
      <c r="Q147" s="84"/>
      <c r="R147" s="84"/>
      <c r="S147" s="84"/>
      <c r="T147" s="84"/>
      <c r="U147" s="84"/>
      <c r="V147" s="84"/>
      <c r="W147" s="84"/>
      <c r="X147" s="85"/>
      <c r="Y147" s="38"/>
      <c r="Z147" s="38"/>
      <c r="AA147" s="38"/>
      <c r="AB147" s="38"/>
      <c r="AC147" s="38"/>
      <c r="AD147" s="38"/>
      <c r="AE147" s="38"/>
      <c r="AT147" s="17" t="s">
        <v>134</v>
      </c>
      <c r="AU147" s="17" t="s">
        <v>82</v>
      </c>
    </row>
    <row r="148" spans="1:51" s="13" customFormat="1" ht="12">
      <c r="A148" s="13"/>
      <c r="B148" s="224"/>
      <c r="C148" s="225"/>
      <c r="D148" s="217" t="s">
        <v>142</v>
      </c>
      <c r="E148" s="226" t="s">
        <v>20</v>
      </c>
      <c r="F148" s="227" t="s">
        <v>202</v>
      </c>
      <c r="G148" s="225"/>
      <c r="H148" s="228">
        <v>5.392</v>
      </c>
      <c r="I148" s="229"/>
      <c r="J148" s="229"/>
      <c r="K148" s="225"/>
      <c r="L148" s="225"/>
      <c r="M148" s="230"/>
      <c r="N148" s="231"/>
      <c r="O148" s="232"/>
      <c r="P148" s="232"/>
      <c r="Q148" s="232"/>
      <c r="R148" s="232"/>
      <c r="S148" s="232"/>
      <c r="T148" s="232"/>
      <c r="U148" s="232"/>
      <c r="V148" s="232"/>
      <c r="W148" s="232"/>
      <c r="X148" s="233"/>
      <c r="Y148" s="13"/>
      <c r="Z148" s="13"/>
      <c r="AA148" s="13"/>
      <c r="AB148" s="13"/>
      <c r="AC148" s="13"/>
      <c r="AD148" s="13"/>
      <c r="AE148" s="13"/>
      <c r="AT148" s="234" t="s">
        <v>142</v>
      </c>
      <c r="AU148" s="234" t="s">
        <v>82</v>
      </c>
      <c r="AV148" s="13" t="s">
        <v>82</v>
      </c>
      <c r="AW148" s="13" t="s">
        <v>5</v>
      </c>
      <c r="AX148" s="13" t="s">
        <v>74</v>
      </c>
      <c r="AY148" s="234" t="s">
        <v>123</v>
      </c>
    </row>
    <row r="149" spans="1:51" s="13" customFormat="1" ht="12">
      <c r="A149" s="13"/>
      <c r="B149" s="224"/>
      <c r="C149" s="225"/>
      <c r="D149" s="217" t="s">
        <v>142</v>
      </c>
      <c r="E149" s="226" t="s">
        <v>20</v>
      </c>
      <c r="F149" s="227" t="s">
        <v>203</v>
      </c>
      <c r="G149" s="225"/>
      <c r="H149" s="228">
        <v>4.314</v>
      </c>
      <c r="I149" s="229"/>
      <c r="J149" s="229"/>
      <c r="K149" s="225"/>
      <c r="L149" s="225"/>
      <c r="M149" s="230"/>
      <c r="N149" s="231"/>
      <c r="O149" s="232"/>
      <c r="P149" s="232"/>
      <c r="Q149" s="232"/>
      <c r="R149" s="232"/>
      <c r="S149" s="232"/>
      <c r="T149" s="232"/>
      <c r="U149" s="232"/>
      <c r="V149" s="232"/>
      <c r="W149" s="232"/>
      <c r="X149" s="233"/>
      <c r="Y149" s="13"/>
      <c r="Z149" s="13"/>
      <c r="AA149" s="13"/>
      <c r="AB149" s="13"/>
      <c r="AC149" s="13"/>
      <c r="AD149" s="13"/>
      <c r="AE149" s="13"/>
      <c r="AT149" s="234" t="s">
        <v>142</v>
      </c>
      <c r="AU149" s="234" t="s">
        <v>82</v>
      </c>
      <c r="AV149" s="13" t="s">
        <v>82</v>
      </c>
      <c r="AW149" s="13" t="s">
        <v>5</v>
      </c>
      <c r="AX149" s="13" t="s">
        <v>74</v>
      </c>
      <c r="AY149" s="234" t="s">
        <v>123</v>
      </c>
    </row>
    <row r="150" spans="1:51" s="14" customFormat="1" ht="12">
      <c r="A150" s="14"/>
      <c r="B150" s="235"/>
      <c r="C150" s="236"/>
      <c r="D150" s="217" t="s">
        <v>142</v>
      </c>
      <c r="E150" s="237" t="s">
        <v>20</v>
      </c>
      <c r="F150" s="238" t="s">
        <v>145</v>
      </c>
      <c r="G150" s="236"/>
      <c r="H150" s="239">
        <v>9.706</v>
      </c>
      <c r="I150" s="240"/>
      <c r="J150" s="240"/>
      <c r="K150" s="236"/>
      <c r="L150" s="236"/>
      <c r="M150" s="241"/>
      <c r="N150" s="242"/>
      <c r="O150" s="243"/>
      <c r="P150" s="243"/>
      <c r="Q150" s="243"/>
      <c r="R150" s="243"/>
      <c r="S150" s="243"/>
      <c r="T150" s="243"/>
      <c r="U150" s="243"/>
      <c r="V150" s="243"/>
      <c r="W150" s="243"/>
      <c r="X150" s="244"/>
      <c r="Y150" s="14"/>
      <c r="Z150" s="14"/>
      <c r="AA150" s="14"/>
      <c r="AB150" s="14"/>
      <c r="AC150" s="14"/>
      <c r="AD150" s="14"/>
      <c r="AE150" s="14"/>
      <c r="AT150" s="245" t="s">
        <v>142</v>
      </c>
      <c r="AU150" s="245" t="s">
        <v>82</v>
      </c>
      <c r="AV150" s="14" t="s">
        <v>130</v>
      </c>
      <c r="AW150" s="14" t="s">
        <v>5</v>
      </c>
      <c r="AX150" s="14" t="s">
        <v>80</v>
      </c>
      <c r="AY150" s="245" t="s">
        <v>123</v>
      </c>
    </row>
    <row r="151" spans="1:65" s="2" customFormat="1" ht="22.2" customHeight="1">
      <c r="A151" s="38"/>
      <c r="B151" s="39"/>
      <c r="C151" s="203" t="s">
        <v>204</v>
      </c>
      <c r="D151" s="203" t="s">
        <v>125</v>
      </c>
      <c r="E151" s="204" t="s">
        <v>205</v>
      </c>
      <c r="F151" s="205" t="s">
        <v>206</v>
      </c>
      <c r="G151" s="206" t="s">
        <v>138</v>
      </c>
      <c r="H151" s="207">
        <v>14.4</v>
      </c>
      <c r="I151" s="208"/>
      <c r="J151" s="208"/>
      <c r="K151" s="209">
        <f>ROUND(P151*H151,2)</f>
        <v>0</v>
      </c>
      <c r="L151" s="205" t="s">
        <v>129</v>
      </c>
      <c r="M151" s="44"/>
      <c r="N151" s="210" t="s">
        <v>20</v>
      </c>
      <c r="O151" s="211" t="s">
        <v>43</v>
      </c>
      <c r="P151" s="212">
        <f>I151+J151</f>
        <v>0</v>
      </c>
      <c r="Q151" s="212">
        <f>ROUND(I151*H151,2)</f>
        <v>0</v>
      </c>
      <c r="R151" s="212">
        <f>ROUND(J151*H151,2)</f>
        <v>0</v>
      </c>
      <c r="S151" s="84"/>
      <c r="T151" s="213">
        <f>S151*H151</f>
        <v>0</v>
      </c>
      <c r="U151" s="213">
        <v>0</v>
      </c>
      <c r="V151" s="213">
        <f>U151*H151</f>
        <v>0</v>
      </c>
      <c r="W151" s="213">
        <v>0</v>
      </c>
      <c r="X151" s="214">
        <f>W151*H151</f>
        <v>0</v>
      </c>
      <c r="Y151" s="38"/>
      <c r="Z151" s="38"/>
      <c r="AA151" s="38"/>
      <c r="AB151" s="38"/>
      <c r="AC151" s="38"/>
      <c r="AD151" s="38"/>
      <c r="AE151" s="38"/>
      <c r="AR151" s="215" t="s">
        <v>130</v>
      </c>
      <c r="AT151" s="215" t="s">
        <v>125</v>
      </c>
      <c r="AU151" s="215" t="s">
        <v>82</v>
      </c>
      <c r="AY151" s="17" t="s">
        <v>123</v>
      </c>
      <c r="BE151" s="216">
        <f>IF(O151="základní",K151,0)</f>
        <v>0</v>
      </c>
      <c r="BF151" s="216">
        <f>IF(O151="snížená",K151,0)</f>
        <v>0</v>
      </c>
      <c r="BG151" s="216">
        <f>IF(O151="zákl. přenesená",K151,0)</f>
        <v>0</v>
      </c>
      <c r="BH151" s="216">
        <f>IF(O151="sníž. přenesená",K151,0)</f>
        <v>0</v>
      </c>
      <c r="BI151" s="216">
        <f>IF(O151="nulová",K151,0)</f>
        <v>0</v>
      </c>
      <c r="BJ151" s="17" t="s">
        <v>80</v>
      </c>
      <c r="BK151" s="216">
        <f>ROUND(P151*H151,2)</f>
        <v>0</v>
      </c>
      <c r="BL151" s="17" t="s">
        <v>130</v>
      </c>
      <c r="BM151" s="215" t="s">
        <v>207</v>
      </c>
    </row>
    <row r="152" spans="1:47" s="2" customFormat="1" ht="12">
      <c r="A152" s="38"/>
      <c r="B152" s="39"/>
      <c r="C152" s="40"/>
      <c r="D152" s="217" t="s">
        <v>132</v>
      </c>
      <c r="E152" s="40"/>
      <c r="F152" s="218" t="s">
        <v>208</v>
      </c>
      <c r="G152" s="40"/>
      <c r="H152" s="40"/>
      <c r="I152" s="219"/>
      <c r="J152" s="219"/>
      <c r="K152" s="40"/>
      <c r="L152" s="40"/>
      <c r="M152" s="44"/>
      <c r="N152" s="220"/>
      <c r="O152" s="221"/>
      <c r="P152" s="84"/>
      <c r="Q152" s="84"/>
      <c r="R152" s="84"/>
      <c r="S152" s="84"/>
      <c r="T152" s="84"/>
      <c r="U152" s="84"/>
      <c r="V152" s="84"/>
      <c r="W152" s="84"/>
      <c r="X152" s="85"/>
      <c r="Y152" s="38"/>
      <c r="Z152" s="38"/>
      <c r="AA152" s="38"/>
      <c r="AB152" s="38"/>
      <c r="AC152" s="38"/>
      <c r="AD152" s="38"/>
      <c r="AE152" s="38"/>
      <c r="AT152" s="17" t="s">
        <v>132</v>
      </c>
      <c r="AU152" s="17" t="s">
        <v>82</v>
      </c>
    </row>
    <row r="153" spans="1:47" s="2" customFormat="1" ht="12">
      <c r="A153" s="38"/>
      <c r="B153" s="39"/>
      <c r="C153" s="40"/>
      <c r="D153" s="222" t="s">
        <v>134</v>
      </c>
      <c r="E153" s="40"/>
      <c r="F153" s="223" t="s">
        <v>209</v>
      </c>
      <c r="G153" s="40"/>
      <c r="H153" s="40"/>
      <c r="I153" s="219"/>
      <c r="J153" s="219"/>
      <c r="K153" s="40"/>
      <c r="L153" s="40"/>
      <c r="M153" s="44"/>
      <c r="N153" s="220"/>
      <c r="O153" s="221"/>
      <c r="P153" s="84"/>
      <c r="Q153" s="84"/>
      <c r="R153" s="84"/>
      <c r="S153" s="84"/>
      <c r="T153" s="84"/>
      <c r="U153" s="84"/>
      <c r="V153" s="84"/>
      <c r="W153" s="84"/>
      <c r="X153" s="85"/>
      <c r="Y153" s="38"/>
      <c r="Z153" s="38"/>
      <c r="AA153" s="38"/>
      <c r="AB153" s="38"/>
      <c r="AC153" s="38"/>
      <c r="AD153" s="38"/>
      <c r="AE153" s="38"/>
      <c r="AT153" s="17" t="s">
        <v>134</v>
      </c>
      <c r="AU153" s="17" t="s">
        <v>82</v>
      </c>
    </row>
    <row r="154" spans="1:51" s="13" customFormat="1" ht="12">
      <c r="A154" s="13"/>
      <c r="B154" s="224"/>
      <c r="C154" s="225"/>
      <c r="D154" s="217" t="s">
        <v>142</v>
      </c>
      <c r="E154" s="226" t="s">
        <v>20</v>
      </c>
      <c r="F154" s="227" t="s">
        <v>143</v>
      </c>
      <c r="G154" s="225"/>
      <c r="H154" s="228">
        <v>8</v>
      </c>
      <c r="I154" s="229"/>
      <c r="J154" s="229"/>
      <c r="K154" s="225"/>
      <c r="L154" s="225"/>
      <c r="M154" s="230"/>
      <c r="N154" s="231"/>
      <c r="O154" s="232"/>
      <c r="P154" s="232"/>
      <c r="Q154" s="232"/>
      <c r="R154" s="232"/>
      <c r="S154" s="232"/>
      <c r="T154" s="232"/>
      <c r="U154" s="232"/>
      <c r="V154" s="232"/>
      <c r="W154" s="232"/>
      <c r="X154" s="233"/>
      <c r="Y154" s="13"/>
      <c r="Z154" s="13"/>
      <c r="AA154" s="13"/>
      <c r="AB154" s="13"/>
      <c r="AC154" s="13"/>
      <c r="AD154" s="13"/>
      <c r="AE154" s="13"/>
      <c r="AT154" s="234" t="s">
        <v>142</v>
      </c>
      <c r="AU154" s="234" t="s">
        <v>82</v>
      </c>
      <c r="AV154" s="13" t="s">
        <v>82</v>
      </c>
      <c r="AW154" s="13" t="s">
        <v>5</v>
      </c>
      <c r="AX154" s="13" t="s">
        <v>74</v>
      </c>
      <c r="AY154" s="234" t="s">
        <v>123</v>
      </c>
    </row>
    <row r="155" spans="1:51" s="13" customFormat="1" ht="12">
      <c r="A155" s="13"/>
      <c r="B155" s="224"/>
      <c r="C155" s="225"/>
      <c r="D155" s="217" t="s">
        <v>142</v>
      </c>
      <c r="E155" s="226" t="s">
        <v>20</v>
      </c>
      <c r="F155" s="227" t="s">
        <v>144</v>
      </c>
      <c r="G155" s="225"/>
      <c r="H155" s="228">
        <v>6.4</v>
      </c>
      <c r="I155" s="229"/>
      <c r="J155" s="229"/>
      <c r="K155" s="225"/>
      <c r="L155" s="225"/>
      <c r="M155" s="230"/>
      <c r="N155" s="231"/>
      <c r="O155" s="232"/>
      <c r="P155" s="232"/>
      <c r="Q155" s="232"/>
      <c r="R155" s="232"/>
      <c r="S155" s="232"/>
      <c r="T155" s="232"/>
      <c r="U155" s="232"/>
      <c r="V155" s="232"/>
      <c r="W155" s="232"/>
      <c r="X155" s="233"/>
      <c r="Y155" s="13"/>
      <c r="Z155" s="13"/>
      <c r="AA155" s="13"/>
      <c r="AB155" s="13"/>
      <c r="AC155" s="13"/>
      <c r="AD155" s="13"/>
      <c r="AE155" s="13"/>
      <c r="AT155" s="234" t="s">
        <v>142</v>
      </c>
      <c r="AU155" s="234" t="s">
        <v>82</v>
      </c>
      <c r="AV155" s="13" t="s">
        <v>82</v>
      </c>
      <c r="AW155" s="13" t="s">
        <v>5</v>
      </c>
      <c r="AX155" s="13" t="s">
        <v>74</v>
      </c>
      <c r="AY155" s="234" t="s">
        <v>123</v>
      </c>
    </row>
    <row r="156" spans="1:51" s="14" customFormat="1" ht="12">
      <c r="A156" s="14"/>
      <c r="B156" s="235"/>
      <c r="C156" s="236"/>
      <c r="D156" s="217" t="s">
        <v>142</v>
      </c>
      <c r="E156" s="237" t="s">
        <v>20</v>
      </c>
      <c r="F156" s="238" t="s">
        <v>145</v>
      </c>
      <c r="G156" s="236"/>
      <c r="H156" s="239">
        <v>14.4</v>
      </c>
      <c r="I156" s="240"/>
      <c r="J156" s="240"/>
      <c r="K156" s="236"/>
      <c r="L156" s="236"/>
      <c r="M156" s="241"/>
      <c r="N156" s="242"/>
      <c r="O156" s="243"/>
      <c r="P156" s="243"/>
      <c r="Q156" s="243"/>
      <c r="R156" s="243"/>
      <c r="S156" s="243"/>
      <c r="T156" s="243"/>
      <c r="U156" s="243"/>
      <c r="V156" s="243"/>
      <c r="W156" s="243"/>
      <c r="X156" s="244"/>
      <c r="Y156" s="14"/>
      <c r="Z156" s="14"/>
      <c r="AA156" s="14"/>
      <c r="AB156" s="14"/>
      <c r="AC156" s="14"/>
      <c r="AD156" s="14"/>
      <c r="AE156" s="14"/>
      <c r="AT156" s="245" t="s">
        <v>142</v>
      </c>
      <c r="AU156" s="245" t="s">
        <v>82</v>
      </c>
      <c r="AV156" s="14" t="s">
        <v>130</v>
      </c>
      <c r="AW156" s="14" t="s">
        <v>5</v>
      </c>
      <c r="AX156" s="14" t="s">
        <v>80</v>
      </c>
      <c r="AY156" s="245" t="s">
        <v>123</v>
      </c>
    </row>
    <row r="157" spans="1:63" s="12" customFormat="1" ht="22.8" customHeight="1">
      <c r="A157" s="12"/>
      <c r="B157" s="186"/>
      <c r="C157" s="187"/>
      <c r="D157" s="188" t="s">
        <v>73</v>
      </c>
      <c r="E157" s="201" t="s">
        <v>82</v>
      </c>
      <c r="F157" s="201" t="s">
        <v>210</v>
      </c>
      <c r="G157" s="187"/>
      <c r="H157" s="187"/>
      <c r="I157" s="190"/>
      <c r="J157" s="190"/>
      <c r="K157" s="202">
        <f>BK157</f>
        <v>0</v>
      </c>
      <c r="L157" s="187"/>
      <c r="M157" s="192"/>
      <c r="N157" s="193"/>
      <c r="O157" s="194"/>
      <c r="P157" s="194"/>
      <c r="Q157" s="195">
        <f>SUM(Q158:Q163)</f>
        <v>0</v>
      </c>
      <c r="R157" s="195">
        <f>SUM(R158:R163)</f>
        <v>0</v>
      </c>
      <c r="S157" s="194"/>
      <c r="T157" s="196">
        <f>SUM(T158:T163)</f>
        <v>0</v>
      </c>
      <c r="U157" s="194"/>
      <c r="V157" s="196">
        <f>SUM(V158:V163)</f>
        <v>0.0011020000000000001</v>
      </c>
      <c r="W157" s="194"/>
      <c r="X157" s="197">
        <f>SUM(X158:X163)</f>
        <v>0</v>
      </c>
      <c r="Y157" s="12"/>
      <c r="Z157" s="12"/>
      <c r="AA157" s="12"/>
      <c r="AB157" s="12"/>
      <c r="AC157" s="12"/>
      <c r="AD157" s="12"/>
      <c r="AE157" s="12"/>
      <c r="AR157" s="198" t="s">
        <v>80</v>
      </c>
      <c r="AT157" s="199" t="s">
        <v>73</v>
      </c>
      <c r="AU157" s="199" t="s">
        <v>80</v>
      </c>
      <c r="AY157" s="198" t="s">
        <v>123</v>
      </c>
      <c r="BK157" s="200">
        <f>SUM(BK158:BK163)</f>
        <v>0</v>
      </c>
    </row>
    <row r="158" spans="1:65" s="2" customFormat="1" ht="22.2" customHeight="1">
      <c r="A158" s="38"/>
      <c r="B158" s="39"/>
      <c r="C158" s="203" t="s">
        <v>211</v>
      </c>
      <c r="D158" s="203" t="s">
        <v>125</v>
      </c>
      <c r="E158" s="204" t="s">
        <v>212</v>
      </c>
      <c r="F158" s="205" t="s">
        <v>213</v>
      </c>
      <c r="G158" s="206" t="s">
        <v>138</v>
      </c>
      <c r="H158" s="207">
        <v>11.02</v>
      </c>
      <c r="I158" s="208"/>
      <c r="J158" s="208"/>
      <c r="K158" s="209">
        <f>ROUND(P158*H158,2)</f>
        <v>0</v>
      </c>
      <c r="L158" s="205" t="s">
        <v>129</v>
      </c>
      <c r="M158" s="44"/>
      <c r="N158" s="210" t="s">
        <v>20</v>
      </c>
      <c r="O158" s="211" t="s">
        <v>43</v>
      </c>
      <c r="P158" s="212">
        <f>I158+J158</f>
        <v>0</v>
      </c>
      <c r="Q158" s="212">
        <f>ROUND(I158*H158,2)</f>
        <v>0</v>
      </c>
      <c r="R158" s="212">
        <f>ROUND(J158*H158,2)</f>
        <v>0</v>
      </c>
      <c r="S158" s="84"/>
      <c r="T158" s="213">
        <f>S158*H158</f>
        <v>0</v>
      </c>
      <c r="U158" s="213">
        <v>0.0001</v>
      </c>
      <c r="V158" s="213">
        <f>U158*H158</f>
        <v>0.0011020000000000001</v>
      </c>
      <c r="W158" s="213">
        <v>0</v>
      </c>
      <c r="X158" s="214">
        <f>W158*H158</f>
        <v>0</v>
      </c>
      <c r="Y158" s="38"/>
      <c r="Z158" s="38"/>
      <c r="AA158" s="38"/>
      <c r="AB158" s="38"/>
      <c r="AC158" s="38"/>
      <c r="AD158" s="38"/>
      <c r="AE158" s="38"/>
      <c r="AR158" s="215" t="s">
        <v>130</v>
      </c>
      <c r="AT158" s="215" t="s">
        <v>125</v>
      </c>
      <c r="AU158" s="215" t="s">
        <v>82</v>
      </c>
      <c r="AY158" s="17" t="s">
        <v>123</v>
      </c>
      <c r="BE158" s="216">
        <f>IF(O158="základní",K158,0)</f>
        <v>0</v>
      </c>
      <c r="BF158" s="216">
        <f>IF(O158="snížená",K158,0)</f>
        <v>0</v>
      </c>
      <c r="BG158" s="216">
        <f>IF(O158="zákl. přenesená",K158,0)</f>
        <v>0</v>
      </c>
      <c r="BH158" s="216">
        <f>IF(O158="sníž. přenesená",K158,0)</f>
        <v>0</v>
      </c>
      <c r="BI158" s="216">
        <f>IF(O158="nulová",K158,0)</f>
        <v>0</v>
      </c>
      <c r="BJ158" s="17" t="s">
        <v>80</v>
      </c>
      <c r="BK158" s="216">
        <f>ROUND(P158*H158,2)</f>
        <v>0</v>
      </c>
      <c r="BL158" s="17" t="s">
        <v>130</v>
      </c>
      <c r="BM158" s="215" t="s">
        <v>214</v>
      </c>
    </row>
    <row r="159" spans="1:47" s="2" customFormat="1" ht="12">
      <c r="A159" s="38"/>
      <c r="B159" s="39"/>
      <c r="C159" s="40"/>
      <c r="D159" s="217" t="s">
        <v>132</v>
      </c>
      <c r="E159" s="40"/>
      <c r="F159" s="218" t="s">
        <v>215</v>
      </c>
      <c r="G159" s="40"/>
      <c r="H159" s="40"/>
      <c r="I159" s="219"/>
      <c r="J159" s="219"/>
      <c r="K159" s="40"/>
      <c r="L159" s="40"/>
      <c r="M159" s="44"/>
      <c r="N159" s="220"/>
      <c r="O159" s="221"/>
      <c r="P159" s="84"/>
      <c r="Q159" s="84"/>
      <c r="R159" s="84"/>
      <c r="S159" s="84"/>
      <c r="T159" s="84"/>
      <c r="U159" s="84"/>
      <c r="V159" s="84"/>
      <c r="W159" s="84"/>
      <c r="X159" s="85"/>
      <c r="Y159" s="38"/>
      <c r="Z159" s="38"/>
      <c r="AA159" s="38"/>
      <c r="AB159" s="38"/>
      <c r="AC159" s="38"/>
      <c r="AD159" s="38"/>
      <c r="AE159" s="38"/>
      <c r="AT159" s="17" t="s">
        <v>132</v>
      </c>
      <c r="AU159" s="17" t="s">
        <v>82</v>
      </c>
    </row>
    <row r="160" spans="1:47" s="2" customFormat="1" ht="12">
      <c r="A160" s="38"/>
      <c r="B160" s="39"/>
      <c r="C160" s="40"/>
      <c r="D160" s="222" t="s">
        <v>134</v>
      </c>
      <c r="E160" s="40"/>
      <c r="F160" s="223" t="s">
        <v>216</v>
      </c>
      <c r="G160" s="40"/>
      <c r="H160" s="40"/>
      <c r="I160" s="219"/>
      <c r="J160" s="219"/>
      <c r="K160" s="40"/>
      <c r="L160" s="40"/>
      <c r="M160" s="44"/>
      <c r="N160" s="220"/>
      <c r="O160" s="221"/>
      <c r="P160" s="84"/>
      <c r="Q160" s="84"/>
      <c r="R160" s="84"/>
      <c r="S160" s="84"/>
      <c r="T160" s="84"/>
      <c r="U160" s="84"/>
      <c r="V160" s="84"/>
      <c r="W160" s="84"/>
      <c r="X160" s="85"/>
      <c r="Y160" s="38"/>
      <c r="Z160" s="38"/>
      <c r="AA160" s="38"/>
      <c r="AB160" s="38"/>
      <c r="AC160" s="38"/>
      <c r="AD160" s="38"/>
      <c r="AE160" s="38"/>
      <c r="AT160" s="17" t="s">
        <v>134</v>
      </c>
      <c r="AU160" s="17" t="s">
        <v>82</v>
      </c>
    </row>
    <row r="161" spans="1:51" s="13" customFormat="1" ht="12">
      <c r="A161" s="13"/>
      <c r="B161" s="224"/>
      <c r="C161" s="225"/>
      <c r="D161" s="217" t="s">
        <v>142</v>
      </c>
      <c r="E161" s="226" t="s">
        <v>20</v>
      </c>
      <c r="F161" s="227" t="s">
        <v>217</v>
      </c>
      <c r="G161" s="225"/>
      <c r="H161" s="228">
        <v>5.51</v>
      </c>
      <c r="I161" s="229"/>
      <c r="J161" s="229"/>
      <c r="K161" s="225"/>
      <c r="L161" s="225"/>
      <c r="M161" s="230"/>
      <c r="N161" s="231"/>
      <c r="O161" s="232"/>
      <c r="P161" s="232"/>
      <c r="Q161" s="232"/>
      <c r="R161" s="232"/>
      <c r="S161" s="232"/>
      <c r="T161" s="232"/>
      <c r="U161" s="232"/>
      <c r="V161" s="232"/>
      <c r="W161" s="232"/>
      <c r="X161" s="233"/>
      <c r="Y161" s="13"/>
      <c r="Z161" s="13"/>
      <c r="AA161" s="13"/>
      <c r="AB161" s="13"/>
      <c r="AC161" s="13"/>
      <c r="AD161" s="13"/>
      <c r="AE161" s="13"/>
      <c r="AT161" s="234" t="s">
        <v>142</v>
      </c>
      <c r="AU161" s="234" t="s">
        <v>82</v>
      </c>
      <c r="AV161" s="13" t="s">
        <v>82</v>
      </c>
      <c r="AW161" s="13" t="s">
        <v>5</v>
      </c>
      <c r="AX161" s="13" t="s">
        <v>74</v>
      </c>
      <c r="AY161" s="234" t="s">
        <v>123</v>
      </c>
    </row>
    <row r="162" spans="1:51" s="13" customFormat="1" ht="12">
      <c r="A162" s="13"/>
      <c r="B162" s="224"/>
      <c r="C162" s="225"/>
      <c r="D162" s="217" t="s">
        <v>142</v>
      </c>
      <c r="E162" s="226" t="s">
        <v>20</v>
      </c>
      <c r="F162" s="227" t="s">
        <v>217</v>
      </c>
      <c r="G162" s="225"/>
      <c r="H162" s="228">
        <v>5.51</v>
      </c>
      <c r="I162" s="229"/>
      <c r="J162" s="229"/>
      <c r="K162" s="225"/>
      <c r="L162" s="225"/>
      <c r="M162" s="230"/>
      <c r="N162" s="231"/>
      <c r="O162" s="232"/>
      <c r="P162" s="232"/>
      <c r="Q162" s="232"/>
      <c r="R162" s="232"/>
      <c r="S162" s="232"/>
      <c r="T162" s="232"/>
      <c r="U162" s="232"/>
      <c r="V162" s="232"/>
      <c r="W162" s="232"/>
      <c r="X162" s="233"/>
      <c r="Y162" s="13"/>
      <c r="Z162" s="13"/>
      <c r="AA162" s="13"/>
      <c r="AB162" s="13"/>
      <c r="AC162" s="13"/>
      <c r="AD162" s="13"/>
      <c r="AE162" s="13"/>
      <c r="AT162" s="234" t="s">
        <v>142</v>
      </c>
      <c r="AU162" s="234" t="s">
        <v>82</v>
      </c>
      <c r="AV162" s="13" t="s">
        <v>82</v>
      </c>
      <c r="AW162" s="13" t="s">
        <v>5</v>
      </c>
      <c r="AX162" s="13" t="s">
        <v>74</v>
      </c>
      <c r="AY162" s="234" t="s">
        <v>123</v>
      </c>
    </row>
    <row r="163" spans="1:51" s="14" customFormat="1" ht="12">
      <c r="A163" s="14"/>
      <c r="B163" s="235"/>
      <c r="C163" s="236"/>
      <c r="D163" s="217" t="s">
        <v>142</v>
      </c>
      <c r="E163" s="237" t="s">
        <v>20</v>
      </c>
      <c r="F163" s="238" t="s">
        <v>145</v>
      </c>
      <c r="G163" s="236"/>
      <c r="H163" s="239">
        <v>11.02</v>
      </c>
      <c r="I163" s="240"/>
      <c r="J163" s="240"/>
      <c r="K163" s="236"/>
      <c r="L163" s="236"/>
      <c r="M163" s="241"/>
      <c r="N163" s="242"/>
      <c r="O163" s="243"/>
      <c r="P163" s="243"/>
      <c r="Q163" s="243"/>
      <c r="R163" s="243"/>
      <c r="S163" s="243"/>
      <c r="T163" s="243"/>
      <c r="U163" s="243"/>
      <c r="V163" s="243"/>
      <c r="W163" s="243"/>
      <c r="X163" s="244"/>
      <c r="Y163" s="14"/>
      <c r="Z163" s="14"/>
      <c r="AA163" s="14"/>
      <c r="AB163" s="14"/>
      <c r="AC163" s="14"/>
      <c r="AD163" s="14"/>
      <c r="AE163" s="14"/>
      <c r="AT163" s="245" t="s">
        <v>142</v>
      </c>
      <c r="AU163" s="245" t="s">
        <v>82</v>
      </c>
      <c r="AV163" s="14" t="s">
        <v>130</v>
      </c>
      <c r="AW163" s="14" t="s">
        <v>5</v>
      </c>
      <c r="AX163" s="14" t="s">
        <v>80</v>
      </c>
      <c r="AY163" s="245" t="s">
        <v>123</v>
      </c>
    </row>
    <row r="164" spans="1:63" s="12" customFormat="1" ht="22.8" customHeight="1">
      <c r="A164" s="12"/>
      <c r="B164" s="186"/>
      <c r="C164" s="187"/>
      <c r="D164" s="188" t="s">
        <v>73</v>
      </c>
      <c r="E164" s="201" t="s">
        <v>146</v>
      </c>
      <c r="F164" s="201" t="s">
        <v>218</v>
      </c>
      <c r="G164" s="187"/>
      <c r="H164" s="187"/>
      <c r="I164" s="190"/>
      <c r="J164" s="190"/>
      <c r="K164" s="202">
        <f>BK164</f>
        <v>0</v>
      </c>
      <c r="L164" s="187"/>
      <c r="M164" s="192"/>
      <c r="N164" s="193"/>
      <c r="O164" s="194"/>
      <c r="P164" s="194"/>
      <c r="Q164" s="195">
        <f>SUM(Q165:Q167)</f>
        <v>0</v>
      </c>
      <c r="R164" s="195">
        <f>SUM(R165:R167)</f>
        <v>0</v>
      </c>
      <c r="S164" s="194"/>
      <c r="T164" s="196">
        <f>SUM(T165:T167)</f>
        <v>0</v>
      </c>
      <c r="U164" s="194"/>
      <c r="V164" s="196">
        <f>SUM(V165:V167)</f>
        <v>0</v>
      </c>
      <c r="W164" s="194"/>
      <c r="X164" s="197">
        <f>SUM(X165:X167)</f>
        <v>0</v>
      </c>
      <c r="Y164" s="12"/>
      <c r="Z164" s="12"/>
      <c r="AA164" s="12"/>
      <c r="AB164" s="12"/>
      <c r="AC164" s="12"/>
      <c r="AD164" s="12"/>
      <c r="AE164" s="12"/>
      <c r="AR164" s="198" t="s">
        <v>80</v>
      </c>
      <c r="AT164" s="199" t="s">
        <v>73</v>
      </c>
      <c r="AU164" s="199" t="s">
        <v>80</v>
      </c>
      <c r="AY164" s="198" t="s">
        <v>123</v>
      </c>
      <c r="BK164" s="200">
        <f>SUM(BK165:BK167)</f>
        <v>0</v>
      </c>
    </row>
    <row r="165" spans="1:65" s="2" customFormat="1" ht="22.2" customHeight="1">
      <c r="A165" s="38"/>
      <c r="B165" s="39"/>
      <c r="C165" s="203" t="s">
        <v>219</v>
      </c>
      <c r="D165" s="203" t="s">
        <v>125</v>
      </c>
      <c r="E165" s="204" t="s">
        <v>220</v>
      </c>
      <c r="F165" s="205" t="s">
        <v>221</v>
      </c>
      <c r="G165" s="206" t="s">
        <v>222</v>
      </c>
      <c r="H165" s="207">
        <v>99</v>
      </c>
      <c r="I165" s="208"/>
      <c r="J165" s="208"/>
      <c r="K165" s="209">
        <f>ROUND(P165*H165,2)</f>
        <v>0</v>
      </c>
      <c r="L165" s="205" t="s">
        <v>129</v>
      </c>
      <c r="M165" s="44"/>
      <c r="N165" s="210" t="s">
        <v>20</v>
      </c>
      <c r="O165" s="211" t="s">
        <v>43</v>
      </c>
      <c r="P165" s="212">
        <f>I165+J165</f>
        <v>0</v>
      </c>
      <c r="Q165" s="212">
        <f>ROUND(I165*H165,2)</f>
        <v>0</v>
      </c>
      <c r="R165" s="212">
        <f>ROUND(J165*H165,2)</f>
        <v>0</v>
      </c>
      <c r="S165" s="84"/>
      <c r="T165" s="213">
        <f>S165*H165</f>
        <v>0</v>
      </c>
      <c r="U165" s="213">
        <v>0</v>
      </c>
      <c r="V165" s="213">
        <f>U165*H165</f>
        <v>0</v>
      </c>
      <c r="W165" s="213">
        <v>0</v>
      </c>
      <c r="X165" s="214">
        <f>W165*H165</f>
        <v>0</v>
      </c>
      <c r="Y165" s="38"/>
      <c r="Z165" s="38"/>
      <c r="AA165" s="38"/>
      <c r="AB165" s="38"/>
      <c r="AC165" s="38"/>
      <c r="AD165" s="38"/>
      <c r="AE165" s="38"/>
      <c r="AR165" s="215" t="s">
        <v>130</v>
      </c>
      <c r="AT165" s="215" t="s">
        <v>125</v>
      </c>
      <c r="AU165" s="215" t="s">
        <v>82</v>
      </c>
      <c r="AY165" s="17" t="s">
        <v>123</v>
      </c>
      <c r="BE165" s="216">
        <f>IF(O165="základní",K165,0)</f>
        <v>0</v>
      </c>
      <c r="BF165" s="216">
        <f>IF(O165="snížená",K165,0)</f>
        <v>0</v>
      </c>
      <c r="BG165" s="216">
        <f>IF(O165="zákl. přenesená",K165,0)</f>
        <v>0</v>
      </c>
      <c r="BH165" s="216">
        <f>IF(O165="sníž. přenesená",K165,0)</f>
        <v>0</v>
      </c>
      <c r="BI165" s="216">
        <f>IF(O165="nulová",K165,0)</f>
        <v>0</v>
      </c>
      <c r="BJ165" s="17" t="s">
        <v>80</v>
      </c>
      <c r="BK165" s="216">
        <f>ROUND(P165*H165,2)</f>
        <v>0</v>
      </c>
      <c r="BL165" s="17" t="s">
        <v>130</v>
      </c>
      <c r="BM165" s="215" t="s">
        <v>223</v>
      </c>
    </row>
    <row r="166" spans="1:47" s="2" customFormat="1" ht="12">
      <c r="A166" s="38"/>
      <c r="B166" s="39"/>
      <c r="C166" s="40"/>
      <c r="D166" s="217" t="s">
        <v>132</v>
      </c>
      <c r="E166" s="40"/>
      <c r="F166" s="218" t="s">
        <v>224</v>
      </c>
      <c r="G166" s="40"/>
      <c r="H166" s="40"/>
      <c r="I166" s="219"/>
      <c r="J166" s="219"/>
      <c r="K166" s="40"/>
      <c r="L166" s="40"/>
      <c r="M166" s="44"/>
      <c r="N166" s="220"/>
      <c r="O166" s="221"/>
      <c r="P166" s="84"/>
      <c r="Q166" s="84"/>
      <c r="R166" s="84"/>
      <c r="S166" s="84"/>
      <c r="T166" s="84"/>
      <c r="U166" s="84"/>
      <c r="V166" s="84"/>
      <c r="W166" s="84"/>
      <c r="X166" s="85"/>
      <c r="Y166" s="38"/>
      <c r="Z166" s="38"/>
      <c r="AA166" s="38"/>
      <c r="AB166" s="38"/>
      <c r="AC166" s="38"/>
      <c r="AD166" s="38"/>
      <c r="AE166" s="38"/>
      <c r="AT166" s="17" t="s">
        <v>132</v>
      </c>
      <c r="AU166" s="17" t="s">
        <v>82</v>
      </c>
    </row>
    <row r="167" spans="1:47" s="2" customFormat="1" ht="12">
      <c r="A167" s="38"/>
      <c r="B167" s="39"/>
      <c r="C167" s="40"/>
      <c r="D167" s="222" t="s">
        <v>134</v>
      </c>
      <c r="E167" s="40"/>
      <c r="F167" s="223" t="s">
        <v>225</v>
      </c>
      <c r="G167" s="40"/>
      <c r="H167" s="40"/>
      <c r="I167" s="219"/>
      <c r="J167" s="219"/>
      <c r="K167" s="40"/>
      <c r="L167" s="40"/>
      <c r="M167" s="44"/>
      <c r="N167" s="220"/>
      <c r="O167" s="221"/>
      <c r="P167" s="84"/>
      <c r="Q167" s="84"/>
      <c r="R167" s="84"/>
      <c r="S167" s="84"/>
      <c r="T167" s="84"/>
      <c r="U167" s="84"/>
      <c r="V167" s="84"/>
      <c r="W167" s="84"/>
      <c r="X167" s="85"/>
      <c r="Y167" s="38"/>
      <c r="Z167" s="38"/>
      <c r="AA167" s="38"/>
      <c r="AB167" s="38"/>
      <c r="AC167" s="38"/>
      <c r="AD167" s="38"/>
      <c r="AE167" s="38"/>
      <c r="AT167" s="17" t="s">
        <v>134</v>
      </c>
      <c r="AU167" s="17" t="s">
        <v>82</v>
      </c>
    </row>
    <row r="168" spans="1:63" s="12" customFormat="1" ht="22.8" customHeight="1">
      <c r="A168" s="12"/>
      <c r="B168" s="186"/>
      <c r="C168" s="187"/>
      <c r="D168" s="188" t="s">
        <v>73</v>
      </c>
      <c r="E168" s="201" t="s">
        <v>130</v>
      </c>
      <c r="F168" s="201" t="s">
        <v>226</v>
      </c>
      <c r="G168" s="187"/>
      <c r="H168" s="187"/>
      <c r="I168" s="190"/>
      <c r="J168" s="190"/>
      <c r="K168" s="202">
        <f>BK168</f>
        <v>0</v>
      </c>
      <c r="L168" s="187"/>
      <c r="M168" s="192"/>
      <c r="N168" s="193"/>
      <c r="O168" s="194"/>
      <c r="P168" s="194"/>
      <c r="Q168" s="195">
        <f>SUM(Q169:Q190)</f>
        <v>0</v>
      </c>
      <c r="R168" s="195">
        <f>SUM(R169:R190)</f>
        <v>0</v>
      </c>
      <c r="S168" s="194"/>
      <c r="T168" s="196">
        <f>SUM(T169:T190)</f>
        <v>0</v>
      </c>
      <c r="U168" s="194"/>
      <c r="V168" s="196">
        <f>SUM(V169:V190)</f>
        <v>2.4062814</v>
      </c>
      <c r="W168" s="194"/>
      <c r="X168" s="197">
        <f>SUM(X169:X190)</f>
        <v>0</v>
      </c>
      <c r="Y168" s="12"/>
      <c r="Z168" s="12"/>
      <c r="AA168" s="12"/>
      <c r="AB168" s="12"/>
      <c r="AC168" s="12"/>
      <c r="AD168" s="12"/>
      <c r="AE168" s="12"/>
      <c r="AR168" s="198" t="s">
        <v>80</v>
      </c>
      <c r="AT168" s="199" t="s">
        <v>73</v>
      </c>
      <c r="AU168" s="199" t="s">
        <v>80</v>
      </c>
      <c r="AY168" s="198" t="s">
        <v>123</v>
      </c>
      <c r="BK168" s="200">
        <f>SUM(BK169:BK190)</f>
        <v>0</v>
      </c>
    </row>
    <row r="169" spans="1:65" s="2" customFormat="1" ht="22.2" customHeight="1">
      <c r="A169" s="38"/>
      <c r="B169" s="39"/>
      <c r="C169" s="203" t="s">
        <v>227</v>
      </c>
      <c r="D169" s="203" t="s">
        <v>125</v>
      </c>
      <c r="E169" s="204" t="s">
        <v>228</v>
      </c>
      <c r="F169" s="205" t="s">
        <v>229</v>
      </c>
      <c r="G169" s="206" t="s">
        <v>149</v>
      </c>
      <c r="H169" s="207">
        <v>1.6</v>
      </c>
      <c r="I169" s="208"/>
      <c r="J169" s="208"/>
      <c r="K169" s="209">
        <f>ROUND(P169*H169,2)</f>
        <v>0</v>
      </c>
      <c r="L169" s="205" t="s">
        <v>129</v>
      </c>
      <c r="M169" s="44"/>
      <c r="N169" s="210" t="s">
        <v>20</v>
      </c>
      <c r="O169" s="211" t="s">
        <v>43</v>
      </c>
      <c r="P169" s="212">
        <f>I169+J169</f>
        <v>0</v>
      </c>
      <c r="Q169" s="212">
        <f>ROUND(I169*H169,2)</f>
        <v>0</v>
      </c>
      <c r="R169" s="212">
        <f>ROUND(J169*H169,2)</f>
        <v>0</v>
      </c>
      <c r="S169" s="84"/>
      <c r="T169" s="213">
        <f>S169*H169</f>
        <v>0</v>
      </c>
      <c r="U169" s="213">
        <v>0</v>
      </c>
      <c r="V169" s="213">
        <f>U169*H169</f>
        <v>0</v>
      </c>
      <c r="W169" s="213">
        <v>0</v>
      </c>
      <c r="X169" s="214">
        <f>W169*H169</f>
        <v>0</v>
      </c>
      <c r="Y169" s="38"/>
      <c r="Z169" s="38"/>
      <c r="AA169" s="38"/>
      <c r="AB169" s="38"/>
      <c r="AC169" s="38"/>
      <c r="AD169" s="38"/>
      <c r="AE169" s="38"/>
      <c r="AR169" s="215" t="s">
        <v>130</v>
      </c>
      <c r="AT169" s="215" t="s">
        <v>125</v>
      </c>
      <c r="AU169" s="215" t="s">
        <v>82</v>
      </c>
      <c r="AY169" s="17" t="s">
        <v>123</v>
      </c>
      <c r="BE169" s="216">
        <f>IF(O169="základní",K169,0)</f>
        <v>0</v>
      </c>
      <c r="BF169" s="216">
        <f>IF(O169="snížená",K169,0)</f>
        <v>0</v>
      </c>
      <c r="BG169" s="216">
        <f>IF(O169="zákl. přenesená",K169,0)</f>
        <v>0</v>
      </c>
      <c r="BH169" s="216">
        <f>IF(O169="sníž. přenesená",K169,0)</f>
        <v>0</v>
      </c>
      <c r="BI169" s="216">
        <f>IF(O169="nulová",K169,0)</f>
        <v>0</v>
      </c>
      <c r="BJ169" s="17" t="s">
        <v>80</v>
      </c>
      <c r="BK169" s="216">
        <f>ROUND(P169*H169,2)</f>
        <v>0</v>
      </c>
      <c r="BL169" s="17" t="s">
        <v>130</v>
      </c>
      <c r="BM169" s="215" t="s">
        <v>230</v>
      </c>
    </row>
    <row r="170" spans="1:47" s="2" customFormat="1" ht="12">
      <c r="A170" s="38"/>
      <c r="B170" s="39"/>
      <c r="C170" s="40"/>
      <c r="D170" s="217" t="s">
        <v>132</v>
      </c>
      <c r="E170" s="40"/>
      <c r="F170" s="218" t="s">
        <v>231</v>
      </c>
      <c r="G170" s="40"/>
      <c r="H170" s="40"/>
      <c r="I170" s="219"/>
      <c r="J170" s="219"/>
      <c r="K170" s="40"/>
      <c r="L170" s="40"/>
      <c r="M170" s="44"/>
      <c r="N170" s="220"/>
      <c r="O170" s="221"/>
      <c r="P170" s="84"/>
      <c r="Q170" s="84"/>
      <c r="R170" s="84"/>
      <c r="S170" s="84"/>
      <c r="T170" s="84"/>
      <c r="U170" s="84"/>
      <c r="V170" s="84"/>
      <c r="W170" s="84"/>
      <c r="X170" s="85"/>
      <c r="Y170" s="38"/>
      <c r="Z170" s="38"/>
      <c r="AA170" s="38"/>
      <c r="AB170" s="38"/>
      <c r="AC170" s="38"/>
      <c r="AD170" s="38"/>
      <c r="AE170" s="38"/>
      <c r="AT170" s="17" t="s">
        <v>132</v>
      </c>
      <c r="AU170" s="17" t="s">
        <v>82</v>
      </c>
    </row>
    <row r="171" spans="1:47" s="2" customFormat="1" ht="12">
      <c r="A171" s="38"/>
      <c r="B171" s="39"/>
      <c r="C171" s="40"/>
      <c r="D171" s="222" t="s">
        <v>134</v>
      </c>
      <c r="E171" s="40"/>
      <c r="F171" s="223" t="s">
        <v>232</v>
      </c>
      <c r="G171" s="40"/>
      <c r="H171" s="40"/>
      <c r="I171" s="219"/>
      <c r="J171" s="219"/>
      <c r="K171" s="40"/>
      <c r="L171" s="40"/>
      <c r="M171" s="44"/>
      <c r="N171" s="220"/>
      <c r="O171" s="221"/>
      <c r="P171" s="84"/>
      <c r="Q171" s="84"/>
      <c r="R171" s="84"/>
      <c r="S171" s="84"/>
      <c r="T171" s="84"/>
      <c r="U171" s="84"/>
      <c r="V171" s="84"/>
      <c r="W171" s="84"/>
      <c r="X171" s="85"/>
      <c r="Y171" s="38"/>
      <c r="Z171" s="38"/>
      <c r="AA171" s="38"/>
      <c r="AB171" s="38"/>
      <c r="AC171" s="38"/>
      <c r="AD171" s="38"/>
      <c r="AE171" s="38"/>
      <c r="AT171" s="17" t="s">
        <v>134</v>
      </c>
      <c r="AU171" s="17" t="s">
        <v>82</v>
      </c>
    </row>
    <row r="172" spans="1:51" s="13" customFormat="1" ht="12">
      <c r="A172" s="13"/>
      <c r="B172" s="224"/>
      <c r="C172" s="225"/>
      <c r="D172" s="217" t="s">
        <v>142</v>
      </c>
      <c r="E172" s="226" t="s">
        <v>20</v>
      </c>
      <c r="F172" s="227" t="s">
        <v>233</v>
      </c>
      <c r="G172" s="225"/>
      <c r="H172" s="228">
        <v>0.96</v>
      </c>
      <c r="I172" s="229"/>
      <c r="J172" s="229"/>
      <c r="K172" s="225"/>
      <c r="L172" s="225"/>
      <c r="M172" s="230"/>
      <c r="N172" s="231"/>
      <c r="O172" s="232"/>
      <c r="P172" s="232"/>
      <c r="Q172" s="232"/>
      <c r="R172" s="232"/>
      <c r="S172" s="232"/>
      <c r="T172" s="232"/>
      <c r="U172" s="232"/>
      <c r="V172" s="232"/>
      <c r="W172" s="232"/>
      <c r="X172" s="233"/>
      <c r="Y172" s="13"/>
      <c r="Z172" s="13"/>
      <c r="AA172" s="13"/>
      <c r="AB172" s="13"/>
      <c r="AC172" s="13"/>
      <c r="AD172" s="13"/>
      <c r="AE172" s="13"/>
      <c r="AT172" s="234" t="s">
        <v>142</v>
      </c>
      <c r="AU172" s="234" t="s">
        <v>82</v>
      </c>
      <c r="AV172" s="13" t="s">
        <v>82</v>
      </c>
      <c r="AW172" s="13" t="s">
        <v>5</v>
      </c>
      <c r="AX172" s="13" t="s">
        <v>74</v>
      </c>
      <c r="AY172" s="234" t="s">
        <v>123</v>
      </c>
    </row>
    <row r="173" spans="1:51" s="13" customFormat="1" ht="12">
      <c r="A173" s="13"/>
      <c r="B173" s="224"/>
      <c r="C173" s="225"/>
      <c r="D173" s="217" t="s">
        <v>142</v>
      </c>
      <c r="E173" s="226" t="s">
        <v>20</v>
      </c>
      <c r="F173" s="227" t="s">
        <v>234</v>
      </c>
      <c r="G173" s="225"/>
      <c r="H173" s="228">
        <v>0.64</v>
      </c>
      <c r="I173" s="229"/>
      <c r="J173" s="229"/>
      <c r="K173" s="225"/>
      <c r="L173" s="225"/>
      <c r="M173" s="230"/>
      <c r="N173" s="231"/>
      <c r="O173" s="232"/>
      <c r="P173" s="232"/>
      <c r="Q173" s="232"/>
      <c r="R173" s="232"/>
      <c r="S173" s="232"/>
      <c r="T173" s="232"/>
      <c r="U173" s="232"/>
      <c r="V173" s="232"/>
      <c r="W173" s="232"/>
      <c r="X173" s="233"/>
      <c r="Y173" s="13"/>
      <c r="Z173" s="13"/>
      <c r="AA173" s="13"/>
      <c r="AB173" s="13"/>
      <c r="AC173" s="13"/>
      <c r="AD173" s="13"/>
      <c r="AE173" s="13"/>
      <c r="AT173" s="234" t="s">
        <v>142</v>
      </c>
      <c r="AU173" s="234" t="s">
        <v>82</v>
      </c>
      <c r="AV173" s="13" t="s">
        <v>82</v>
      </c>
      <c r="AW173" s="13" t="s">
        <v>5</v>
      </c>
      <c r="AX173" s="13" t="s">
        <v>74</v>
      </c>
      <c r="AY173" s="234" t="s">
        <v>123</v>
      </c>
    </row>
    <row r="174" spans="1:51" s="14" customFormat="1" ht="12">
      <c r="A174" s="14"/>
      <c r="B174" s="235"/>
      <c r="C174" s="236"/>
      <c r="D174" s="217" t="s">
        <v>142</v>
      </c>
      <c r="E174" s="237" t="s">
        <v>20</v>
      </c>
      <c r="F174" s="238" t="s">
        <v>145</v>
      </c>
      <c r="G174" s="236"/>
      <c r="H174" s="239">
        <v>1.6</v>
      </c>
      <c r="I174" s="240"/>
      <c r="J174" s="240"/>
      <c r="K174" s="236"/>
      <c r="L174" s="236"/>
      <c r="M174" s="241"/>
      <c r="N174" s="242"/>
      <c r="O174" s="243"/>
      <c r="P174" s="243"/>
      <c r="Q174" s="243"/>
      <c r="R174" s="243"/>
      <c r="S174" s="243"/>
      <c r="T174" s="243"/>
      <c r="U174" s="243"/>
      <c r="V174" s="243"/>
      <c r="W174" s="243"/>
      <c r="X174" s="244"/>
      <c r="Y174" s="14"/>
      <c r="Z174" s="14"/>
      <c r="AA174" s="14"/>
      <c r="AB174" s="14"/>
      <c r="AC174" s="14"/>
      <c r="AD174" s="14"/>
      <c r="AE174" s="14"/>
      <c r="AT174" s="245" t="s">
        <v>142</v>
      </c>
      <c r="AU174" s="245" t="s">
        <v>82</v>
      </c>
      <c r="AV174" s="14" t="s">
        <v>130</v>
      </c>
      <c r="AW174" s="14" t="s">
        <v>5</v>
      </c>
      <c r="AX174" s="14" t="s">
        <v>80</v>
      </c>
      <c r="AY174" s="245" t="s">
        <v>123</v>
      </c>
    </row>
    <row r="175" spans="1:65" s="2" customFormat="1" ht="22.2" customHeight="1">
      <c r="A175" s="38"/>
      <c r="B175" s="39"/>
      <c r="C175" s="203" t="s">
        <v>235</v>
      </c>
      <c r="D175" s="203" t="s">
        <v>125</v>
      </c>
      <c r="E175" s="204" t="s">
        <v>236</v>
      </c>
      <c r="F175" s="205" t="s">
        <v>237</v>
      </c>
      <c r="G175" s="206" t="s">
        <v>149</v>
      </c>
      <c r="H175" s="207">
        <v>1.28</v>
      </c>
      <c r="I175" s="208"/>
      <c r="J175" s="208"/>
      <c r="K175" s="209">
        <f>ROUND(P175*H175,2)</f>
        <v>0</v>
      </c>
      <c r="L175" s="205" t="s">
        <v>129</v>
      </c>
      <c r="M175" s="44"/>
      <c r="N175" s="210" t="s">
        <v>20</v>
      </c>
      <c r="O175" s="211" t="s">
        <v>43</v>
      </c>
      <c r="P175" s="212">
        <f>I175+J175</f>
        <v>0</v>
      </c>
      <c r="Q175" s="212">
        <f>ROUND(I175*H175,2)</f>
        <v>0</v>
      </c>
      <c r="R175" s="212">
        <f>ROUND(J175*H175,2)</f>
        <v>0</v>
      </c>
      <c r="S175" s="84"/>
      <c r="T175" s="213">
        <f>S175*H175</f>
        <v>0</v>
      </c>
      <c r="U175" s="213">
        <v>0</v>
      </c>
      <c r="V175" s="213">
        <f>U175*H175</f>
        <v>0</v>
      </c>
      <c r="W175" s="213">
        <v>0</v>
      </c>
      <c r="X175" s="214">
        <f>W175*H175</f>
        <v>0</v>
      </c>
      <c r="Y175" s="38"/>
      <c r="Z175" s="38"/>
      <c r="AA175" s="38"/>
      <c r="AB175" s="38"/>
      <c r="AC175" s="38"/>
      <c r="AD175" s="38"/>
      <c r="AE175" s="38"/>
      <c r="AR175" s="215" t="s">
        <v>130</v>
      </c>
      <c r="AT175" s="215" t="s">
        <v>125</v>
      </c>
      <c r="AU175" s="215" t="s">
        <v>82</v>
      </c>
      <c r="AY175" s="17" t="s">
        <v>123</v>
      </c>
      <c r="BE175" s="216">
        <f>IF(O175="základní",K175,0)</f>
        <v>0</v>
      </c>
      <c r="BF175" s="216">
        <f>IF(O175="snížená",K175,0)</f>
        <v>0</v>
      </c>
      <c r="BG175" s="216">
        <f>IF(O175="zákl. přenesená",K175,0)</f>
        <v>0</v>
      </c>
      <c r="BH175" s="216">
        <f>IF(O175="sníž. přenesená",K175,0)</f>
        <v>0</v>
      </c>
      <c r="BI175" s="216">
        <f>IF(O175="nulová",K175,0)</f>
        <v>0</v>
      </c>
      <c r="BJ175" s="17" t="s">
        <v>80</v>
      </c>
      <c r="BK175" s="216">
        <f>ROUND(P175*H175,2)</f>
        <v>0</v>
      </c>
      <c r="BL175" s="17" t="s">
        <v>130</v>
      </c>
      <c r="BM175" s="215" t="s">
        <v>238</v>
      </c>
    </row>
    <row r="176" spans="1:47" s="2" customFormat="1" ht="12">
      <c r="A176" s="38"/>
      <c r="B176" s="39"/>
      <c r="C176" s="40"/>
      <c r="D176" s="217" t="s">
        <v>132</v>
      </c>
      <c r="E176" s="40"/>
      <c r="F176" s="218" t="s">
        <v>239</v>
      </c>
      <c r="G176" s="40"/>
      <c r="H176" s="40"/>
      <c r="I176" s="219"/>
      <c r="J176" s="219"/>
      <c r="K176" s="40"/>
      <c r="L176" s="40"/>
      <c r="M176" s="44"/>
      <c r="N176" s="220"/>
      <c r="O176" s="221"/>
      <c r="P176" s="84"/>
      <c r="Q176" s="84"/>
      <c r="R176" s="84"/>
      <c r="S176" s="84"/>
      <c r="T176" s="84"/>
      <c r="U176" s="84"/>
      <c r="V176" s="84"/>
      <c r="W176" s="84"/>
      <c r="X176" s="85"/>
      <c r="Y176" s="38"/>
      <c r="Z176" s="38"/>
      <c r="AA176" s="38"/>
      <c r="AB176" s="38"/>
      <c r="AC176" s="38"/>
      <c r="AD176" s="38"/>
      <c r="AE176" s="38"/>
      <c r="AT176" s="17" t="s">
        <v>132</v>
      </c>
      <c r="AU176" s="17" t="s">
        <v>82</v>
      </c>
    </row>
    <row r="177" spans="1:47" s="2" customFormat="1" ht="12">
      <c r="A177" s="38"/>
      <c r="B177" s="39"/>
      <c r="C177" s="40"/>
      <c r="D177" s="222" t="s">
        <v>134</v>
      </c>
      <c r="E177" s="40"/>
      <c r="F177" s="223" t="s">
        <v>240</v>
      </c>
      <c r="G177" s="40"/>
      <c r="H177" s="40"/>
      <c r="I177" s="219"/>
      <c r="J177" s="219"/>
      <c r="K177" s="40"/>
      <c r="L177" s="40"/>
      <c r="M177" s="44"/>
      <c r="N177" s="220"/>
      <c r="O177" s="221"/>
      <c r="P177" s="84"/>
      <c r="Q177" s="84"/>
      <c r="R177" s="84"/>
      <c r="S177" s="84"/>
      <c r="T177" s="84"/>
      <c r="U177" s="84"/>
      <c r="V177" s="84"/>
      <c r="W177" s="84"/>
      <c r="X177" s="85"/>
      <c r="Y177" s="38"/>
      <c r="Z177" s="38"/>
      <c r="AA177" s="38"/>
      <c r="AB177" s="38"/>
      <c r="AC177" s="38"/>
      <c r="AD177" s="38"/>
      <c r="AE177" s="38"/>
      <c r="AT177" s="17" t="s">
        <v>134</v>
      </c>
      <c r="AU177" s="17" t="s">
        <v>82</v>
      </c>
    </row>
    <row r="178" spans="1:51" s="13" customFormat="1" ht="12">
      <c r="A178" s="13"/>
      <c r="B178" s="224"/>
      <c r="C178" s="225"/>
      <c r="D178" s="217" t="s">
        <v>142</v>
      </c>
      <c r="E178" s="226" t="s">
        <v>20</v>
      </c>
      <c r="F178" s="227" t="s">
        <v>241</v>
      </c>
      <c r="G178" s="225"/>
      <c r="H178" s="228">
        <v>0.64</v>
      </c>
      <c r="I178" s="229"/>
      <c r="J178" s="229"/>
      <c r="K178" s="225"/>
      <c r="L178" s="225"/>
      <c r="M178" s="230"/>
      <c r="N178" s="231"/>
      <c r="O178" s="232"/>
      <c r="P178" s="232"/>
      <c r="Q178" s="232"/>
      <c r="R178" s="232"/>
      <c r="S178" s="232"/>
      <c r="T178" s="232"/>
      <c r="U178" s="232"/>
      <c r="V178" s="232"/>
      <c r="W178" s="232"/>
      <c r="X178" s="233"/>
      <c r="Y178" s="13"/>
      <c r="Z178" s="13"/>
      <c r="AA178" s="13"/>
      <c r="AB178" s="13"/>
      <c r="AC178" s="13"/>
      <c r="AD178" s="13"/>
      <c r="AE178" s="13"/>
      <c r="AT178" s="234" t="s">
        <v>142</v>
      </c>
      <c r="AU178" s="234" t="s">
        <v>82</v>
      </c>
      <c r="AV178" s="13" t="s">
        <v>82</v>
      </c>
      <c r="AW178" s="13" t="s">
        <v>5</v>
      </c>
      <c r="AX178" s="13" t="s">
        <v>74</v>
      </c>
      <c r="AY178" s="234" t="s">
        <v>123</v>
      </c>
    </row>
    <row r="179" spans="1:51" s="13" customFormat="1" ht="12">
      <c r="A179" s="13"/>
      <c r="B179" s="224"/>
      <c r="C179" s="225"/>
      <c r="D179" s="217" t="s">
        <v>142</v>
      </c>
      <c r="E179" s="226" t="s">
        <v>20</v>
      </c>
      <c r="F179" s="227" t="s">
        <v>241</v>
      </c>
      <c r="G179" s="225"/>
      <c r="H179" s="228">
        <v>0.64</v>
      </c>
      <c r="I179" s="229"/>
      <c r="J179" s="229"/>
      <c r="K179" s="225"/>
      <c r="L179" s="225"/>
      <c r="M179" s="230"/>
      <c r="N179" s="231"/>
      <c r="O179" s="232"/>
      <c r="P179" s="232"/>
      <c r="Q179" s="232"/>
      <c r="R179" s="232"/>
      <c r="S179" s="232"/>
      <c r="T179" s="232"/>
      <c r="U179" s="232"/>
      <c r="V179" s="232"/>
      <c r="W179" s="232"/>
      <c r="X179" s="233"/>
      <c r="Y179" s="13"/>
      <c r="Z179" s="13"/>
      <c r="AA179" s="13"/>
      <c r="AB179" s="13"/>
      <c r="AC179" s="13"/>
      <c r="AD179" s="13"/>
      <c r="AE179" s="13"/>
      <c r="AT179" s="234" t="s">
        <v>142</v>
      </c>
      <c r="AU179" s="234" t="s">
        <v>82</v>
      </c>
      <c r="AV179" s="13" t="s">
        <v>82</v>
      </c>
      <c r="AW179" s="13" t="s">
        <v>5</v>
      </c>
      <c r="AX179" s="13" t="s">
        <v>74</v>
      </c>
      <c r="AY179" s="234" t="s">
        <v>123</v>
      </c>
    </row>
    <row r="180" spans="1:51" s="14" customFormat="1" ht="12">
      <c r="A180" s="14"/>
      <c r="B180" s="235"/>
      <c r="C180" s="236"/>
      <c r="D180" s="217" t="s">
        <v>142</v>
      </c>
      <c r="E180" s="237" t="s">
        <v>20</v>
      </c>
      <c r="F180" s="238" t="s">
        <v>145</v>
      </c>
      <c r="G180" s="236"/>
      <c r="H180" s="239">
        <v>1.28</v>
      </c>
      <c r="I180" s="240"/>
      <c r="J180" s="240"/>
      <c r="K180" s="236"/>
      <c r="L180" s="236"/>
      <c r="M180" s="241"/>
      <c r="N180" s="242"/>
      <c r="O180" s="243"/>
      <c r="P180" s="243"/>
      <c r="Q180" s="243"/>
      <c r="R180" s="243"/>
      <c r="S180" s="243"/>
      <c r="T180" s="243"/>
      <c r="U180" s="243"/>
      <c r="V180" s="243"/>
      <c r="W180" s="243"/>
      <c r="X180" s="244"/>
      <c r="Y180" s="14"/>
      <c r="Z180" s="14"/>
      <c r="AA180" s="14"/>
      <c r="AB180" s="14"/>
      <c r="AC180" s="14"/>
      <c r="AD180" s="14"/>
      <c r="AE180" s="14"/>
      <c r="AT180" s="245" t="s">
        <v>142</v>
      </c>
      <c r="AU180" s="245" t="s">
        <v>82</v>
      </c>
      <c r="AV180" s="14" t="s">
        <v>130</v>
      </c>
      <c r="AW180" s="14" t="s">
        <v>5</v>
      </c>
      <c r="AX180" s="14" t="s">
        <v>80</v>
      </c>
      <c r="AY180" s="245" t="s">
        <v>123</v>
      </c>
    </row>
    <row r="181" spans="1:65" s="2" customFormat="1" ht="22.2" customHeight="1">
      <c r="A181" s="38"/>
      <c r="B181" s="39"/>
      <c r="C181" s="246" t="s">
        <v>9</v>
      </c>
      <c r="D181" s="246" t="s">
        <v>242</v>
      </c>
      <c r="E181" s="247" t="s">
        <v>243</v>
      </c>
      <c r="F181" s="248" t="s">
        <v>244</v>
      </c>
      <c r="G181" s="249" t="s">
        <v>138</v>
      </c>
      <c r="H181" s="250">
        <v>11.02</v>
      </c>
      <c r="I181" s="251"/>
      <c r="J181" s="252"/>
      <c r="K181" s="253">
        <f>ROUND(P181*H181,2)</f>
        <v>0</v>
      </c>
      <c r="L181" s="248" t="s">
        <v>129</v>
      </c>
      <c r="M181" s="254"/>
      <c r="N181" s="255" t="s">
        <v>20</v>
      </c>
      <c r="O181" s="211" t="s">
        <v>43</v>
      </c>
      <c r="P181" s="212">
        <f>I181+J181</f>
        <v>0</v>
      </c>
      <c r="Q181" s="212">
        <f>ROUND(I181*H181,2)</f>
        <v>0</v>
      </c>
      <c r="R181" s="212">
        <f>ROUND(J181*H181,2)</f>
        <v>0</v>
      </c>
      <c r="S181" s="84"/>
      <c r="T181" s="213">
        <f>S181*H181</f>
        <v>0</v>
      </c>
      <c r="U181" s="213">
        <v>0.00057</v>
      </c>
      <c r="V181" s="213">
        <f>U181*H181</f>
        <v>0.0062813999999999995</v>
      </c>
      <c r="W181" s="213">
        <v>0</v>
      </c>
      <c r="X181" s="214">
        <f>W181*H181</f>
        <v>0</v>
      </c>
      <c r="Y181" s="38"/>
      <c r="Z181" s="38"/>
      <c r="AA181" s="38"/>
      <c r="AB181" s="38"/>
      <c r="AC181" s="38"/>
      <c r="AD181" s="38"/>
      <c r="AE181" s="38"/>
      <c r="AR181" s="215" t="s">
        <v>170</v>
      </c>
      <c r="AT181" s="215" t="s">
        <v>242</v>
      </c>
      <c r="AU181" s="215" t="s">
        <v>82</v>
      </c>
      <c r="AY181" s="17" t="s">
        <v>123</v>
      </c>
      <c r="BE181" s="216">
        <f>IF(O181="základní",K181,0)</f>
        <v>0</v>
      </c>
      <c r="BF181" s="216">
        <f>IF(O181="snížená",K181,0)</f>
        <v>0</v>
      </c>
      <c r="BG181" s="216">
        <f>IF(O181="zákl. přenesená",K181,0)</f>
        <v>0</v>
      </c>
      <c r="BH181" s="216">
        <f>IF(O181="sníž. přenesená",K181,0)</f>
        <v>0</v>
      </c>
      <c r="BI181" s="216">
        <f>IF(O181="nulová",K181,0)</f>
        <v>0</v>
      </c>
      <c r="BJ181" s="17" t="s">
        <v>80</v>
      </c>
      <c r="BK181" s="216">
        <f>ROUND(P181*H181,2)</f>
        <v>0</v>
      </c>
      <c r="BL181" s="17" t="s">
        <v>130</v>
      </c>
      <c r="BM181" s="215" t="s">
        <v>245</v>
      </c>
    </row>
    <row r="182" spans="1:47" s="2" customFormat="1" ht="12">
      <c r="A182" s="38"/>
      <c r="B182" s="39"/>
      <c r="C182" s="40"/>
      <c r="D182" s="217" t="s">
        <v>132</v>
      </c>
      <c r="E182" s="40"/>
      <c r="F182" s="218" t="s">
        <v>244</v>
      </c>
      <c r="G182" s="40"/>
      <c r="H182" s="40"/>
      <c r="I182" s="219"/>
      <c r="J182" s="219"/>
      <c r="K182" s="40"/>
      <c r="L182" s="40"/>
      <c r="M182" s="44"/>
      <c r="N182" s="220"/>
      <c r="O182" s="221"/>
      <c r="P182" s="84"/>
      <c r="Q182" s="84"/>
      <c r="R182" s="84"/>
      <c r="S182" s="84"/>
      <c r="T182" s="84"/>
      <c r="U182" s="84"/>
      <c r="V182" s="84"/>
      <c r="W182" s="84"/>
      <c r="X182" s="85"/>
      <c r="Y182" s="38"/>
      <c r="Z182" s="38"/>
      <c r="AA182" s="38"/>
      <c r="AB182" s="38"/>
      <c r="AC182" s="38"/>
      <c r="AD182" s="38"/>
      <c r="AE182" s="38"/>
      <c r="AT182" s="17" t="s">
        <v>132</v>
      </c>
      <c r="AU182" s="17" t="s">
        <v>82</v>
      </c>
    </row>
    <row r="183" spans="1:51" s="13" customFormat="1" ht="12">
      <c r="A183" s="13"/>
      <c r="B183" s="224"/>
      <c r="C183" s="225"/>
      <c r="D183" s="217" t="s">
        <v>142</v>
      </c>
      <c r="E183" s="226" t="s">
        <v>20</v>
      </c>
      <c r="F183" s="227" t="s">
        <v>217</v>
      </c>
      <c r="G183" s="225"/>
      <c r="H183" s="228">
        <v>5.51</v>
      </c>
      <c r="I183" s="229"/>
      <c r="J183" s="229"/>
      <c r="K183" s="225"/>
      <c r="L183" s="225"/>
      <c r="M183" s="230"/>
      <c r="N183" s="231"/>
      <c r="O183" s="232"/>
      <c r="P183" s="232"/>
      <c r="Q183" s="232"/>
      <c r="R183" s="232"/>
      <c r="S183" s="232"/>
      <c r="T183" s="232"/>
      <c r="U183" s="232"/>
      <c r="V183" s="232"/>
      <c r="W183" s="232"/>
      <c r="X183" s="233"/>
      <c r="Y183" s="13"/>
      <c r="Z183" s="13"/>
      <c r="AA183" s="13"/>
      <c r="AB183" s="13"/>
      <c r="AC183" s="13"/>
      <c r="AD183" s="13"/>
      <c r="AE183" s="13"/>
      <c r="AT183" s="234" t="s">
        <v>142</v>
      </c>
      <c r="AU183" s="234" t="s">
        <v>82</v>
      </c>
      <c r="AV183" s="13" t="s">
        <v>82</v>
      </c>
      <c r="AW183" s="13" t="s">
        <v>5</v>
      </c>
      <c r="AX183" s="13" t="s">
        <v>74</v>
      </c>
      <c r="AY183" s="234" t="s">
        <v>123</v>
      </c>
    </row>
    <row r="184" spans="1:51" s="13" customFormat="1" ht="12">
      <c r="A184" s="13"/>
      <c r="B184" s="224"/>
      <c r="C184" s="225"/>
      <c r="D184" s="217" t="s">
        <v>142</v>
      </c>
      <c r="E184" s="226" t="s">
        <v>20</v>
      </c>
      <c r="F184" s="227" t="s">
        <v>217</v>
      </c>
      <c r="G184" s="225"/>
      <c r="H184" s="228">
        <v>5.51</v>
      </c>
      <c r="I184" s="229"/>
      <c r="J184" s="229"/>
      <c r="K184" s="225"/>
      <c r="L184" s="225"/>
      <c r="M184" s="230"/>
      <c r="N184" s="231"/>
      <c r="O184" s="232"/>
      <c r="P184" s="232"/>
      <c r="Q184" s="232"/>
      <c r="R184" s="232"/>
      <c r="S184" s="232"/>
      <c r="T184" s="232"/>
      <c r="U184" s="232"/>
      <c r="V184" s="232"/>
      <c r="W184" s="232"/>
      <c r="X184" s="233"/>
      <c r="Y184" s="13"/>
      <c r="Z184" s="13"/>
      <c r="AA184" s="13"/>
      <c r="AB184" s="13"/>
      <c r="AC184" s="13"/>
      <c r="AD184" s="13"/>
      <c r="AE184" s="13"/>
      <c r="AT184" s="234" t="s">
        <v>142</v>
      </c>
      <c r="AU184" s="234" t="s">
        <v>82</v>
      </c>
      <c r="AV184" s="13" t="s">
        <v>82</v>
      </c>
      <c r="AW184" s="13" t="s">
        <v>5</v>
      </c>
      <c r="AX184" s="13" t="s">
        <v>74</v>
      </c>
      <c r="AY184" s="234" t="s">
        <v>123</v>
      </c>
    </row>
    <row r="185" spans="1:51" s="14" customFormat="1" ht="12">
      <c r="A185" s="14"/>
      <c r="B185" s="235"/>
      <c r="C185" s="236"/>
      <c r="D185" s="217" t="s">
        <v>142</v>
      </c>
      <c r="E185" s="237" t="s">
        <v>20</v>
      </c>
      <c r="F185" s="238" t="s">
        <v>145</v>
      </c>
      <c r="G185" s="236"/>
      <c r="H185" s="239">
        <v>11.02</v>
      </c>
      <c r="I185" s="240"/>
      <c r="J185" s="240"/>
      <c r="K185" s="236"/>
      <c r="L185" s="236"/>
      <c r="M185" s="241"/>
      <c r="N185" s="242"/>
      <c r="O185" s="243"/>
      <c r="P185" s="243"/>
      <c r="Q185" s="243"/>
      <c r="R185" s="243"/>
      <c r="S185" s="243"/>
      <c r="T185" s="243"/>
      <c r="U185" s="243"/>
      <c r="V185" s="243"/>
      <c r="W185" s="243"/>
      <c r="X185" s="244"/>
      <c r="Y185" s="14"/>
      <c r="Z185" s="14"/>
      <c r="AA185" s="14"/>
      <c r="AB185" s="14"/>
      <c r="AC185" s="14"/>
      <c r="AD185" s="14"/>
      <c r="AE185" s="14"/>
      <c r="AT185" s="245" t="s">
        <v>142</v>
      </c>
      <c r="AU185" s="245" t="s">
        <v>82</v>
      </c>
      <c r="AV185" s="14" t="s">
        <v>130</v>
      </c>
      <c r="AW185" s="14" t="s">
        <v>5</v>
      </c>
      <c r="AX185" s="14" t="s">
        <v>80</v>
      </c>
      <c r="AY185" s="245" t="s">
        <v>123</v>
      </c>
    </row>
    <row r="186" spans="1:65" s="2" customFormat="1" ht="22.2" customHeight="1">
      <c r="A186" s="38"/>
      <c r="B186" s="39"/>
      <c r="C186" s="246" t="s">
        <v>246</v>
      </c>
      <c r="D186" s="246" t="s">
        <v>242</v>
      </c>
      <c r="E186" s="247" t="s">
        <v>247</v>
      </c>
      <c r="F186" s="248" t="s">
        <v>248</v>
      </c>
      <c r="G186" s="249" t="s">
        <v>222</v>
      </c>
      <c r="H186" s="250">
        <v>4</v>
      </c>
      <c r="I186" s="251"/>
      <c r="J186" s="252"/>
      <c r="K186" s="253">
        <f>ROUND(P186*H186,2)</f>
        <v>0</v>
      </c>
      <c r="L186" s="248" t="s">
        <v>129</v>
      </c>
      <c r="M186" s="254"/>
      <c r="N186" s="255" t="s">
        <v>20</v>
      </c>
      <c r="O186" s="211" t="s">
        <v>43</v>
      </c>
      <c r="P186" s="212">
        <f>I186+J186</f>
        <v>0</v>
      </c>
      <c r="Q186" s="212">
        <f>ROUND(I186*H186,2)</f>
        <v>0</v>
      </c>
      <c r="R186" s="212">
        <f>ROUND(J186*H186,2)</f>
        <v>0</v>
      </c>
      <c r="S186" s="84"/>
      <c r="T186" s="213">
        <f>S186*H186</f>
        <v>0</v>
      </c>
      <c r="U186" s="213">
        <v>0.6</v>
      </c>
      <c r="V186" s="213">
        <f>U186*H186</f>
        <v>2.4</v>
      </c>
      <c r="W186" s="213">
        <v>0</v>
      </c>
      <c r="X186" s="214">
        <f>W186*H186</f>
        <v>0</v>
      </c>
      <c r="Y186" s="38"/>
      <c r="Z186" s="38"/>
      <c r="AA186" s="38"/>
      <c r="AB186" s="38"/>
      <c r="AC186" s="38"/>
      <c r="AD186" s="38"/>
      <c r="AE186" s="38"/>
      <c r="AR186" s="215" t="s">
        <v>170</v>
      </c>
      <c r="AT186" s="215" t="s">
        <v>242</v>
      </c>
      <c r="AU186" s="215" t="s">
        <v>82</v>
      </c>
      <c r="AY186" s="17" t="s">
        <v>123</v>
      </c>
      <c r="BE186" s="216">
        <f>IF(O186="základní",K186,0)</f>
        <v>0</v>
      </c>
      <c r="BF186" s="216">
        <f>IF(O186="snížená",K186,0)</f>
        <v>0</v>
      </c>
      <c r="BG186" s="216">
        <f>IF(O186="zákl. přenesená",K186,0)</f>
        <v>0</v>
      </c>
      <c r="BH186" s="216">
        <f>IF(O186="sníž. přenesená",K186,0)</f>
        <v>0</v>
      </c>
      <c r="BI186" s="216">
        <f>IF(O186="nulová",K186,0)</f>
        <v>0</v>
      </c>
      <c r="BJ186" s="17" t="s">
        <v>80</v>
      </c>
      <c r="BK186" s="216">
        <f>ROUND(P186*H186,2)</f>
        <v>0</v>
      </c>
      <c r="BL186" s="17" t="s">
        <v>130</v>
      </c>
      <c r="BM186" s="215" t="s">
        <v>249</v>
      </c>
    </row>
    <row r="187" spans="1:47" s="2" customFormat="1" ht="12">
      <c r="A187" s="38"/>
      <c r="B187" s="39"/>
      <c r="C187" s="40"/>
      <c r="D187" s="217" t="s">
        <v>132</v>
      </c>
      <c r="E187" s="40"/>
      <c r="F187" s="218" t="s">
        <v>248</v>
      </c>
      <c r="G187" s="40"/>
      <c r="H187" s="40"/>
      <c r="I187" s="219"/>
      <c r="J187" s="219"/>
      <c r="K187" s="40"/>
      <c r="L187" s="40"/>
      <c r="M187" s="44"/>
      <c r="N187" s="220"/>
      <c r="O187" s="221"/>
      <c r="P187" s="84"/>
      <c r="Q187" s="84"/>
      <c r="R187" s="84"/>
      <c r="S187" s="84"/>
      <c r="T187" s="84"/>
      <c r="U187" s="84"/>
      <c r="V187" s="84"/>
      <c r="W187" s="84"/>
      <c r="X187" s="85"/>
      <c r="Y187" s="38"/>
      <c r="Z187" s="38"/>
      <c r="AA187" s="38"/>
      <c r="AB187" s="38"/>
      <c r="AC187" s="38"/>
      <c r="AD187" s="38"/>
      <c r="AE187" s="38"/>
      <c r="AT187" s="17" t="s">
        <v>132</v>
      </c>
      <c r="AU187" s="17" t="s">
        <v>82</v>
      </c>
    </row>
    <row r="188" spans="1:51" s="13" customFormat="1" ht="12">
      <c r="A188" s="13"/>
      <c r="B188" s="224"/>
      <c r="C188" s="225"/>
      <c r="D188" s="217" t="s">
        <v>142</v>
      </c>
      <c r="E188" s="226" t="s">
        <v>20</v>
      </c>
      <c r="F188" s="227" t="s">
        <v>82</v>
      </c>
      <c r="G188" s="225"/>
      <c r="H188" s="228">
        <v>2</v>
      </c>
      <c r="I188" s="229"/>
      <c r="J188" s="229"/>
      <c r="K188" s="225"/>
      <c r="L188" s="225"/>
      <c r="M188" s="230"/>
      <c r="N188" s="231"/>
      <c r="O188" s="232"/>
      <c r="P188" s="232"/>
      <c r="Q188" s="232"/>
      <c r="R188" s="232"/>
      <c r="S188" s="232"/>
      <c r="T188" s="232"/>
      <c r="U188" s="232"/>
      <c r="V188" s="232"/>
      <c r="W188" s="232"/>
      <c r="X188" s="233"/>
      <c r="Y188" s="13"/>
      <c r="Z188" s="13"/>
      <c r="AA188" s="13"/>
      <c r="AB188" s="13"/>
      <c r="AC188" s="13"/>
      <c r="AD188" s="13"/>
      <c r="AE188" s="13"/>
      <c r="AT188" s="234" t="s">
        <v>142</v>
      </c>
      <c r="AU188" s="234" t="s">
        <v>82</v>
      </c>
      <c r="AV188" s="13" t="s">
        <v>82</v>
      </c>
      <c r="AW188" s="13" t="s">
        <v>5</v>
      </c>
      <c r="AX188" s="13" t="s">
        <v>74</v>
      </c>
      <c r="AY188" s="234" t="s">
        <v>123</v>
      </c>
    </row>
    <row r="189" spans="1:51" s="13" customFormat="1" ht="12">
      <c r="A189" s="13"/>
      <c r="B189" s="224"/>
      <c r="C189" s="225"/>
      <c r="D189" s="217" t="s">
        <v>142</v>
      </c>
      <c r="E189" s="226" t="s">
        <v>20</v>
      </c>
      <c r="F189" s="227" t="s">
        <v>82</v>
      </c>
      <c r="G189" s="225"/>
      <c r="H189" s="228">
        <v>2</v>
      </c>
      <c r="I189" s="229"/>
      <c r="J189" s="229"/>
      <c r="K189" s="225"/>
      <c r="L189" s="225"/>
      <c r="M189" s="230"/>
      <c r="N189" s="231"/>
      <c r="O189" s="232"/>
      <c r="P189" s="232"/>
      <c r="Q189" s="232"/>
      <c r="R189" s="232"/>
      <c r="S189" s="232"/>
      <c r="T189" s="232"/>
      <c r="U189" s="232"/>
      <c r="V189" s="232"/>
      <c r="W189" s="232"/>
      <c r="X189" s="233"/>
      <c r="Y189" s="13"/>
      <c r="Z189" s="13"/>
      <c r="AA189" s="13"/>
      <c r="AB189" s="13"/>
      <c r="AC189" s="13"/>
      <c r="AD189" s="13"/>
      <c r="AE189" s="13"/>
      <c r="AT189" s="234" t="s">
        <v>142</v>
      </c>
      <c r="AU189" s="234" t="s">
        <v>82</v>
      </c>
      <c r="AV189" s="13" t="s">
        <v>82</v>
      </c>
      <c r="AW189" s="13" t="s">
        <v>5</v>
      </c>
      <c r="AX189" s="13" t="s">
        <v>74</v>
      </c>
      <c r="AY189" s="234" t="s">
        <v>123</v>
      </c>
    </row>
    <row r="190" spans="1:51" s="14" customFormat="1" ht="12">
      <c r="A190" s="14"/>
      <c r="B190" s="235"/>
      <c r="C190" s="236"/>
      <c r="D190" s="217" t="s">
        <v>142</v>
      </c>
      <c r="E190" s="237" t="s">
        <v>20</v>
      </c>
      <c r="F190" s="238" t="s">
        <v>145</v>
      </c>
      <c r="G190" s="236"/>
      <c r="H190" s="239">
        <v>4</v>
      </c>
      <c r="I190" s="240"/>
      <c r="J190" s="240"/>
      <c r="K190" s="236"/>
      <c r="L190" s="236"/>
      <c r="M190" s="241"/>
      <c r="N190" s="242"/>
      <c r="O190" s="243"/>
      <c r="P190" s="243"/>
      <c r="Q190" s="243"/>
      <c r="R190" s="243"/>
      <c r="S190" s="243"/>
      <c r="T190" s="243"/>
      <c r="U190" s="243"/>
      <c r="V190" s="243"/>
      <c r="W190" s="243"/>
      <c r="X190" s="244"/>
      <c r="Y190" s="14"/>
      <c r="Z190" s="14"/>
      <c r="AA190" s="14"/>
      <c r="AB190" s="14"/>
      <c r="AC190" s="14"/>
      <c r="AD190" s="14"/>
      <c r="AE190" s="14"/>
      <c r="AT190" s="245" t="s">
        <v>142</v>
      </c>
      <c r="AU190" s="245" t="s">
        <v>82</v>
      </c>
      <c r="AV190" s="14" t="s">
        <v>130</v>
      </c>
      <c r="AW190" s="14" t="s">
        <v>5</v>
      </c>
      <c r="AX190" s="14" t="s">
        <v>80</v>
      </c>
      <c r="AY190" s="245" t="s">
        <v>123</v>
      </c>
    </row>
    <row r="191" spans="1:63" s="12" customFormat="1" ht="22.8" customHeight="1">
      <c r="A191" s="12"/>
      <c r="B191" s="186"/>
      <c r="C191" s="187"/>
      <c r="D191" s="188" t="s">
        <v>73</v>
      </c>
      <c r="E191" s="201" t="s">
        <v>170</v>
      </c>
      <c r="F191" s="201" t="s">
        <v>250</v>
      </c>
      <c r="G191" s="187"/>
      <c r="H191" s="187"/>
      <c r="I191" s="190"/>
      <c r="J191" s="190"/>
      <c r="K191" s="202">
        <f>BK191</f>
        <v>0</v>
      </c>
      <c r="L191" s="187"/>
      <c r="M191" s="192"/>
      <c r="N191" s="193"/>
      <c r="O191" s="194"/>
      <c r="P191" s="194"/>
      <c r="Q191" s="195">
        <f>SUM(Q192:Q218)</f>
        <v>0</v>
      </c>
      <c r="R191" s="195">
        <f>SUM(R192:R218)</f>
        <v>0</v>
      </c>
      <c r="S191" s="194"/>
      <c r="T191" s="196">
        <f>SUM(T192:T218)</f>
        <v>0</v>
      </c>
      <c r="U191" s="194"/>
      <c r="V191" s="196">
        <f>SUM(V192:V218)</f>
        <v>0.03927</v>
      </c>
      <c r="W191" s="194"/>
      <c r="X191" s="197">
        <f>SUM(X192:X218)</f>
        <v>3.36</v>
      </c>
      <c r="Y191" s="12"/>
      <c r="Z191" s="12"/>
      <c r="AA191" s="12"/>
      <c r="AB191" s="12"/>
      <c r="AC191" s="12"/>
      <c r="AD191" s="12"/>
      <c r="AE191" s="12"/>
      <c r="AR191" s="198" t="s">
        <v>80</v>
      </c>
      <c r="AT191" s="199" t="s">
        <v>73</v>
      </c>
      <c r="AU191" s="199" t="s">
        <v>80</v>
      </c>
      <c r="AY191" s="198" t="s">
        <v>123</v>
      </c>
      <c r="BK191" s="200">
        <f>SUM(BK192:BK218)</f>
        <v>0</v>
      </c>
    </row>
    <row r="192" spans="1:65" s="2" customFormat="1" ht="22.2" customHeight="1">
      <c r="A192" s="38"/>
      <c r="B192" s="39"/>
      <c r="C192" s="203" t="s">
        <v>251</v>
      </c>
      <c r="D192" s="203" t="s">
        <v>125</v>
      </c>
      <c r="E192" s="204" t="s">
        <v>252</v>
      </c>
      <c r="F192" s="205" t="s">
        <v>253</v>
      </c>
      <c r="G192" s="206" t="s">
        <v>222</v>
      </c>
      <c r="H192" s="207">
        <v>4</v>
      </c>
      <c r="I192" s="208"/>
      <c r="J192" s="208"/>
      <c r="K192" s="209">
        <f>ROUND(P192*H192,2)</f>
        <v>0</v>
      </c>
      <c r="L192" s="205" t="s">
        <v>129</v>
      </c>
      <c r="M192" s="44"/>
      <c r="N192" s="210" t="s">
        <v>20</v>
      </c>
      <c r="O192" s="211" t="s">
        <v>43</v>
      </c>
      <c r="P192" s="212">
        <f>I192+J192</f>
        <v>0</v>
      </c>
      <c r="Q192" s="212">
        <f>ROUND(I192*H192,2)</f>
        <v>0</v>
      </c>
      <c r="R192" s="212">
        <f>ROUND(J192*H192,2)</f>
        <v>0</v>
      </c>
      <c r="S192" s="84"/>
      <c r="T192" s="213">
        <f>S192*H192</f>
        <v>0</v>
      </c>
      <c r="U192" s="213">
        <v>0</v>
      </c>
      <c r="V192" s="213">
        <f>U192*H192</f>
        <v>0</v>
      </c>
      <c r="W192" s="213">
        <v>0</v>
      </c>
      <c r="X192" s="214">
        <f>W192*H192</f>
        <v>0</v>
      </c>
      <c r="Y192" s="38"/>
      <c r="Z192" s="38"/>
      <c r="AA192" s="38"/>
      <c r="AB192" s="38"/>
      <c r="AC192" s="38"/>
      <c r="AD192" s="38"/>
      <c r="AE192" s="38"/>
      <c r="AR192" s="215" t="s">
        <v>130</v>
      </c>
      <c r="AT192" s="215" t="s">
        <v>125</v>
      </c>
      <c r="AU192" s="215" t="s">
        <v>82</v>
      </c>
      <c r="AY192" s="17" t="s">
        <v>123</v>
      </c>
      <c r="BE192" s="216">
        <f>IF(O192="základní",K192,0)</f>
        <v>0</v>
      </c>
      <c r="BF192" s="216">
        <f>IF(O192="snížená",K192,0)</f>
        <v>0</v>
      </c>
      <c r="BG192" s="216">
        <f>IF(O192="zákl. přenesená",K192,0)</f>
        <v>0</v>
      </c>
      <c r="BH192" s="216">
        <f>IF(O192="sníž. přenesená",K192,0)</f>
        <v>0</v>
      </c>
      <c r="BI192" s="216">
        <f>IF(O192="nulová",K192,0)</f>
        <v>0</v>
      </c>
      <c r="BJ192" s="17" t="s">
        <v>80</v>
      </c>
      <c r="BK192" s="216">
        <f>ROUND(P192*H192,2)</f>
        <v>0</v>
      </c>
      <c r="BL192" s="17" t="s">
        <v>130</v>
      </c>
      <c r="BM192" s="215" t="s">
        <v>254</v>
      </c>
    </row>
    <row r="193" spans="1:47" s="2" customFormat="1" ht="12">
      <c r="A193" s="38"/>
      <c r="B193" s="39"/>
      <c r="C193" s="40"/>
      <c r="D193" s="217" t="s">
        <v>132</v>
      </c>
      <c r="E193" s="40"/>
      <c r="F193" s="218" t="s">
        <v>255</v>
      </c>
      <c r="G193" s="40"/>
      <c r="H193" s="40"/>
      <c r="I193" s="219"/>
      <c r="J193" s="219"/>
      <c r="K193" s="40"/>
      <c r="L193" s="40"/>
      <c r="M193" s="44"/>
      <c r="N193" s="220"/>
      <c r="O193" s="221"/>
      <c r="P193" s="84"/>
      <c r="Q193" s="84"/>
      <c r="R193" s="84"/>
      <c r="S193" s="84"/>
      <c r="T193" s="84"/>
      <c r="U193" s="84"/>
      <c r="V193" s="84"/>
      <c r="W193" s="84"/>
      <c r="X193" s="85"/>
      <c r="Y193" s="38"/>
      <c r="Z193" s="38"/>
      <c r="AA193" s="38"/>
      <c r="AB193" s="38"/>
      <c r="AC193" s="38"/>
      <c r="AD193" s="38"/>
      <c r="AE193" s="38"/>
      <c r="AT193" s="17" t="s">
        <v>132</v>
      </c>
      <c r="AU193" s="17" t="s">
        <v>82</v>
      </c>
    </row>
    <row r="194" spans="1:47" s="2" customFormat="1" ht="12">
      <c r="A194" s="38"/>
      <c r="B194" s="39"/>
      <c r="C194" s="40"/>
      <c r="D194" s="222" t="s">
        <v>134</v>
      </c>
      <c r="E194" s="40"/>
      <c r="F194" s="223" t="s">
        <v>256</v>
      </c>
      <c r="G194" s="40"/>
      <c r="H194" s="40"/>
      <c r="I194" s="219"/>
      <c r="J194" s="219"/>
      <c r="K194" s="40"/>
      <c r="L194" s="40"/>
      <c r="M194" s="44"/>
      <c r="N194" s="220"/>
      <c r="O194" s="221"/>
      <c r="P194" s="84"/>
      <c r="Q194" s="84"/>
      <c r="R194" s="84"/>
      <c r="S194" s="84"/>
      <c r="T194" s="84"/>
      <c r="U194" s="84"/>
      <c r="V194" s="84"/>
      <c r="W194" s="84"/>
      <c r="X194" s="85"/>
      <c r="Y194" s="38"/>
      <c r="Z194" s="38"/>
      <c r="AA194" s="38"/>
      <c r="AB194" s="38"/>
      <c r="AC194" s="38"/>
      <c r="AD194" s="38"/>
      <c r="AE194" s="38"/>
      <c r="AT194" s="17" t="s">
        <v>134</v>
      </c>
      <c r="AU194" s="17" t="s">
        <v>82</v>
      </c>
    </row>
    <row r="195" spans="1:51" s="13" customFormat="1" ht="12">
      <c r="A195" s="13"/>
      <c r="B195" s="224"/>
      <c r="C195" s="225"/>
      <c r="D195" s="217" t="s">
        <v>142</v>
      </c>
      <c r="E195" s="226" t="s">
        <v>20</v>
      </c>
      <c r="F195" s="227" t="s">
        <v>82</v>
      </c>
      <c r="G195" s="225"/>
      <c r="H195" s="228">
        <v>2</v>
      </c>
      <c r="I195" s="229"/>
      <c r="J195" s="229"/>
      <c r="K195" s="225"/>
      <c r="L195" s="225"/>
      <c r="M195" s="230"/>
      <c r="N195" s="231"/>
      <c r="O195" s="232"/>
      <c r="P195" s="232"/>
      <c r="Q195" s="232"/>
      <c r="R195" s="232"/>
      <c r="S195" s="232"/>
      <c r="T195" s="232"/>
      <c r="U195" s="232"/>
      <c r="V195" s="232"/>
      <c r="W195" s="232"/>
      <c r="X195" s="233"/>
      <c r="Y195" s="13"/>
      <c r="Z195" s="13"/>
      <c r="AA195" s="13"/>
      <c r="AB195" s="13"/>
      <c r="AC195" s="13"/>
      <c r="AD195" s="13"/>
      <c r="AE195" s="13"/>
      <c r="AT195" s="234" t="s">
        <v>142</v>
      </c>
      <c r="AU195" s="234" t="s">
        <v>82</v>
      </c>
      <c r="AV195" s="13" t="s">
        <v>82</v>
      </c>
      <c r="AW195" s="13" t="s">
        <v>5</v>
      </c>
      <c r="AX195" s="13" t="s">
        <v>74</v>
      </c>
      <c r="AY195" s="234" t="s">
        <v>123</v>
      </c>
    </row>
    <row r="196" spans="1:51" s="13" customFormat="1" ht="12">
      <c r="A196" s="13"/>
      <c r="B196" s="224"/>
      <c r="C196" s="225"/>
      <c r="D196" s="217" t="s">
        <v>142</v>
      </c>
      <c r="E196" s="226" t="s">
        <v>20</v>
      </c>
      <c r="F196" s="227" t="s">
        <v>82</v>
      </c>
      <c r="G196" s="225"/>
      <c r="H196" s="228">
        <v>2</v>
      </c>
      <c r="I196" s="229"/>
      <c r="J196" s="229"/>
      <c r="K196" s="225"/>
      <c r="L196" s="225"/>
      <c r="M196" s="230"/>
      <c r="N196" s="231"/>
      <c r="O196" s="232"/>
      <c r="P196" s="232"/>
      <c r="Q196" s="232"/>
      <c r="R196" s="232"/>
      <c r="S196" s="232"/>
      <c r="T196" s="232"/>
      <c r="U196" s="232"/>
      <c r="V196" s="232"/>
      <c r="W196" s="232"/>
      <c r="X196" s="233"/>
      <c r="Y196" s="13"/>
      <c r="Z196" s="13"/>
      <c r="AA196" s="13"/>
      <c r="AB196" s="13"/>
      <c r="AC196" s="13"/>
      <c r="AD196" s="13"/>
      <c r="AE196" s="13"/>
      <c r="AT196" s="234" t="s">
        <v>142</v>
      </c>
      <c r="AU196" s="234" t="s">
        <v>82</v>
      </c>
      <c r="AV196" s="13" t="s">
        <v>82</v>
      </c>
      <c r="AW196" s="13" t="s">
        <v>5</v>
      </c>
      <c r="AX196" s="13" t="s">
        <v>74</v>
      </c>
      <c r="AY196" s="234" t="s">
        <v>123</v>
      </c>
    </row>
    <row r="197" spans="1:51" s="14" customFormat="1" ht="12">
      <c r="A197" s="14"/>
      <c r="B197" s="235"/>
      <c r="C197" s="236"/>
      <c r="D197" s="217" t="s">
        <v>142</v>
      </c>
      <c r="E197" s="237" t="s">
        <v>20</v>
      </c>
      <c r="F197" s="238" t="s">
        <v>145</v>
      </c>
      <c r="G197" s="236"/>
      <c r="H197" s="239">
        <v>4</v>
      </c>
      <c r="I197" s="240"/>
      <c r="J197" s="240"/>
      <c r="K197" s="236"/>
      <c r="L197" s="236"/>
      <c r="M197" s="241"/>
      <c r="N197" s="242"/>
      <c r="O197" s="243"/>
      <c r="P197" s="243"/>
      <c r="Q197" s="243"/>
      <c r="R197" s="243"/>
      <c r="S197" s="243"/>
      <c r="T197" s="243"/>
      <c r="U197" s="243"/>
      <c r="V197" s="243"/>
      <c r="W197" s="243"/>
      <c r="X197" s="244"/>
      <c r="Y197" s="14"/>
      <c r="Z197" s="14"/>
      <c r="AA197" s="14"/>
      <c r="AB197" s="14"/>
      <c r="AC197" s="14"/>
      <c r="AD197" s="14"/>
      <c r="AE197" s="14"/>
      <c r="AT197" s="245" t="s">
        <v>142</v>
      </c>
      <c r="AU197" s="245" t="s">
        <v>82</v>
      </c>
      <c r="AV197" s="14" t="s">
        <v>130</v>
      </c>
      <c r="AW197" s="14" t="s">
        <v>5</v>
      </c>
      <c r="AX197" s="14" t="s">
        <v>80</v>
      </c>
      <c r="AY197" s="245" t="s">
        <v>123</v>
      </c>
    </row>
    <row r="198" spans="1:65" s="2" customFormat="1" ht="22.2" customHeight="1">
      <c r="A198" s="38"/>
      <c r="B198" s="39"/>
      <c r="C198" s="203" t="s">
        <v>257</v>
      </c>
      <c r="D198" s="203" t="s">
        <v>125</v>
      </c>
      <c r="E198" s="204" t="s">
        <v>258</v>
      </c>
      <c r="F198" s="205" t="s">
        <v>259</v>
      </c>
      <c r="G198" s="206" t="s">
        <v>260</v>
      </c>
      <c r="H198" s="207">
        <v>4</v>
      </c>
      <c r="I198" s="208"/>
      <c r="J198" s="208"/>
      <c r="K198" s="209">
        <f>ROUND(P198*H198,2)</f>
        <v>0</v>
      </c>
      <c r="L198" s="205" t="s">
        <v>129</v>
      </c>
      <c r="M198" s="44"/>
      <c r="N198" s="210" t="s">
        <v>20</v>
      </c>
      <c r="O198" s="211" t="s">
        <v>43</v>
      </c>
      <c r="P198" s="212">
        <f>I198+J198</f>
        <v>0</v>
      </c>
      <c r="Q198" s="212">
        <f>ROUND(I198*H198,2)</f>
        <v>0</v>
      </c>
      <c r="R198" s="212">
        <f>ROUND(J198*H198,2)</f>
        <v>0</v>
      </c>
      <c r="S198" s="84"/>
      <c r="T198" s="213">
        <f>S198*H198</f>
        <v>0</v>
      </c>
      <c r="U198" s="213">
        <v>0</v>
      </c>
      <c r="V198" s="213">
        <f>U198*H198</f>
        <v>0</v>
      </c>
      <c r="W198" s="213">
        <v>0</v>
      </c>
      <c r="X198" s="214">
        <f>W198*H198</f>
        <v>0</v>
      </c>
      <c r="Y198" s="38"/>
      <c r="Z198" s="38"/>
      <c r="AA198" s="38"/>
      <c r="AB198" s="38"/>
      <c r="AC198" s="38"/>
      <c r="AD198" s="38"/>
      <c r="AE198" s="38"/>
      <c r="AR198" s="215" t="s">
        <v>130</v>
      </c>
      <c r="AT198" s="215" t="s">
        <v>125</v>
      </c>
      <c r="AU198" s="215" t="s">
        <v>82</v>
      </c>
      <c r="AY198" s="17" t="s">
        <v>123</v>
      </c>
      <c r="BE198" s="216">
        <f>IF(O198="základní",K198,0)</f>
        <v>0</v>
      </c>
      <c r="BF198" s="216">
        <f>IF(O198="snížená",K198,0)</f>
        <v>0</v>
      </c>
      <c r="BG198" s="216">
        <f>IF(O198="zákl. přenesená",K198,0)</f>
        <v>0</v>
      </c>
      <c r="BH198" s="216">
        <f>IF(O198="sníž. přenesená",K198,0)</f>
        <v>0</v>
      </c>
      <c r="BI198" s="216">
        <f>IF(O198="nulová",K198,0)</f>
        <v>0</v>
      </c>
      <c r="BJ198" s="17" t="s">
        <v>80</v>
      </c>
      <c r="BK198" s="216">
        <f>ROUND(P198*H198,2)</f>
        <v>0</v>
      </c>
      <c r="BL198" s="17" t="s">
        <v>130</v>
      </c>
      <c r="BM198" s="215" t="s">
        <v>261</v>
      </c>
    </row>
    <row r="199" spans="1:47" s="2" customFormat="1" ht="12">
      <c r="A199" s="38"/>
      <c r="B199" s="39"/>
      <c r="C199" s="40"/>
      <c r="D199" s="217" t="s">
        <v>132</v>
      </c>
      <c r="E199" s="40"/>
      <c r="F199" s="218" t="s">
        <v>262</v>
      </c>
      <c r="G199" s="40"/>
      <c r="H199" s="40"/>
      <c r="I199" s="219"/>
      <c r="J199" s="219"/>
      <c r="K199" s="40"/>
      <c r="L199" s="40"/>
      <c r="M199" s="44"/>
      <c r="N199" s="220"/>
      <c r="O199" s="221"/>
      <c r="P199" s="84"/>
      <c r="Q199" s="84"/>
      <c r="R199" s="84"/>
      <c r="S199" s="84"/>
      <c r="T199" s="84"/>
      <c r="U199" s="84"/>
      <c r="V199" s="84"/>
      <c r="W199" s="84"/>
      <c r="X199" s="85"/>
      <c r="Y199" s="38"/>
      <c r="Z199" s="38"/>
      <c r="AA199" s="38"/>
      <c r="AB199" s="38"/>
      <c r="AC199" s="38"/>
      <c r="AD199" s="38"/>
      <c r="AE199" s="38"/>
      <c r="AT199" s="17" t="s">
        <v>132</v>
      </c>
      <c r="AU199" s="17" t="s">
        <v>82</v>
      </c>
    </row>
    <row r="200" spans="1:47" s="2" customFormat="1" ht="12">
      <c r="A200" s="38"/>
      <c r="B200" s="39"/>
      <c r="C200" s="40"/>
      <c r="D200" s="222" t="s">
        <v>134</v>
      </c>
      <c r="E200" s="40"/>
      <c r="F200" s="223" t="s">
        <v>263</v>
      </c>
      <c r="G200" s="40"/>
      <c r="H200" s="40"/>
      <c r="I200" s="219"/>
      <c r="J200" s="219"/>
      <c r="K200" s="40"/>
      <c r="L200" s="40"/>
      <c r="M200" s="44"/>
      <c r="N200" s="220"/>
      <c r="O200" s="221"/>
      <c r="P200" s="84"/>
      <c r="Q200" s="84"/>
      <c r="R200" s="84"/>
      <c r="S200" s="84"/>
      <c r="T200" s="84"/>
      <c r="U200" s="84"/>
      <c r="V200" s="84"/>
      <c r="W200" s="84"/>
      <c r="X200" s="85"/>
      <c r="Y200" s="38"/>
      <c r="Z200" s="38"/>
      <c r="AA200" s="38"/>
      <c r="AB200" s="38"/>
      <c r="AC200" s="38"/>
      <c r="AD200" s="38"/>
      <c r="AE200" s="38"/>
      <c r="AT200" s="17" t="s">
        <v>134</v>
      </c>
      <c r="AU200" s="17" t="s">
        <v>82</v>
      </c>
    </row>
    <row r="201" spans="1:51" s="13" customFormat="1" ht="12">
      <c r="A201" s="13"/>
      <c r="B201" s="224"/>
      <c r="C201" s="225"/>
      <c r="D201" s="217" t="s">
        <v>142</v>
      </c>
      <c r="E201" s="226" t="s">
        <v>20</v>
      </c>
      <c r="F201" s="227" t="s">
        <v>82</v>
      </c>
      <c r="G201" s="225"/>
      <c r="H201" s="228">
        <v>2</v>
      </c>
      <c r="I201" s="229"/>
      <c r="J201" s="229"/>
      <c r="K201" s="225"/>
      <c r="L201" s="225"/>
      <c r="M201" s="230"/>
      <c r="N201" s="231"/>
      <c r="O201" s="232"/>
      <c r="P201" s="232"/>
      <c r="Q201" s="232"/>
      <c r="R201" s="232"/>
      <c r="S201" s="232"/>
      <c r="T201" s="232"/>
      <c r="U201" s="232"/>
      <c r="V201" s="232"/>
      <c r="W201" s="232"/>
      <c r="X201" s="233"/>
      <c r="Y201" s="13"/>
      <c r="Z201" s="13"/>
      <c r="AA201" s="13"/>
      <c r="AB201" s="13"/>
      <c r="AC201" s="13"/>
      <c r="AD201" s="13"/>
      <c r="AE201" s="13"/>
      <c r="AT201" s="234" t="s">
        <v>142</v>
      </c>
      <c r="AU201" s="234" t="s">
        <v>82</v>
      </c>
      <c r="AV201" s="13" t="s">
        <v>82</v>
      </c>
      <c r="AW201" s="13" t="s">
        <v>5</v>
      </c>
      <c r="AX201" s="13" t="s">
        <v>74</v>
      </c>
      <c r="AY201" s="234" t="s">
        <v>123</v>
      </c>
    </row>
    <row r="202" spans="1:51" s="13" customFormat="1" ht="12">
      <c r="A202" s="13"/>
      <c r="B202" s="224"/>
      <c r="C202" s="225"/>
      <c r="D202" s="217" t="s">
        <v>142</v>
      </c>
      <c r="E202" s="226" t="s">
        <v>20</v>
      </c>
      <c r="F202" s="227" t="s">
        <v>82</v>
      </c>
      <c r="G202" s="225"/>
      <c r="H202" s="228">
        <v>2</v>
      </c>
      <c r="I202" s="229"/>
      <c r="J202" s="229"/>
      <c r="K202" s="225"/>
      <c r="L202" s="225"/>
      <c r="M202" s="230"/>
      <c r="N202" s="231"/>
      <c r="O202" s="232"/>
      <c r="P202" s="232"/>
      <c r="Q202" s="232"/>
      <c r="R202" s="232"/>
      <c r="S202" s="232"/>
      <c r="T202" s="232"/>
      <c r="U202" s="232"/>
      <c r="V202" s="232"/>
      <c r="W202" s="232"/>
      <c r="X202" s="233"/>
      <c r="Y202" s="13"/>
      <c r="Z202" s="13"/>
      <c r="AA202" s="13"/>
      <c r="AB202" s="13"/>
      <c r="AC202" s="13"/>
      <c r="AD202" s="13"/>
      <c r="AE202" s="13"/>
      <c r="AT202" s="234" t="s">
        <v>142</v>
      </c>
      <c r="AU202" s="234" t="s">
        <v>82</v>
      </c>
      <c r="AV202" s="13" t="s">
        <v>82</v>
      </c>
      <c r="AW202" s="13" t="s">
        <v>5</v>
      </c>
      <c r="AX202" s="13" t="s">
        <v>74</v>
      </c>
      <c r="AY202" s="234" t="s">
        <v>123</v>
      </c>
    </row>
    <row r="203" spans="1:51" s="14" customFormat="1" ht="12">
      <c r="A203" s="14"/>
      <c r="B203" s="235"/>
      <c r="C203" s="236"/>
      <c r="D203" s="217" t="s">
        <v>142</v>
      </c>
      <c r="E203" s="237" t="s">
        <v>20</v>
      </c>
      <c r="F203" s="238" t="s">
        <v>145</v>
      </c>
      <c r="G203" s="236"/>
      <c r="H203" s="239">
        <v>4</v>
      </c>
      <c r="I203" s="240"/>
      <c r="J203" s="240"/>
      <c r="K203" s="236"/>
      <c r="L203" s="236"/>
      <c r="M203" s="241"/>
      <c r="N203" s="242"/>
      <c r="O203" s="243"/>
      <c r="P203" s="243"/>
      <c r="Q203" s="243"/>
      <c r="R203" s="243"/>
      <c r="S203" s="243"/>
      <c r="T203" s="243"/>
      <c r="U203" s="243"/>
      <c r="V203" s="243"/>
      <c r="W203" s="243"/>
      <c r="X203" s="244"/>
      <c r="Y203" s="14"/>
      <c r="Z203" s="14"/>
      <c r="AA203" s="14"/>
      <c r="AB203" s="14"/>
      <c r="AC203" s="14"/>
      <c r="AD203" s="14"/>
      <c r="AE203" s="14"/>
      <c r="AT203" s="245" t="s">
        <v>142</v>
      </c>
      <c r="AU203" s="245" t="s">
        <v>82</v>
      </c>
      <c r="AV203" s="14" t="s">
        <v>130</v>
      </c>
      <c r="AW203" s="14" t="s">
        <v>5</v>
      </c>
      <c r="AX203" s="14" t="s">
        <v>80</v>
      </c>
      <c r="AY203" s="245" t="s">
        <v>123</v>
      </c>
    </row>
    <row r="204" spans="1:65" s="2" customFormat="1" ht="22.2" customHeight="1">
      <c r="A204" s="38"/>
      <c r="B204" s="39"/>
      <c r="C204" s="203" t="s">
        <v>264</v>
      </c>
      <c r="D204" s="203" t="s">
        <v>125</v>
      </c>
      <c r="E204" s="204" t="s">
        <v>265</v>
      </c>
      <c r="F204" s="205" t="s">
        <v>266</v>
      </c>
      <c r="G204" s="206" t="s">
        <v>222</v>
      </c>
      <c r="H204" s="207">
        <v>4</v>
      </c>
      <c r="I204" s="208"/>
      <c r="J204" s="208"/>
      <c r="K204" s="209">
        <f>ROUND(P204*H204,2)</f>
        <v>0</v>
      </c>
      <c r="L204" s="205" t="s">
        <v>129</v>
      </c>
      <c r="M204" s="44"/>
      <c r="N204" s="210" t="s">
        <v>20</v>
      </c>
      <c r="O204" s="211" t="s">
        <v>43</v>
      </c>
      <c r="P204" s="212">
        <f>I204+J204</f>
        <v>0</v>
      </c>
      <c r="Q204" s="212">
        <f>ROUND(I204*H204,2)</f>
        <v>0</v>
      </c>
      <c r="R204" s="212">
        <f>ROUND(J204*H204,2)</f>
        <v>0</v>
      </c>
      <c r="S204" s="84"/>
      <c r="T204" s="213">
        <f>S204*H204</f>
        <v>0</v>
      </c>
      <c r="U204" s="213">
        <v>0</v>
      </c>
      <c r="V204" s="213">
        <f>U204*H204</f>
        <v>0</v>
      </c>
      <c r="W204" s="213">
        <v>0.84</v>
      </c>
      <c r="X204" s="214">
        <f>W204*H204</f>
        <v>3.36</v>
      </c>
      <c r="Y204" s="38"/>
      <c r="Z204" s="38"/>
      <c r="AA204" s="38"/>
      <c r="AB204" s="38"/>
      <c r="AC204" s="38"/>
      <c r="AD204" s="38"/>
      <c r="AE204" s="38"/>
      <c r="AR204" s="215" t="s">
        <v>130</v>
      </c>
      <c r="AT204" s="215" t="s">
        <v>125</v>
      </c>
      <c r="AU204" s="215" t="s">
        <v>82</v>
      </c>
      <c r="AY204" s="17" t="s">
        <v>123</v>
      </c>
      <c r="BE204" s="216">
        <f>IF(O204="základní",K204,0)</f>
        <v>0</v>
      </c>
      <c r="BF204" s="216">
        <f>IF(O204="snížená",K204,0)</f>
        <v>0</v>
      </c>
      <c r="BG204" s="216">
        <f>IF(O204="zákl. přenesená",K204,0)</f>
        <v>0</v>
      </c>
      <c r="BH204" s="216">
        <f>IF(O204="sníž. přenesená",K204,0)</f>
        <v>0</v>
      </c>
      <c r="BI204" s="216">
        <f>IF(O204="nulová",K204,0)</f>
        <v>0</v>
      </c>
      <c r="BJ204" s="17" t="s">
        <v>80</v>
      </c>
      <c r="BK204" s="216">
        <f>ROUND(P204*H204,2)</f>
        <v>0</v>
      </c>
      <c r="BL204" s="17" t="s">
        <v>130</v>
      </c>
      <c r="BM204" s="215" t="s">
        <v>267</v>
      </c>
    </row>
    <row r="205" spans="1:47" s="2" customFormat="1" ht="12">
      <c r="A205" s="38"/>
      <c r="B205" s="39"/>
      <c r="C205" s="40"/>
      <c r="D205" s="217" t="s">
        <v>132</v>
      </c>
      <c r="E205" s="40"/>
      <c r="F205" s="218" t="s">
        <v>268</v>
      </c>
      <c r="G205" s="40"/>
      <c r="H205" s="40"/>
      <c r="I205" s="219"/>
      <c r="J205" s="219"/>
      <c r="K205" s="40"/>
      <c r="L205" s="40"/>
      <c r="M205" s="44"/>
      <c r="N205" s="220"/>
      <c r="O205" s="221"/>
      <c r="P205" s="84"/>
      <c r="Q205" s="84"/>
      <c r="R205" s="84"/>
      <c r="S205" s="84"/>
      <c r="T205" s="84"/>
      <c r="U205" s="84"/>
      <c r="V205" s="84"/>
      <c r="W205" s="84"/>
      <c r="X205" s="85"/>
      <c r="Y205" s="38"/>
      <c r="Z205" s="38"/>
      <c r="AA205" s="38"/>
      <c r="AB205" s="38"/>
      <c r="AC205" s="38"/>
      <c r="AD205" s="38"/>
      <c r="AE205" s="38"/>
      <c r="AT205" s="17" t="s">
        <v>132</v>
      </c>
      <c r="AU205" s="17" t="s">
        <v>82</v>
      </c>
    </row>
    <row r="206" spans="1:47" s="2" customFormat="1" ht="12">
      <c r="A206" s="38"/>
      <c r="B206" s="39"/>
      <c r="C206" s="40"/>
      <c r="D206" s="222" t="s">
        <v>134</v>
      </c>
      <c r="E206" s="40"/>
      <c r="F206" s="223" t="s">
        <v>269</v>
      </c>
      <c r="G206" s="40"/>
      <c r="H206" s="40"/>
      <c r="I206" s="219"/>
      <c r="J206" s="219"/>
      <c r="K206" s="40"/>
      <c r="L206" s="40"/>
      <c r="M206" s="44"/>
      <c r="N206" s="220"/>
      <c r="O206" s="221"/>
      <c r="P206" s="84"/>
      <c r="Q206" s="84"/>
      <c r="R206" s="84"/>
      <c r="S206" s="84"/>
      <c r="T206" s="84"/>
      <c r="U206" s="84"/>
      <c r="V206" s="84"/>
      <c r="W206" s="84"/>
      <c r="X206" s="85"/>
      <c r="Y206" s="38"/>
      <c r="Z206" s="38"/>
      <c r="AA206" s="38"/>
      <c r="AB206" s="38"/>
      <c r="AC206" s="38"/>
      <c r="AD206" s="38"/>
      <c r="AE206" s="38"/>
      <c r="AT206" s="17" t="s">
        <v>134</v>
      </c>
      <c r="AU206" s="17" t="s">
        <v>82</v>
      </c>
    </row>
    <row r="207" spans="1:51" s="13" customFormat="1" ht="12">
      <c r="A207" s="13"/>
      <c r="B207" s="224"/>
      <c r="C207" s="225"/>
      <c r="D207" s="217" t="s">
        <v>142</v>
      </c>
      <c r="E207" s="226" t="s">
        <v>20</v>
      </c>
      <c r="F207" s="227" t="s">
        <v>82</v>
      </c>
      <c r="G207" s="225"/>
      <c r="H207" s="228">
        <v>2</v>
      </c>
      <c r="I207" s="229"/>
      <c r="J207" s="229"/>
      <c r="K207" s="225"/>
      <c r="L207" s="225"/>
      <c r="M207" s="230"/>
      <c r="N207" s="231"/>
      <c r="O207" s="232"/>
      <c r="P207" s="232"/>
      <c r="Q207" s="232"/>
      <c r="R207" s="232"/>
      <c r="S207" s="232"/>
      <c r="T207" s="232"/>
      <c r="U207" s="232"/>
      <c r="V207" s="232"/>
      <c r="W207" s="232"/>
      <c r="X207" s="233"/>
      <c r="Y207" s="13"/>
      <c r="Z207" s="13"/>
      <c r="AA207" s="13"/>
      <c r="AB207" s="13"/>
      <c r="AC207" s="13"/>
      <c r="AD207" s="13"/>
      <c r="AE207" s="13"/>
      <c r="AT207" s="234" t="s">
        <v>142</v>
      </c>
      <c r="AU207" s="234" t="s">
        <v>82</v>
      </c>
      <c r="AV207" s="13" t="s">
        <v>82</v>
      </c>
      <c r="AW207" s="13" t="s">
        <v>5</v>
      </c>
      <c r="AX207" s="13" t="s">
        <v>74</v>
      </c>
      <c r="AY207" s="234" t="s">
        <v>123</v>
      </c>
    </row>
    <row r="208" spans="1:51" s="13" customFormat="1" ht="12">
      <c r="A208" s="13"/>
      <c r="B208" s="224"/>
      <c r="C208" s="225"/>
      <c r="D208" s="217" t="s">
        <v>142</v>
      </c>
      <c r="E208" s="226" t="s">
        <v>20</v>
      </c>
      <c r="F208" s="227" t="s">
        <v>82</v>
      </c>
      <c r="G208" s="225"/>
      <c r="H208" s="228">
        <v>2</v>
      </c>
      <c r="I208" s="229"/>
      <c r="J208" s="229"/>
      <c r="K208" s="225"/>
      <c r="L208" s="225"/>
      <c r="M208" s="230"/>
      <c r="N208" s="231"/>
      <c r="O208" s="232"/>
      <c r="P208" s="232"/>
      <c r="Q208" s="232"/>
      <c r="R208" s="232"/>
      <c r="S208" s="232"/>
      <c r="T208" s="232"/>
      <c r="U208" s="232"/>
      <c r="V208" s="232"/>
      <c r="W208" s="232"/>
      <c r="X208" s="233"/>
      <c r="Y208" s="13"/>
      <c r="Z208" s="13"/>
      <c r="AA208" s="13"/>
      <c r="AB208" s="13"/>
      <c r="AC208" s="13"/>
      <c r="AD208" s="13"/>
      <c r="AE208" s="13"/>
      <c r="AT208" s="234" t="s">
        <v>142</v>
      </c>
      <c r="AU208" s="234" t="s">
        <v>82</v>
      </c>
      <c r="AV208" s="13" t="s">
        <v>82</v>
      </c>
      <c r="AW208" s="13" t="s">
        <v>5</v>
      </c>
      <c r="AX208" s="13" t="s">
        <v>74</v>
      </c>
      <c r="AY208" s="234" t="s">
        <v>123</v>
      </c>
    </row>
    <row r="209" spans="1:51" s="14" customFormat="1" ht="12">
      <c r="A209" s="14"/>
      <c r="B209" s="235"/>
      <c r="C209" s="236"/>
      <c r="D209" s="217" t="s">
        <v>142</v>
      </c>
      <c r="E209" s="237" t="s">
        <v>20</v>
      </c>
      <c r="F209" s="238" t="s">
        <v>145</v>
      </c>
      <c r="G209" s="236"/>
      <c r="H209" s="239">
        <v>4</v>
      </c>
      <c r="I209" s="240"/>
      <c r="J209" s="240"/>
      <c r="K209" s="236"/>
      <c r="L209" s="236"/>
      <c r="M209" s="241"/>
      <c r="N209" s="242"/>
      <c r="O209" s="243"/>
      <c r="P209" s="243"/>
      <c r="Q209" s="243"/>
      <c r="R209" s="243"/>
      <c r="S209" s="243"/>
      <c r="T209" s="243"/>
      <c r="U209" s="243"/>
      <c r="V209" s="243"/>
      <c r="W209" s="243"/>
      <c r="X209" s="244"/>
      <c r="Y209" s="14"/>
      <c r="Z209" s="14"/>
      <c r="AA209" s="14"/>
      <c r="AB209" s="14"/>
      <c r="AC209" s="14"/>
      <c r="AD209" s="14"/>
      <c r="AE209" s="14"/>
      <c r="AT209" s="245" t="s">
        <v>142</v>
      </c>
      <c r="AU209" s="245" t="s">
        <v>82</v>
      </c>
      <c r="AV209" s="14" t="s">
        <v>130</v>
      </c>
      <c r="AW209" s="14" t="s">
        <v>5</v>
      </c>
      <c r="AX209" s="14" t="s">
        <v>80</v>
      </c>
      <c r="AY209" s="245" t="s">
        <v>123</v>
      </c>
    </row>
    <row r="210" spans="1:65" s="2" customFormat="1" ht="22.2" customHeight="1">
      <c r="A210" s="38"/>
      <c r="B210" s="39"/>
      <c r="C210" s="203" t="s">
        <v>270</v>
      </c>
      <c r="D210" s="203" t="s">
        <v>125</v>
      </c>
      <c r="E210" s="204" t="s">
        <v>271</v>
      </c>
      <c r="F210" s="205" t="s">
        <v>272</v>
      </c>
      <c r="G210" s="206" t="s">
        <v>260</v>
      </c>
      <c r="H210" s="207">
        <v>1</v>
      </c>
      <c r="I210" s="208"/>
      <c r="J210" s="208"/>
      <c r="K210" s="209">
        <f>ROUND(P210*H210,2)</f>
        <v>0</v>
      </c>
      <c r="L210" s="205" t="s">
        <v>129</v>
      </c>
      <c r="M210" s="44"/>
      <c r="N210" s="210" t="s">
        <v>20</v>
      </c>
      <c r="O210" s="211" t="s">
        <v>43</v>
      </c>
      <c r="P210" s="212">
        <f>I210+J210</f>
        <v>0</v>
      </c>
      <c r="Q210" s="212">
        <f>ROUND(I210*H210,2)</f>
        <v>0</v>
      </c>
      <c r="R210" s="212">
        <f>ROUND(J210*H210,2)</f>
        <v>0</v>
      </c>
      <c r="S210" s="84"/>
      <c r="T210" s="213">
        <f>S210*H210</f>
        <v>0</v>
      </c>
      <c r="U210" s="213">
        <v>0.03927</v>
      </c>
      <c r="V210" s="213">
        <f>U210*H210</f>
        <v>0.03927</v>
      </c>
      <c r="W210" s="213">
        <v>0</v>
      </c>
      <c r="X210" s="214">
        <f>W210*H210</f>
        <v>0</v>
      </c>
      <c r="Y210" s="38"/>
      <c r="Z210" s="38"/>
      <c r="AA210" s="38"/>
      <c r="AB210" s="38"/>
      <c r="AC210" s="38"/>
      <c r="AD210" s="38"/>
      <c r="AE210" s="38"/>
      <c r="AR210" s="215" t="s">
        <v>130</v>
      </c>
      <c r="AT210" s="215" t="s">
        <v>125</v>
      </c>
      <c r="AU210" s="215" t="s">
        <v>82</v>
      </c>
      <c r="AY210" s="17" t="s">
        <v>123</v>
      </c>
      <c r="BE210" s="216">
        <f>IF(O210="základní",K210,0)</f>
        <v>0</v>
      </c>
      <c r="BF210" s="216">
        <f>IF(O210="snížená",K210,0)</f>
        <v>0</v>
      </c>
      <c r="BG210" s="216">
        <f>IF(O210="zákl. přenesená",K210,0)</f>
        <v>0</v>
      </c>
      <c r="BH210" s="216">
        <f>IF(O210="sníž. přenesená",K210,0)</f>
        <v>0</v>
      </c>
      <c r="BI210" s="216">
        <f>IF(O210="nulová",K210,0)</f>
        <v>0</v>
      </c>
      <c r="BJ210" s="17" t="s">
        <v>80</v>
      </c>
      <c r="BK210" s="216">
        <f>ROUND(P210*H210,2)</f>
        <v>0</v>
      </c>
      <c r="BL210" s="17" t="s">
        <v>130</v>
      </c>
      <c r="BM210" s="215" t="s">
        <v>273</v>
      </c>
    </row>
    <row r="211" spans="1:47" s="2" customFormat="1" ht="12">
      <c r="A211" s="38"/>
      <c r="B211" s="39"/>
      <c r="C211" s="40"/>
      <c r="D211" s="217" t="s">
        <v>132</v>
      </c>
      <c r="E211" s="40"/>
      <c r="F211" s="218" t="s">
        <v>272</v>
      </c>
      <c r="G211" s="40"/>
      <c r="H211" s="40"/>
      <c r="I211" s="219"/>
      <c r="J211" s="219"/>
      <c r="K211" s="40"/>
      <c r="L211" s="40"/>
      <c r="M211" s="44"/>
      <c r="N211" s="220"/>
      <c r="O211" s="221"/>
      <c r="P211" s="84"/>
      <c r="Q211" s="84"/>
      <c r="R211" s="84"/>
      <c r="S211" s="84"/>
      <c r="T211" s="84"/>
      <c r="U211" s="84"/>
      <c r="V211" s="84"/>
      <c r="W211" s="84"/>
      <c r="X211" s="85"/>
      <c r="Y211" s="38"/>
      <c r="Z211" s="38"/>
      <c r="AA211" s="38"/>
      <c r="AB211" s="38"/>
      <c r="AC211" s="38"/>
      <c r="AD211" s="38"/>
      <c r="AE211" s="38"/>
      <c r="AT211" s="17" t="s">
        <v>132</v>
      </c>
      <c r="AU211" s="17" t="s">
        <v>82</v>
      </c>
    </row>
    <row r="212" spans="1:47" s="2" customFormat="1" ht="12">
      <c r="A212" s="38"/>
      <c r="B212" s="39"/>
      <c r="C212" s="40"/>
      <c r="D212" s="222" t="s">
        <v>134</v>
      </c>
      <c r="E212" s="40"/>
      <c r="F212" s="223" t="s">
        <v>274</v>
      </c>
      <c r="G212" s="40"/>
      <c r="H212" s="40"/>
      <c r="I212" s="219"/>
      <c r="J212" s="219"/>
      <c r="K212" s="40"/>
      <c r="L212" s="40"/>
      <c r="M212" s="44"/>
      <c r="N212" s="220"/>
      <c r="O212" s="221"/>
      <c r="P212" s="84"/>
      <c r="Q212" s="84"/>
      <c r="R212" s="84"/>
      <c r="S212" s="84"/>
      <c r="T212" s="84"/>
      <c r="U212" s="84"/>
      <c r="V212" s="84"/>
      <c r="W212" s="84"/>
      <c r="X212" s="85"/>
      <c r="Y212" s="38"/>
      <c r="Z212" s="38"/>
      <c r="AA212" s="38"/>
      <c r="AB212" s="38"/>
      <c r="AC212" s="38"/>
      <c r="AD212" s="38"/>
      <c r="AE212" s="38"/>
      <c r="AT212" s="17" t="s">
        <v>134</v>
      </c>
      <c r="AU212" s="17" t="s">
        <v>82</v>
      </c>
    </row>
    <row r="213" spans="1:65" s="2" customFormat="1" ht="22.2" customHeight="1">
      <c r="A213" s="38"/>
      <c r="B213" s="39"/>
      <c r="C213" s="203" t="s">
        <v>8</v>
      </c>
      <c r="D213" s="203" t="s">
        <v>125</v>
      </c>
      <c r="E213" s="204" t="s">
        <v>275</v>
      </c>
      <c r="F213" s="205" t="s">
        <v>276</v>
      </c>
      <c r="G213" s="206" t="s">
        <v>149</v>
      </c>
      <c r="H213" s="207">
        <v>3.768</v>
      </c>
      <c r="I213" s="208"/>
      <c r="J213" s="208"/>
      <c r="K213" s="209">
        <f>ROUND(P213*H213,2)</f>
        <v>0</v>
      </c>
      <c r="L213" s="205" t="s">
        <v>129</v>
      </c>
      <c r="M213" s="44"/>
      <c r="N213" s="210" t="s">
        <v>20</v>
      </c>
      <c r="O213" s="211" t="s">
        <v>43</v>
      </c>
      <c r="P213" s="212">
        <f>I213+J213</f>
        <v>0</v>
      </c>
      <c r="Q213" s="212">
        <f>ROUND(I213*H213,2)</f>
        <v>0</v>
      </c>
      <c r="R213" s="212">
        <f>ROUND(J213*H213,2)</f>
        <v>0</v>
      </c>
      <c r="S213" s="84"/>
      <c r="T213" s="213">
        <f>S213*H213</f>
        <v>0</v>
      </c>
      <c r="U213" s="213">
        <v>0</v>
      </c>
      <c r="V213" s="213">
        <f>U213*H213</f>
        <v>0</v>
      </c>
      <c r="W213" s="213">
        <v>0</v>
      </c>
      <c r="X213" s="214">
        <f>W213*H213</f>
        <v>0</v>
      </c>
      <c r="Y213" s="38"/>
      <c r="Z213" s="38"/>
      <c r="AA213" s="38"/>
      <c r="AB213" s="38"/>
      <c r="AC213" s="38"/>
      <c r="AD213" s="38"/>
      <c r="AE213" s="38"/>
      <c r="AR213" s="215" t="s">
        <v>130</v>
      </c>
      <c r="AT213" s="215" t="s">
        <v>125</v>
      </c>
      <c r="AU213" s="215" t="s">
        <v>82</v>
      </c>
      <c r="AY213" s="17" t="s">
        <v>123</v>
      </c>
      <c r="BE213" s="216">
        <f>IF(O213="základní",K213,0)</f>
        <v>0</v>
      </c>
      <c r="BF213" s="216">
        <f>IF(O213="snížená",K213,0)</f>
        <v>0</v>
      </c>
      <c r="BG213" s="216">
        <f>IF(O213="zákl. přenesená",K213,0)</f>
        <v>0</v>
      </c>
      <c r="BH213" s="216">
        <f>IF(O213="sníž. přenesená",K213,0)</f>
        <v>0</v>
      </c>
      <c r="BI213" s="216">
        <f>IF(O213="nulová",K213,0)</f>
        <v>0</v>
      </c>
      <c r="BJ213" s="17" t="s">
        <v>80</v>
      </c>
      <c r="BK213" s="216">
        <f>ROUND(P213*H213,2)</f>
        <v>0</v>
      </c>
      <c r="BL213" s="17" t="s">
        <v>130</v>
      </c>
      <c r="BM213" s="215" t="s">
        <v>277</v>
      </c>
    </row>
    <row r="214" spans="1:47" s="2" customFormat="1" ht="12">
      <c r="A214" s="38"/>
      <c r="B214" s="39"/>
      <c r="C214" s="40"/>
      <c r="D214" s="217" t="s">
        <v>132</v>
      </c>
      <c r="E214" s="40"/>
      <c r="F214" s="218" t="s">
        <v>278</v>
      </c>
      <c r="G214" s="40"/>
      <c r="H214" s="40"/>
      <c r="I214" s="219"/>
      <c r="J214" s="219"/>
      <c r="K214" s="40"/>
      <c r="L214" s="40"/>
      <c r="M214" s="44"/>
      <c r="N214" s="220"/>
      <c r="O214" s="221"/>
      <c r="P214" s="84"/>
      <c r="Q214" s="84"/>
      <c r="R214" s="84"/>
      <c r="S214" s="84"/>
      <c r="T214" s="84"/>
      <c r="U214" s="84"/>
      <c r="V214" s="84"/>
      <c r="W214" s="84"/>
      <c r="X214" s="85"/>
      <c r="Y214" s="38"/>
      <c r="Z214" s="38"/>
      <c r="AA214" s="38"/>
      <c r="AB214" s="38"/>
      <c r="AC214" s="38"/>
      <c r="AD214" s="38"/>
      <c r="AE214" s="38"/>
      <c r="AT214" s="17" t="s">
        <v>132</v>
      </c>
      <c r="AU214" s="17" t="s">
        <v>82</v>
      </c>
    </row>
    <row r="215" spans="1:47" s="2" customFormat="1" ht="12">
      <c r="A215" s="38"/>
      <c r="B215" s="39"/>
      <c r="C215" s="40"/>
      <c r="D215" s="222" t="s">
        <v>134</v>
      </c>
      <c r="E215" s="40"/>
      <c r="F215" s="223" t="s">
        <v>279</v>
      </c>
      <c r="G215" s="40"/>
      <c r="H215" s="40"/>
      <c r="I215" s="219"/>
      <c r="J215" s="219"/>
      <c r="K215" s="40"/>
      <c r="L215" s="40"/>
      <c r="M215" s="44"/>
      <c r="N215" s="220"/>
      <c r="O215" s="221"/>
      <c r="P215" s="84"/>
      <c r="Q215" s="84"/>
      <c r="R215" s="84"/>
      <c r="S215" s="84"/>
      <c r="T215" s="84"/>
      <c r="U215" s="84"/>
      <c r="V215" s="84"/>
      <c r="W215" s="84"/>
      <c r="X215" s="85"/>
      <c r="Y215" s="38"/>
      <c r="Z215" s="38"/>
      <c r="AA215" s="38"/>
      <c r="AB215" s="38"/>
      <c r="AC215" s="38"/>
      <c r="AD215" s="38"/>
      <c r="AE215" s="38"/>
      <c r="AT215" s="17" t="s">
        <v>134</v>
      </c>
      <c r="AU215" s="17" t="s">
        <v>82</v>
      </c>
    </row>
    <row r="216" spans="1:51" s="13" customFormat="1" ht="12">
      <c r="A216" s="13"/>
      <c r="B216" s="224"/>
      <c r="C216" s="225"/>
      <c r="D216" s="217" t="s">
        <v>142</v>
      </c>
      <c r="E216" s="226" t="s">
        <v>20</v>
      </c>
      <c r="F216" s="227" t="s">
        <v>280</v>
      </c>
      <c r="G216" s="225"/>
      <c r="H216" s="228">
        <v>1.884</v>
      </c>
      <c r="I216" s="229"/>
      <c r="J216" s="229"/>
      <c r="K216" s="225"/>
      <c r="L216" s="225"/>
      <c r="M216" s="230"/>
      <c r="N216" s="231"/>
      <c r="O216" s="232"/>
      <c r="P216" s="232"/>
      <c r="Q216" s="232"/>
      <c r="R216" s="232"/>
      <c r="S216" s="232"/>
      <c r="T216" s="232"/>
      <c r="U216" s="232"/>
      <c r="V216" s="232"/>
      <c r="W216" s="232"/>
      <c r="X216" s="233"/>
      <c r="Y216" s="13"/>
      <c r="Z216" s="13"/>
      <c r="AA216" s="13"/>
      <c r="AB216" s="13"/>
      <c r="AC216" s="13"/>
      <c r="AD216" s="13"/>
      <c r="AE216" s="13"/>
      <c r="AT216" s="234" t="s">
        <v>142</v>
      </c>
      <c r="AU216" s="234" t="s">
        <v>82</v>
      </c>
      <c r="AV216" s="13" t="s">
        <v>82</v>
      </c>
      <c r="AW216" s="13" t="s">
        <v>5</v>
      </c>
      <c r="AX216" s="13" t="s">
        <v>74</v>
      </c>
      <c r="AY216" s="234" t="s">
        <v>123</v>
      </c>
    </row>
    <row r="217" spans="1:51" s="13" customFormat="1" ht="12">
      <c r="A217" s="13"/>
      <c r="B217" s="224"/>
      <c r="C217" s="225"/>
      <c r="D217" s="217" t="s">
        <v>142</v>
      </c>
      <c r="E217" s="226" t="s">
        <v>20</v>
      </c>
      <c r="F217" s="227" t="s">
        <v>280</v>
      </c>
      <c r="G217" s="225"/>
      <c r="H217" s="228">
        <v>1.884</v>
      </c>
      <c r="I217" s="229"/>
      <c r="J217" s="229"/>
      <c r="K217" s="225"/>
      <c r="L217" s="225"/>
      <c r="M217" s="230"/>
      <c r="N217" s="231"/>
      <c r="O217" s="232"/>
      <c r="P217" s="232"/>
      <c r="Q217" s="232"/>
      <c r="R217" s="232"/>
      <c r="S217" s="232"/>
      <c r="T217" s="232"/>
      <c r="U217" s="232"/>
      <c r="V217" s="232"/>
      <c r="W217" s="232"/>
      <c r="X217" s="233"/>
      <c r="Y217" s="13"/>
      <c r="Z217" s="13"/>
      <c r="AA217" s="13"/>
      <c r="AB217" s="13"/>
      <c r="AC217" s="13"/>
      <c r="AD217" s="13"/>
      <c r="AE217" s="13"/>
      <c r="AT217" s="234" t="s">
        <v>142</v>
      </c>
      <c r="AU217" s="234" t="s">
        <v>82</v>
      </c>
      <c r="AV217" s="13" t="s">
        <v>82</v>
      </c>
      <c r="AW217" s="13" t="s">
        <v>5</v>
      </c>
      <c r="AX217" s="13" t="s">
        <v>74</v>
      </c>
      <c r="AY217" s="234" t="s">
        <v>123</v>
      </c>
    </row>
    <row r="218" spans="1:51" s="14" customFormat="1" ht="12">
      <c r="A218" s="14"/>
      <c r="B218" s="235"/>
      <c r="C218" s="236"/>
      <c r="D218" s="217" t="s">
        <v>142</v>
      </c>
      <c r="E218" s="237" t="s">
        <v>20</v>
      </c>
      <c r="F218" s="238" t="s">
        <v>145</v>
      </c>
      <c r="G218" s="236"/>
      <c r="H218" s="239">
        <v>3.768</v>
      </c>
      <c r="I218" s="240"/>
      <c r="J218" s="240"/>
      <c r="K218" s="236"/>
      <c r="L218" s="236"/>
      <c r="M218" s="241"/>
      <c r="N218" s="242"/>
      <c r="O218" s="243"/>
      <c r="P218" s="243"/>
      <c r="Q218" s="243"/>
      <c r="R218" s="243"/>
      <c r="S218" s="243"/>
      <c r="T218" s="243"/>
      <c r="U218" s="243"/>
      <c r="V218" s="243"/>
      <c r="W218" s="243"/>
      <c r="X218" s="244"/>
      <c r="Y218" s="14"/>
      <c r="Z218" s="14"/>
      <c r="AA218" s="14"/>
      <c r="AB218" s="14"/>
      <c r="AC218" s="14"/>
      <c r="AD218" s="14"/>
      <c r="AE218" s="14"/>
      <c r="AT218" s="245" t="s">
        <v>142</v>
      </c>
      <c r="AU218" s="245" t="s">
        <v>82</v>
      </c>
      <c r="AV218" s="14" t="s">
        <v>130</v>
      </c>
      <c r="AW218" s="14" t="s">
        <v>5</v>
      </c>
      <c r="AX218" s="14" t="s">
        <v>80</v>
      </c>
      <c r="AY218" s="245" t="s">
        <v>123</v>
      </c>
    </row>
    <row r="219" spans="1:63" s="12" customFormat="1" ht="22.8" customHeight="1">
      <c r="A219" s="12"/>
      <c r="B219" s="186"/>
      <c r="C219" s="187"/>
      <c r="D219" s="188" t="s">
        <v>73</v>
      </c>
      <c r="E219" s="201" t="s">
        <v>281</v>
      </c>
      <c r="F219" s="201" t="s">
        <v>282</v>
      </c>
      <c r="G219" s="187"/>
      <c r="H219" s="187"/>
      <c r="I219" s="190"/>
      <c r="J219" s="190"/>
      <c r="K219" s="202">
        <f>BK219</f>
        <v>0</v>
      </c>
      <c r="L219" s="187"/>
      <c r="M219" s="192"/>
      <c r="N219" s="193"/>
      <c r="O219" s="194"/>
      <c r="P219" s="194"/>
      <c r="Q219" s="195">
        <f>SUM(Q220:Q233)</f>
        <v>0</v>
      </c>
      <c r="R219" s="195">
        <f>SUM(R220:R233)</f>
        <v>0</v>
      </c>
      <c r="S219" s="194"/>
      <c r="T219" s="196">
        <f>SUM(T220:T233)</f>
        <v>0</v>
      </c>
      <c r="U219" s="194"/>
      <c r="V219" s="196">
        <f>SUM(V220:V233)</f>
        <v>0</v>
      </c>
      <c r="W219" s="194"/>
      <c r="X219" s="197">
        <f>SUM(X220:X233)</f>
        <v>0</v>
      </c>
      <c r="Y219" s="12"/>
      <c r="Z219" s="12"/>
      <c r="AA219" s="12"/>
      <c r="AB219" s="12"/>
      <c r="AC219" s="12"/>
      <c r="AD219" s="12"/>
      <c r="AE219" s="12"/>
      <c r="AR219" s="198" t="s">
        <v>80</v>
      </c>
      <c r="AT219" s="199" t="s">
        <v>73</v>
      </c>
      <c r="AU219" s="199" t="s">
        <v>80</v>
      </c>
      <c r="AY219" s="198" t="s">
        <v>123</v>
      </c>
      <c r="BK219" s="200">
        <f>SUM(BK220:BK233)</f>
        <v>0</v>
      </c>
    </row>
    <row r="220" spans="1:65" s="2" customFormat="1" ht="22.2" customHeight="1">
      <c r="A220" s="38"/>
      <c r="B220" s="39"/>
      <c r="C220" s="203" t="s">
        <v>283</v>
      </c>
      <c r="D220" s="203" t="s">
        <v>125</v>
      </c>
      <c r="E220" s="204" t="s">
        <v>284</v>
      </c>
      <c r="F220" s="205" t="s">
        <v>285</v>
      </c>
      <c r="G220" s="206" t="s">
        <v>286</v>
      </c>
      <c r="H220" s="207">
        <v>3.36</v>
      </c>
      <c r="I220" s="208"/>
      <c r="J220" s="208"/>
      <c r="K220" s="209">
        <f>ROUND(P220*H220,2)</f>
        <v>0</v>
      </c>
      <c r="L220" s="205" t="s">
        <v>129</v>
      </c>
      <c r="M220" s="44"/>
      <c r="N220" s="210" t="s">
        <v>20</v>
      </c>
      <c r="O220" s="211" t="s">
        <v>43</v>
      </c>
      <c r="P220" s="212">
        <f>I220+J220</f>
        <v>0</v>
      </c>
      <c r="Q220" s="212">
        <f>ROUND(I220*H220,2)</f>
        <v>0</v>
      </c>
      <c r="R220" s="212">
        <f>ROUND(J220*H220,2)</f>
        <v>0</v>
      </c>
      <c r="S220" s="84"/>
      <c r="T220" s="213">
        <f>S220*H220</f>
        <v>0</v>
      </c>
      <c r="U220" s="213">
        <v>0</v>
      </c>
      <c r="V220" s="213">
        <f>U220*H220</f>
        <v>0</v>
      </c>
      <c r="W220" s="213">
        <v>0</v>
      </c>
      <c r="X220" s="214">
        <f>W220*H220</f>
        <v>0</v>
      </c>
      <c r="Y220" s="38"/>
      <c r="Z220" s="38"/>
      <c r="AA220" s="38"/>
      <c r="AB220" s="38"/>
      <c r="AC220" s="38"/>
      <c r="AD220" s="38"/>
      <c r="AE220" s="38"/>
      <c r="AR220" s="215" t="s">
        <v>130</v>
      </c>
      <c r="AT220" s="215" t="s">
        <v>125</v>
      </c>
      <c r="AU220" s="215" t="s">
        <v>82</v>
      </c>
      <c r="AY220" s="17" t="s">
        <v>123</v>
      </c>
      <c r="BE220" s="216">
        <f>IF(O220="základní",K220,0)</f>
        <v>0</v>
      </c>
      <c r="BF220" s="216">
        <f>IF(O220="snížená",K220,0)</f>
        <v>0</v>
      </c>
      <c r="BG220" s="216">
        <f>IF(O220="zákl. přenesená",K220,0)</f>
        <v>0</v>
      </c>
      <c r="BH220" s="216">
        <f>IF(O220="sníž. přenesená",K220,0)</f>
        <v>0</v>
      </c>
      <c r="BI220" s="216">
        <f>IF(O220="nulová",K220,0)</f>
        <v>0</v>
      </c>
      <c r="BJ220" s="17" t="s">
        <v>80</v>
      </c>
      <c r="BK220" s="216">
        <f>ROUND(P220*H220,2)</f>
        <v>0</v>
      </c>
      <c r="BL220" s="17" t="s">
        <v>130</v>
      </c>
      <c r="BM220" s="215" t="s">
        <v>287</v>
      </c>
    </row>
    <row r="221" spans="1:47" s="2" customFormat="1" ht="12">
      <c r="A221" s="38"/>
      <c r="B221" s="39"/>
      <c r="C221" s="40"/>
      <c r="D221" s="217" t="s">
        <v>132</v>
      </c>
      <c r="E221" s="40"/>
      <c r="F221" s="218" t="s">
        <v>288</v>
      </c>
      <c r="G221" s="40"/>
      <c r="H221" s="40"/>
      <c r="I221" s="219"/>
      <c r="J221" s="219"/>
      <c r="K221" s="40"/>
      <c r="L221" s="40"/>
      <c r="M221" s="44"/>
      <c r="N221" s="220"/>
      <c r="O221" s="221"/>
      <c r="P221" s="84"/>
      <c r="Q221" s="84"/>
      <c r="R221" s="84"/>
      <c r="S221" s="84"/>
      <c r="T221" s="84"/>
      <c r="U221" s="84"/>
      <c r="V221" s="84"/>
      <c r="W221" s="84"/>
      <c r="X221" s="85"/>
      <c r="Y221" s="38"/>
      <c r="Z221" s="38"/>
      <c r="AA221" s="38"/>
      <c r="AB221" s="38"/>
      <c r="AC221" s="38"/>
      <c r="AD221" s="38"/>
      <c r="AE221" s="38"/>
      <c r="AT221" s="17" t="s">
        <v>132</v>
      </c>
      <c r="AU221" s="17" t="s">
        <v>82</v>
      </c>
    </row>
    <row r="222" spans="1:47" s="2" customFormat="1" ht="12">
      <c r="A222" s="38"/>
      <c r="B222" s="39"/>
      <c r="C222" s="40"/>
      <c r="D222" s="222" t="s">
        <v>134</v>
      </c>
      <c r="E222" s="40"/>
      <c r="F222" s="223" t="s">
        <v>289</v>
      </c>
      <c r="G222" s="40"/>
      <c r="H222" s="40"/>
      <c r="I222" s="219"/>
      <c r="J222" s="219"/>
      <c r="K222" s="40"/>
      <c r="L222" s="40"/>
      <c r="M222" s="44"/>
      <c r="N222" s="220"/>
      <c r="O222" s="221"/>
      <c r="P222" s="84"/>
      <c r="Q222" s="84"/>
      <c r="R222" s="84"/>
      <c r="S222" s="84"/>
      <c r="T222" s="84"/>
      <c r="U222" s="84"/>
      <c r="V222" s="84"/>
      <c r="W222" s="84"/>
      <c r="X222" s="85"/>
      <c r="Y222" s="38"/>
      <c r="Z222" s="38"/>
      <c r="AA222" s="38"/>
      <c r="AB222" s="38"/>
      <c r="AC222" s="38"/>
      <c r="AD222" s="38"/>
      <c r="AE222" s="38"/>
      <c r="AT222" s="17" t="s">
        <v>134</v>
      </c>
      <c r="AU222" s="17" t="s">
        <v>82</v>
      </c>
    </row>
    <row r="223" spans="1:65" s="2" customFormat="1" ht="22.2" customHeight="1">
      <c r="A223" s="38"/>
      <c r="B223" s="39"/>
      <c r="C223" s="203" t="s">
        <v>290</v>
      </c>
      <c r="D223" s="203" t="s">
        <v>125</v>
      </c>
      <c r="E223" s="204" t="s">
        <v>291</v>
      </c>
      <c r="F223" s="205" t="s">
        <v>292</v>
      </c>
      <c r="G223" s="206" t="s">
        <v>286</v>
      </c>
      <c r="H223" s="207">
        <v>3.36</v>
      </c>
      <c r="I223" s="208"/>
      <c r="J223" s="208"/>
      <c r="K223" s="209">
        <f>ROUND(P223*H223,2)</f>
        <v>0</v>
      </c>
      <c r="L223" s="205" t="s">
        <v>129</v>
      </c>
      <c r="M223" s="44"/>
      <c r="N223" s="210" t="s">
        <v>20</v>
      </c>
      <c r="O223" s="211" t="s">
        <v>43</v>
      </c>
      <c r="P223" s="212">
        <f>I223+J223</f>
        <v>0</v>
      </c>
      <c r="Q223" s="212">
        <f>ROUND(I223*H223,2)</f>
        <v>0</v>
      </c>
      <c r="R223" s="212">
        <f>ROUND(J223*H223,2)</f>
        <v>0</v>
      </c>
      <c r="S223" s="84"/>
      <c r="T223" s="213">
        <f>S223*H223</f>
        <v>0</v>
      </c>
      <c r="U223" s="213">
        <v>0</v>
      </c>
      <c r="V223" s="213">
        <f>U223*H223</f>
        <v>0</v>
      </c>
      <c r="W223" s="213">
        <v>0</v>
      </c>
      <c r="X223" s="214">
        <f>W223*H223</f>
        <v>0</v>
      </c>
      <c r="Y223" s="38"/>
      <c r="Z223" s="38"/>
      <c r="AA223" s="38"/>
      <c r="AB223" s="38"/>
      <c r="AC223" s="38"/>
      <c r="AD223" s="38"/>
      <c r="AE223" s="38"/>
      <c r="AR223" s="215" t="s">
        <v>130</v>
      </c>
      <c r="AT223" s="215" t="s">
        <v>125</v>
      </c>
      <c r="AU223" s="215" t="s">
        <v>82</v>
      </c>
      <c r="AY223" s="17" t="s">
        <v>123</v>
      </c>
      <c r="BE223" s="216">
        <f>IF(O223="základní",K223,0)</f>
        <v>0</v>
      </c>
      <c r="BF223" s="216">
        <f>IF(O223="snížená",K223,0)</f>
        <v>0</v>
      </c>
      <c r="BG223" s="216">
        <f>IF(O223="zákl. přenesená",K223,0)</f>
        <v>0</v>
      </c>
      <c r="BH223" s="216">
        <f>IF(O223="sníž. přenesená",K223,0)</f>
        <v>0</v>
      </c>
      <c r="BI223" s="216">
        <f>IF(O223="nulová",K223,0)</f>
        <v>0</v>
      </c>
      <c r="BJ223" s="17" t="s">
        <v>80</v>
      </c>
      <c r="BK223" s="216">
        <f>ROUND(P223*H223,2)</f>
        <v>0</v>
      </c>
      <c r="BL223" s="17" t="s">
        <v>130</v>
      </c>
      <c r="BM223" s="215" t="s">
        <v>293</v>
      </c>
    </row>
    <row r="224" spans="1:47" s="2" customFormat="1" ht="12">
      <c r="A224" s="38"/>
      <c r="B224" s="39"/>
      <c r="C224" s="40"/>
      <c r="D224" s="217" t="s">
        <v>132</v>
      </c>
      <c r="E224" s="40"/>
      <c r="F224" s="218" t="s">
        <v>294</v>
      </c>
      <c r="G224" s="40"/>
      <c r="H224" s="40"/>
      <c r="I224" s="219"/>
      <c r="J224" s="219"/>
      <c r="K224" s="40"/>
      <c r="L224" s="40"/>
      <c r="M224" s="44"/>
      <c r="N224" s="220"/>
      <c r="O224" s="221"/>
      <c r="P224" s="84"/>
      <c r="Q224" s="84"/>
      <c r="R224" s="84"/>
      <c r="S224" s="84"/>
      <c r="T224" s="84"/>
      <c r="U224" s="84"/>
      <c r="V224" s="84"/>
      <c r="W224" s="84"/>
      <c r="X224" s="85"/>
      <c r="Y224" s="38"/>
      <c r="Z224" s="38"/>
      <c r="AA224" s="38"/>
      <c r="AB224" s="38"/>
      <c r="AC224" s="38"/>
      <c r="AD224" s="38"/>
      <c r="AE224" s="38"/>
      <c r="AT224" s="17" t="s">
        <v>132</v>
      </c>
      <c r="AU224" s="17" t="s">
        <v>82</v>
      </c>
    </row>
    <row r="225" spans="1:47" s="2" customFormat="1" ht="12">
      <c r="A225" s="38"/>
      <c r="B225" s="39"/>
      <c r="C225" s="40"/>
      <c r="D225" s="222" t="s">
        <v>134</v>
      </c>
      <c r="E225" s="40"/>
      <c r="F225" s="223" t="s">
        <v>295</v>
      </c>
      <c r="G225" s="40"/>
      <c r="H225" s="40"/>
      <c r="I225" s="219"/>
      <c r="J225" s="219"/>
      <c r="K225" s="40"/>
      <c r="L225" s="40"/>
      <c r="M225" s="44"/>
      <c r="N225" s="220"/>
      <c r="O225" s="221"/>
      <c r="P225" s="84"/>
      <c r="Q225" s="84"/>
      <c r="R225" s="84"/>
      <c r="S225" s="84"/>
      <c r="T225" s="84"/>
      <c r="U225" s="84"/>
      <c r="V225" s="84"/>
      <c r="W225" s="84"/>
      <c r="X225" s="85"/>
      <c r="Y225" s="38"/>
      <c r="Z225" s="38"/>
      <c r="AA225" s="38"/>
      <c r="AB225" s="38"/>
      <c r="AC225" s="38"/>
      <c r="AD225" s="38"/>
      <c r="AE225" s="38"/>
      <c r="AT225" s="17" t="s">
        <v>134</v>
      </c>
      <c r="AU225" s="17" t="s">
        <v>82</v>
      </c>
    </row>
    <row r="226" spans="1:65" s="2" customFormat="1" ht="22.2" customHeight="1">
      <c r="A226" s="38"/>
      <c r="B226" s="39"/>
      <c r="C226" s="203" t="s">
        <v>296</v>
      </c>
      <c r="D226" s="203" t="s">
        <v>125</v>
      </c>
      <c r="E226" s="204" t="s">
        <v>297</v>
      </c>
      <c r="F226" s="205" t="s">
        <v>298</v>
      </c>
      <c r="G226" s="206" t="s">
        <v>286</v>
      </c>
      <c r="H226" s="207">
        <v>70.56</v>
      </c>
      <c r="I226" s="208"/>
      <c r="J226" s="208"/>
      <c r="K226" s="209">
        <f>ROUND(P226*H226,2)</f>
        <v>0</v>
      </c>
      <c r="L226" s="205" t="s">
        <v>129</v>
      </c>
      <c r="M226" s="44"/>
      <c r="N226" s="210" t="s">
        <v>20</v>
      </c>
      <c r="O226" s="211" t="s">
        <v>43</v>
      </c>
      <c r="P226" s="212">
        <f>I226+J226</f>
        <v>0</v>
      </c>
      <c r="Q226" s="212">
        <f>ROUND(I226*H226,2)</f>
        <v>0</v>
      </c>
      <c r="R226" s="212">
        <f>ROUND(J226*H226,2)</f>
        <v>0</v>
      </c>
      <c r="S226" s="84"/>
      <c r="T226" s="213">
        <f>S226*H226</f>
        <v>0</v>
      </c>
      <c r="U226" s="213">
        <v>0</v>
      </c>
      <c r="V226" s="213">
        <f>U226*H226</f>
        <v>0</v>
      </c>
      <c r="W226" s="213">
        <v>0</v>
      </c>
      <c r="X226" s="214">
        <f>W226*H226</f>
        <v>0</v>
      </c>
      <c r="Y226" s="38"/>
      <c r="Z226" s="38"/>
      <c r="AA226" s="38"/>
      <c r="AB226" s="38"/>
      <c r="AC226" s="38"/>
      <c r="AD226" s="38"/>
      <c r="AE226" s="38"/>
      <c r="AR226" s="215" t="s">
        <v>130</v>
      </c>
      <c r="AT226" s="215" t="s">
        <v>125</v>
      </c>
      <c r="AU226" s="215" t="s">
        <v>82</v>
      </c>
      <c r="AY226" s="17" t="s">
        <v>123</v>
      </c>
      <c r="BE226" s="216">
        <f>IF(O226="základní",K226,0)</f>
        <v>0</v>
      </c>
      <c r="BF226" s="216">
        <f>IF(O226="snížená",K226,0)</f>
        <v>0</v>
      </c>
      <c r="BG226" s="216">
        <f>IF(O226="zákl. přenesená",K226,0)</f>
        <v>0</v>
      </c>
      <c r="BH226" s="216">
        <f>IF(O226="sníž. přenesená",K226,0)</f>
        <v>0</v>
      </c>
      <c r="BI226" s="216">
        <f>IF(O226="nulová",K226,0)</f>
        <v>0</v>
      </c>
      <c r="BJ226" s="17" t="s">
        <v>80</v>
      </c>
      <c r="BK226" s="216">
        <f>ROUND(P226*H226,2)</f>
        <v>0</v>
      </c>
      <c r="BL226" s="17" t="s">
        <v>130</v>
      </c>
      <c r="BM226" s="215" t="s">
        <v>299</v>
      </c>
    </row>
    <row r="227" spans="1:47" s="2" customFormat="1" ht="12">
      <c r="A227" s="38"/>
      <c r="B227" s="39"/>
      <c r="C227" s="40"/>
      <c r="D227" s="217" t="s">
        <v>132</v>
      </c>
      <c r="E227" s="40"/>
      <c r="F227" s="218" t="s">
        <v>300</v>
      </c>
      <c r="G227" s="40"/>
      <c r="H227" s="40"/>
      <c r="I227" s="219"/>
      <c r="J227" s="219"/>
      <c r="K227" s="40"/>
      <c r="L227" s="40"/>
      <c r="M227" s="44"/>
      <c r="N227" s="220"/>
      <c r="O227" s="221"/>
      <c r="P227" s="84"/>
      <c r="Q227" s="84"/>
      <c r="R227" s="84"/>
      <c r="S227" s="84"/>
      <c r="T227" s="84"/>
      <c r="U227" s="84"/>
      <c r="V227" s="84"/>
      <c r="W227" s="84"/>
      <c r="X227" s="85"/>
      <c r="Y227" s="38"/>
      <c r="Z227" s="38"/>
      <c r="AA227" s="38"/>
      <c r="AB227" s="38"/>
      <c r="AC227" s="38"/>
      <c r="AD227" s="38"/>
      <c r="AE227" s="38"/>
      <c r="AT227" s="17" t="s">
        <v>132</v>
      </c>
      <c r="AU227" s="17" t="s">
        <v>82</v>
      </c>
    </row>
    <row r="228" spans="1:47" s="2" customFormat="1" ht="12">
      <c r="A228" s="38"/>
      <c r="B228" s="39"/>
      <c r="C228" s="40"/>
      <c r="D228" s="222" t="s">
        <v>134</v>
      </c>
      <c r="E228" s="40"/>
      <c r="F228" s="223" t="s">
        <v>301</v>
      </c>
      <c r="G228" s="40"/>
      <c r="H228" s="40"/>
      <c r="I228" s="219"/>
      <c r="J228" s="219"/>
      <c r="K228" s="40"/>
      <c r="L228" s="40"/>
      <c r="M228" s="44"/>
      <c r="N228" s="220"/>
      <c r="O228" s="221"/>
      <c r="P228" s="84"/>
      <c r="Q228" s="84"/>
      <c r="R228" s="84"/>
      <c r="S228" s="84"/>
      <c r="T228" s="84"/>
      <c r="U228" s="84"/>
      <c r="V228" s="84"/>
      <c r="W228" s="84"/>
      <c r="X228" s="85"/>
      <c r="Y228" s="38"/>
      <c r="Z228" s="38"/>
      <c r="AA228" s="38"/>
      <c r="AB228" s="38"/>
      <c r="AC228" s="38"/>
      <c r="AD228" s="38"/>
      <c r="AE228" s="38"/>
      <c r="AT228" s="17" t="s">
        <v>134</v>
      </c>
      <c r="AU228" s="17" t="s">
        <v>82</v>
      </c>
    </row>
    <row r="229" spans="1:51" s="13" customFormat="1" ht="12">
      <c r="A229" s="13"/>
      <c r="B229" s="224"/>
      <c r="C229" s="225"/>
      <c r="D229" s="217" t="s">
        <v>142</v>
      </c>
      <c r="E229" s="226" t="s">
        <v>20</v>
      </c>
      <c r="F229" s="227" t="s">
        <v>302</v>
      </c>
      <c r="G229" s="225"/>
      <c r="H229" s="228">
        <v>70.56</v>
      </c>
      <c r="I229" s="229"/>
      <c r="J229" s="229"/>
      <c r="K229" s="225"/>
      <c r="L229" s="225"/>
      <c r="M229" s="230"/>
      <c r="N229" s="231"/>
      <c r="O229" s="232"/>
      <c r="P229" s="232"/>
      <c r="Q229" s="232"/>
      <c r="R229" s="232"/>
      <c r="S229" s="232"/>
      <c r="T229" s="232"/>
      <c r="U229" s="232"/>
      <c r="V229" s="232"/>
      <c r="W229" s="232"/>
      <c r="X229" s="233"/>
      <c r="Y229" s="13"/>
      <c r="Z229" s="13"/>
      <c r="AA229" s="13"/>
      <c r="AB229" s="13"/>
      <c r="AC229" s="13"/>
      <c r="AD229" s="13"/>
      <c r="AE229" s="13"/>
      <c r="AT229" s="234" t="s">
        <v>142</v>
      </c>
      <c r="AU229" s="234" t="s">
        <v>82</v>
      </c>
      <c r="AV229" s="13" t="s">
        <v>82</v>
      </c>
      <c r="AW229" s="13" t="s">
        <v>5</v>
      </c>
      <c r="AX229" s="13" t="s">
        <v>74</v>
      </c>
      <c r="AY229" s="234" t="s">
        <v>123</v>
      </c>
    </row>
    <row r="230" spans="1:51" s="14" customFormat="1" ht="12">
      <c r="A230" s="14"/>
      <c r="B230" s="235"/>
      <c r="C230" s="236"/>
      <c r="D230" s="217" t="s">
        <v>142</v>
      </c>
      <c r="E230" s="237" t="s">
        <v>20</v>
      </c>
      <c r="F230" s="238" t="s">
        <v>145</v>
      </c>
      <c r="G230" s="236"/>
      <c r="H230" s="239">
        <v>70.56</v>
      </c>
      <c r="I230" s="240"/>
      <c r="J230" s="240"/>
      <c r="K230" s="236"/>
      <c r="L230" s="236"/>
      <c r="M230" s="241"/>
      <c r="N230" s="242"/>
      <c r="O230" s="243"/>
      <c r="P230" s="243"/>
      <c r="Q230" s="243"/>
      <c r="R230" s="243"/>
      <c r="S230" s="243"/>
      <c r="T230" s="243"/>
      <c r="U230" s="243"/>
      <c r="V230" s="243"/>
      <c r="W230" s="243"/>
      <c r="X230" s="244"/>
      <c r="Y230" s="14"/>
      <c r="Z230" s="14"/>
      <c r="AA230" s="14"/>
      <c r="AB230" s="14"/>
      <c r="AC230" s="14"/>
      <c r="AD230" s="14"/>
      <c r="AE230" s="14"/>
      <c r="AT230" s="245" t="s">
        <v>142</v>
      </c>
      <c r="AU230" s="245" t="s">
        <v>82</v>
      </c>
      <c r="AV230" s="14" t="s">
        <v>130</v>
      </c>
      <c r="AW230" s="14" t="s">
        <v>5</v>
      </c>
      <c r="AX230" s="14" t="s">
        <v>80</v>
      </c>
      <c r="AY230" s="245" t="s">
        <v>123</v>
      </c>
    </row>
    <row r="231" spans="1:65" s="2" customFormat="1" ht="22.2" customHeight="1">
      <c r="A231" s="38"/>
      <c r="B231" s="39"/>
      <c r="C231" s="203" t="s">
        <v>303</v>
      </c>
      <c r="D231" s="203" t="s">
        <v>125</v>
      </c>
      <c r="E231" s="204" t="s">
        <v>304</v>
      </c>
      <c r="F231" s="205" t="s">
        <v>305</v>
      </c>
      <c r="G231" s="206" t="s">
        <v>286</v>
      </c>
      <c r="H231" s="207">
        <v>3.36</v>
      </c>
      <c r="I231" s="208"/>
      <c r="J231" s="208"/>
      <c r="K231" s="209">
        <f>ROUND(P231*H231,2)</f>
        <v>0</v>
      </c>
      <c r="L231" s="205" t="s">
        <v>129</v>
      </c>
      <c r="M231" s="44"/>
      <c r="N231" s="210" t="s">
        <v>20</v>
      </c>
      <c r="O231" s="211" t="s">
        <v>43</v>
      </c>
      <c r="P231" s="212">
        <f>I231+J231</f>
        <v>0</v>
      </c>
      <c r="Q231" s="212">
        <f>ROUND(I231*H231,2)</f>
        <v>0</v>
      </c>
      <c r="R231" s="212">
        <f>ROUND(J231*H231,2)</f>
        <v>0</v>
      </c>
      <c r="S231" s="84"/>
      <c r="T231" s="213">
        <f>S231*H231</f>
        <v>0</v>
      </c>
      <c r="U231" s="213">
        <v>0</v>
      </c>
      <c r="V231" s="213">
        <f>U231*H231</f>
        <v>0</v>
      </c>
      <c r="W231" s="213">
        <v>0</v>
      </c>
      <c r="X231" s="214">
        <f>W231*H231</f>
        <v>0</v>
      </c>
      <c r="Y231" s="38"/>
      <c r="Z231" s="38"/>
      <c r="AA231" s="38"/>
      <c r="AB231" s="38"/>
      <c r="AC231" s="38"/>
      <c r="AD231" s="38"/>
      <c r="AE231" s="38"/>
      <c r="AR231" s="215" t="s">
        <v>130</v>
      </c>
      <c r="AT231" s="215" t="s">
        <v>125</v>
      </c>
      <c r="AU231" s="215" t="s">
        <v>82</v>
      </c>
      <c r="AY231" s="17" t="s">
        <v>123</v>
      </c>
      <c r="BE231" s="216">
        <f>IF(O231="základní",K231,0)</f>
        <v>0</v>
      </c>
      <c r="BF231" s="216">
        <f>IF(O231="snížená",K231,0)</f>
        <v>0</v>
      </c>
      <c r="BG231" s="216">
        <f>IF(O231="zákl. přenesená",K231,0)</f>
        <v>0</v>
      </c>
      <c r="BH231" s="216">
        <f>IF(O231="sníž. přenesená",K231,0)</f>
        <v>0</v>
      </c>
      <c r="BI231" s="216">
        <f>IF(O231="nulová",K231,0)</f>
        <v>0</v>
      </c>
      <c r="BJ231" s="17" t="s">
        <v>80</v>
      </c>
      <c r="BK231" s="216">
        <f>ROUND(P231*H231,2)</f>
        <v>0</v>
      </c>
      <c r="BL231" s="17" t="s">
        <v>130</v>
      </c>
      <c r="BM231" s="215" t="s">
        <v>306</v>
      </c>
    </row>
    <row r="232" spans="1:47" s="2" customFormat="1" ht="12">
      <c r="A232" s="38"/>
      <c r="B232" s="39"/>
      <c r="C232" s="40"/>
      <c r="D232" s="217" t="s">
        <v>132</v>
      </c>
      <c r="E232" s="40"/>
      <c r="F232" s="218" t="s">
        <v>307</v>
      </c>
      <c r="G232" s="40"/>
      <c r="H232" s="40"/>
      <c r="I232" s="219"/>
      <c r="J232" s="219"/>
      <c r="K232" s="40"/>
      <c r="L232" s="40"/>
      <c r="M232" s="44"/>
      <c r="N232" s="220"/>
      <c r="O232" s="221"/>
      <c r="P232" s="84"/>
      <c r="Q232" s="84"/>
      <c r="R232" s="84"/>
      <c r="S232" s="84"/>
      <c r="T232" s="84"/>
      <c r="U232" s="84"/>
      <c r="V232" s="84"/>
      <c r="W232" s="84"/>
      <c r="X232" s="85"/>
      <c r="Y232" s="38"/>
      <c r="Z232" s="38"/>
      <c r="AA232" s="38"/>
      <c r="AB232" s="38"/>
      <c r="AC232" s="38"/>
      <c r="AD232" s="38"/>
      <c r="AE232" s="38"/>
      <c r="AT232" s="17" t="s">
        <v>132</v>
      </c>
      <c r="AU232" s="17" t="s">
        <v>82</v>
      </c>
    </row>
    <row r="233" spans="1:47" s="2" customFormat="1" ht="12">
      <c r="A233" s="38"/>
      <c r="B233" s="39"/>
      <c r="C233" s="40"/>
      <c r="D233" s="222" t="s">
        <v>134</v>
      </c>
      <c r="E233" s="40"/>
      <c r="F233" s="223" t="s">
        <v>308</v>
      </c>
      <c r="G233" s="40"/>
      <c r="H233" s="40"/>
      <c r="I233" s="219"/>
      <c r="J233" s="219"/>
      <c r="K233" s="40"/>
      <c r="L233" s="40"/>
      <c r="M233" s="44"/>
      <c r="N233" s="220"/>
      <c r="O233" s="221"/>
      <c r="P233" s="84"/>
      <c r="Q233" s="84"/>
      <c r="R233" s="84"/>
      <c r="S233" s="84"/>
      <c r="T233" s="84"/>
      <c r="U233" s="84"/>
      <c r="V233" s="84"/>
      <c r="W233" s="84"/>
      <c r="X233" s="85"/>
      <c r="Y233" s="38"/>
      <c r="Z233" s="38"/>
      <c r="AA233" s="38"/>
      <c r="AB233" s="38"/>
      <c r="AC233" s="38"/>
      <c r="AD233" s="38"/>
      <c r="AE233" s="38"/>
      <c r="AT233" s="17" t="s">
        <v>134</v>
      </c>
      <c r="AU233" s="17" t="s">
        <v>82</v>
      </c>
    </row>
    <row r="234" spans="1:63" s="12" customFormat="1" ht="22.8" customHeight="1">
      <c r="A234" s="12"/>
      <c r="B234" s="186"/>
      <c r="C234" s="187"/>
      <c r="D234" s="188" t="s">
        <v>73</v>
      </c>
      <c r="E234" s="201" t="s">
        <v>309</v>
      </c>
      <c r="F234" s="201" t="s">
        <v>310</v>
      </c>
      <c r="G234" s="187"/>
      <c r="H234" s="187"/>
      <c r="I234" s="190"/>
      <c r="J234" s="190"/>
      <c r="K234" s="202">
        <f>BK234</f>
        <v>0</v>
      </c>
      <c r="L234" s="187"/>
      <c r="M234" s="192"/>
      <c r="N234" s="193"/>
      <c r="O234" s="194"/>
      <c r="P234" s="194"/>
      <c r="Q234" s="195">
        <f>SUM(Q235:Q237)</f>
        <v>0</v>
      </c>
      <c r="R234" s="195">
        <f>SUM(R235:R237)</f>
        <v>0</v>
      </c>
      <c r="S234" s="194"/>
      <c r="T234" s="196">
        <f>SUM(T235:T237)</f>
        <v>0</v>
      </c>
      <c r="U234" s="194"/>
      <c r="V234" s="196">
        <f>SUM(V235:V237)</f>
        <v>0</v>
      </c>
      <c r="W234" s="194"/>
      <c r="X234" s="197">
        <f>SUM(X235:X237)</f>
        <v>0</v>
      </c>
      <c r="Y234" s="12"/>
      <c r="Z234" s="12"/>
      <c r="AA234" s="12"/>
      <c r="AB234" s="12"/>
      <c r="AC234" s="12"/>
      <c r="AD234" s="12"/>
      <c r="AE234" s="12"/>
      <c r="AR234" s="198" t="s">
        <v>80</v>
      </c>
      <c r="AT234" s="199" t="s">
        <v>73</v>
      </c>
      <c r="AU234" s="199" t="s">
        <v>80</v>
      </c>
      <c r="AY234" s="198" t="s">
        <v>123</v>
      </c>
      <c r="BK234" s="200">
        <f>SUM(BK235:BK237)</f>
        <v>0</v>
      </c>
    </row>
    <row r="235" spans="1:65" s="2" customFormat="1" ht="22.2" customHeight="1">
      <c r="A235" s="38"/>
      <c r="B235" s="39"/>
      <c r="C235" s="203" t="s">
        <v>311</v>
      </c>
      <c r="D235" s="203" t="s">
        <v>125</v>
      </c>
      <c r="E235" s="204" t="s">
        <v>312</v>
      </c>
      <c r="F235" s="205" t="s">
        <v>313</v>
      </c>
      <c r="G235" s="206" t="s">
        <v>286</v>
      </c>
      <c r="H235" s="207">
        <v>2.503</v>
      </c>
      <c r="I235" s="208"/>
      <c r="J235" s="208"/>
      <c r="K235" s="209">
        <f>ROUND(P235*H235,2)</f>
        <v>0</v>
      </c>
      <c r="L235" s="205" t="s">
        <v>129</v>
      </c>
      <c r="M235" s="44"/>
      <c r="N235" s="210" t="s">
        <v>20</v>
      </c>
      <c r="O235" s="211" t="s">
        <v>43</v>
      </c>
      <c r="P235" s="212">
        <f>I235+J235</f>
        <v>0</v>
      </c>
      <c r="Q235" s="212">
        <f>ROUND(I235*H235,2)</f>
        <v>0</v>
      </c>
      <c r="R235" s="212">
        <f>ROUND(J235*H235,2)</f>
        <v>0</v>
      </c>
      <c r="S235" s="84"/>
      <c r="T235" s="213">
        <f>S235*H235</f>
        <v>0</v>
      </c>
      <c r="U235" s="213">
        <v>0</v>
      </c>
      <c r="V235" s="213">
        <f>U235*H235</f>
        <v>0</v>
      </c>
      <c r="W235" s="213">
        <v>0</v>
      </c>
      <c r="X235" s="214">
        <f>W235*H235</f>
        <v>0</v>
      </c>
      <c r="Y235" s="38"/>
      <c r="Z235" s="38"/>
      <c r="AA235" s="38"/>
      <c r="AB235" s="38"/>
      <c r="AC235" s="38"/>
      <c r="AD235" s="38"/>
      <c r="AE235" s="38"/>
      <c r="AR235" s="215" t="s">
        <v>130</v>
      </c>
      <c r="AT235" s="215" t="s">
        <v>125</v>
      </c>
      <c r="AU235" s="215" t="s">
        <v>82</v>
      </c>
      <c r="AY235" s="17" t="s">
        <v>123</v>
      </c>
      <c r="BE235" s="216">
        <f>IF(O235="základní",K235,0)</f>
        <v>0</v>
      </c>
      <c r="BF235" s="216">
        <f>IF(O235="snížená",K235,0)</f>
        <v>0</v>
      </c>
      <c r="BG235" s="216">
        <f>IF(O235="zákl. přenesená",K235,0)</f>
        <v>0</v>
      </c>
      <c r="BH235" s="216">
        <f>IF(O235="sníž. přenesená",K235,0)</f>
        <v>0</v>
      </c>
      <c r="BI235" s="216">
        <f>IF(O235="nulová",K235,0)</f>
        <v>0</v>
      </c>
      <c r="BJ235" s="17" t="s">
        <v>80</v>
      </c>
      <c r="BK235" s="216">
        <f>ROUND(P235*H235,2)</f>
        <v>0</v>
      </c>
      <c r="BL235" s="17" t="s">
        <v>130</v>
      </c>
      <c r="BM235" s="215" t="s">
        <v>314</v>
      </c>
    </row>
    <row r="236" spans="1:47" s="2" customFormat="1" ht="12">
      <c r="A236" s="38"/>
      <c r="B236" s="39"/>
      <c r="C236" s="40"/>
      <c r="D236" s="217" t="s">
        <v>132</v>
      </c>
      <c r="E236" s="40"/>
      <c r="F236" s="218" t="s">
        <v>315</v>
      </c>
      <c r="G236" s="40"/>
      <c r="H236" s="40"/>
      <c r="I236" s="219"/>
      <c r="J236" s="219"/>
      <c r="K236" s="40"/>
      <c r="L236" s="40"/>
      <c r="M236" s="44"/>
      <c r="N236" s="220"/>
      <c r="O236" s="221"/>
      <c r="P236" s="84"/>
      <c r="Q236" s="84"/>
      <c r="R236" s="84"/>
      <c r="S236" s="84"/>
      <c r="T236" s="84"/>
      <c r="U236" s="84"/>
      <c r="V236" s="84"/>
      <c r="W236" s="84"/>
      <c r="X236" s="85"/>
      <c r="Y236" s="38"/>
      <c r="Z236" s="38"/>
      <c r="AA236" s="38"/>
      <c r="AB236" s="38"/>
      <c r="AC236" s="38"/>
      <c r="AD236" s="38"/>
      <c r="AE236" s="38"/>
      <c r="AT236" s="17" t="s">
        <v>132</v>
      </c>
      <c r="AU236" s="17" t="s">
        <v>82</v>
      </c>
    </row>
    <row r="237" spans="1:47" s="2" customFormat="1" ht="12">
      <c r="A237" s="38"/>
      <c r="B237" s="39"/>
      <c r="C237" s="40"/>
      <c r="D237" s="222" t="s">
        <v>134</v>
      </c>
      <c r="E237" s="40"/>
      <c r="F237" s="223" t="s">
        <v>316</v>
      </c>
      <c r="G237" s="40"/>
      <c r="H237" s="40"/>
      <c r="I237" s="219"/>
      <c r="J237" s="219"/>
      <c r="K237" s="40"/>
      <c r="L237" s="40"/>
      <c r="M237" s="44"/>
      <c r="N237" s="220"/>
      <c r="O237" s="221"/>
      <c r="P237" s="84"/>
      <c r="Q237" s="84"/>
      <c r="R237" s="84"/>
      <c r="S237" s="84"/>
      <c r="T237" s="84"/>
      <c r="U237" s="84"/>
      <c r="V237" s="84"/>
      <c r="W237" s="84"/>
      <c r="X237" s="85"/>
      <c r="Y237" s="38"/>
      <c r="Z237" s="38"/>
      <c r="AA237" s="38"/>
      <c r="AB237" s="38"/>
      <c r="AC237" s="38"/>
      <c r="AD237" s="38"/>
      <c r="AE237" s="38"/>
      <c r="AT237" s="17" t="s">
        <v>134</v>
      </c>
      <c r="AU237" s="17" t="s">
        <v>82</v>
      </c>
    </row>
    <row r="238" spans="1:63" s="12" customFormat="1" ht="25.9" customHeight="1">
      <c r="A238" s="12"/>
      <c r="B238" s="186"/>
      <c r="C238" s="187"/>
      <c r="D238" s="188" t="s">
        <v>73</v>
      </c>
      <c r="E238" s="189" t="s">
        <v>317</v>
      </c>
      <c r="F238" s="189" t="s">
        <v>318</v>
      </c>
      <c r="G238" s="187"/>
      <c r="H238" s="187"/>
      <c r="I238" s="190"/>
      <c r="J238" s="190"/>
      <c r="K238" s="191">
        <f>BK238</f>
        <v>0</v>
      </c>
      <c r="L238" s="187"/>
      <c r="M238" s="192"/>
      <c r="N238" s="193"/>
      <c r="O238" s="194"/>
      <c r="P238" s="194"/>
      <c r="Q238" s="195">
        <f>Q239</f>
        <v>0</v>
      </c>
      <c r="R238" s="195">
        <f>R239</f>
        <v>0</v>
      </c>
      <c r="S238" s="194"/>
      <c r="T238" s="196">
        <f>T239</f>
        <v>0</v>
      </c>
      <c r="U238" s="194"/>
      <c r="V238" s="196">
        <f>V239</f>
        <v>0</v>
      </c>
      <c r="W238" s="194"/>
      <c r="X238" s="197">
        <f>X239</f>
        <v>0</v>
      </c>
      <c r="Y238" s="12"/>
      <c r="Z238" s="12"/>
      <c r="AA238" s="12"/>
      <c r="AB238" s="12"/>
      <c r="AC238" s="12"/>
      <c r="AD238" s="12"/>
      <c r="AE238" s="12"/>
      <c r="AR238" s="198" t="s">
        <v>130</v>
      </c>
      <c r="AT238" s="199" t="s">
        <v>73</v>
      </c>
      <c r="AU238" s="199" t="s">
        <v>74</v>
      </c>
      <c r="AY238" s="198" t="s">
        <v>123</v>
      </c>
      <c r="BK238" s="200">
        <f>BK239</f>
        <v>0</v>
      </c>
    </row>
    <row r="239" spans="1:63" s="12" customFormat="1" ht="22.8" customHeight="1">
      <c r="A239" s="12"/>
      <c r="B239" s="186"/>
      <c r="C239" s="187"/>
      <c r="D239" s="188" t="s">
        <v>73</v>
      </c>
      <c r="E239" s="201" t="s">
        <v>319</v>
      </c>
      <c r="F239" s="201" t="s">
        <v>320</v>
      </c>
      <c r="G239" s="187"/>
      <c r="H239" s="187"/>
      <c r="I239" s="190"/>
      <c r="J239" s="190"/>
      <c r="K239" s="202">
        <f>BK239</f>
        <v>0</v>
      </c>
      <c r="L239" s="187"/>
      <c r="M239" s="192"/>
      <c r="N239" s="193"/>
      <c r="O239" s="194"/>
      <c r="P239" s="194"/>
      <c r="Q239" s="195">
        <f>SUM(Q240:Q245)</f>
        <v>0</v>
      </c>
      <c r="R239" s="195">
        <f>SUM(R240:R245)</f>
        <v>0</v>
      </c>
      <c r="S239" s="194"/>
      <c r="T239" s="196">
        <f>SUM(T240:T245)</f>
        <v>0</v>
      </c>
      <c r="U239" s="194"/>
      <c r="V239" s="196">
        <f>SUM(V240:V245)</f>
        <v>0</v>
      </c>
      <c r="W239" s="194"/>
      <c r="X239" s="197">
        <f>SUM(X240:X245)</f>
        <v>0</v>
      </c>
      <c r="Y239" s="12"/>
      <c r="Z239" s="12"/>
      <c r="AA239" s="12"/>
      <c r="AB239" s="12"/>
      <c r="AC239" s="12"/>
      <c r="AD239" s="12"/>
      <c r="AE239" s="12"/>
      <c r="AR239" s="198" t="s">
        <v>130</v>
      </c>
      <c r="AT239" s="199" t="s">
        <v>73</v>
      </c>
      <c r="AU239" s="199" t="s">
        <v>80</v>
      </c>
      <c r="AY239" s="198" t="s">
        <v>123</v>
      </c>
      <c r="BK239" s="200">
        <f>SUM(BK240:BK245)</f>
        <v>0</v>
      </c>
    </row>
    <row r="240" spans="1:65" s="2" customFormat="1" ht="22.2" customHeight="1">
      <c r="A240" s="38"/>
      <c r="B240" s="39"/>
      <c r="C240" s="203" t="s">
        <v>321</v>
      </c>
      <c r="D240" s="203" t="s">
        <v>125</v>
      </c>
      <c r="E240" s="204" t="s">
        <v>322</v>
      </c>
      <c r="F240" s="205" t="s">
        <v>323</v>
      </c>
      <c r="G240" s="206" t="s">
        <v>222</v>
      </c>
      <c r="H240" s="207">
        <v>99</v>
      </c>
      <c r="I240" s="208"/>
      <c r="J240" s="208"/>
      <c r="K240" s="209">
        <f>ROUND(P240*H240,2)</f>
        <v>0</v>
      </c>
      <c r="L240" s="205" t="s">
        <v>20</v>
      </c>
      <c r="M240" s="44"/>
      <c r="N240" s="210" t="s">
        <v>20</v>
      </c>
      <c r="O240" s="211" t="s">
        <v>43</v>
      </c>
      <c r="P240" s="212">
        <f>I240+J240</f>
        <v>0</v>
      </c>
      <c r="Q240" s="212">
        <f>ROUND(I240*H240,2)</f>
        <v>0</v>
      </c>
      <c r="R240" s="212">
        <f>ROUND(J240*H240,2)</f>
        <v>0</v>
      </c>
      <c r="S240" s="84"/>
      <c r="T240" s="213">
        <f>S240*H240</f>
        <v>0</v>
      </c>
      <c r="U240" s="213">
        <v>0</v>
      </c>
      <c r="V240" s="213">
        <f>U240*H240</f>
        <v>0</v>
      </c>
      <c r="W240" s="213">
        <v>0</v>
      </c>
      <c r="X240" s="214">
        <f>W240*H240</f>
        <v>0</v>
      </c>
      <c r="Y240" s="38"/>
      <c r="Z240" s="38"/>
      <c r="AA240" s="38"/>
      <c r="AB240" s="38"/>
      <c r="AC240" s="38"/>
      <c r="AD240" s="38"/>
      <c r="AE240" s="38"/>
      <c r="AR240" s="215" t="s">
        <v>324</v>
      </c>
      <c r="AT240" s="215" t="s">
        <v>125</v>
      </c>
      <c r="AU240" s="215" t="s">
        <v>82</v>
      </c>
      <c r="AY240" s="17" t="s">
        <v>123</v>
      </c>
      <c r="BE240" s="216">
        <f>IF(O240="základní",K240,0)</f>
        <v>0</v>
      </c>
      <c r="BF240" s="216">
        <f>IF(O240="snížená",K240,0)</f>
        <v>0</v>
      </c>
      <c r="BG240" s="216">
        <f>IF(O240="zákl. přenesená",K240,0)</f>
        <v>0</v>
      </c>
      <c r="BH240" s="216">
        <f>IF(O240="sníž. přenesená",K240,0)</f>
        <v>0</v>
      </c>
      <c r="BI240" s="216">
        <f>IF(O240="nulová",K240,0)</f>
        <v>0</v>
      </c>
      <c r="BJ240" s="17" t="s">
        <v>80</v>
      </c>
      <c r="BK240" s="216">
        <f>ROUND(P240*H240,2)</f>
        <v>0</v>
      </c>
      <c r="BL240" s="17" t="s">
        <v>324</v>
      </c>
      <c r="BM240" s="215" t="s">
        <v>325</v>
      </c>
    </row>
    <row r="241" spans="1:47" s="2" customFormat="1" ht="12">
      <c r="A241" s="38"/>
      <c r="B241" s="39"/>
      <c r="C241" s="40"/>
      <c r="D241" s="217" t="s">
        <v>132</v>
      </c>
      <c r="E241" s="40"/>
      <c r="F241" s="218" t="s">
        <v>323</v>
      </c>
      <c r="G241" s="40"/>
      <c r="H241" s="40"/>
      <c r="I241" s="219"/>
      <c r="J241" s="219"/>
      <c r="K241" s="40"/>
      <c r="L241" s="40"/>
      <c r="M241" s="44"/>
      <c r="N241" s="220"/>
      <c r="O241" s="221"/>
      <c r="P241" s="84"/>
      <c r="Q241" s="84"/>
      <c r="R241" s="84"/>
      <c r="S241" s="84"/>
      <c r="T241" s="84"/>
      <c r="U241" s="84"/>
      <c r="V241" s="84"/>
      <c r="W241" s="84"/>
      <c r="X241" s="85"/>
      <c r="Y241" s="38"/>
      <c r="Z241" s="38"/>
      <c r="AA241" s="38"/>
      <c r="AB241" s="38"/>
      <c r="AC241" s="38"/>
      <c r="AD241" s="38"/>
      <c r="AE241" s="38"/>
      <c r="AT241" s="17" t="s">
        <v>132</v>
      </c>
      <c r="AU241" s="17" t="s">
        <v>82</v>
      </c>
    </row>
    <row r="242" spans="1:47" s="2" customFormat="1" ht="12">
      <c r="A242" s="38"/>
      <c r="B242" s="39"/>
      <c r="C242" s="40"/>
      <c r="D242" s="217" t="s">
        <v>326</v>
      </c>
      <c r="E242" s="40"/>
      <c r="F242" s="256" t="s">
        <v>327</v>
      </c>
      <c r="G242" s="40"/>
      <c r="H242" s="40"/>
      <c r="I242" s="219"/>
      <c r="J242" s="219"/>
      <c r="K242" s="40"/>
      <c r="L242" s="40"/>
      <c r="M242" s="44"/>
      <c r="N242" s="220"/>
      <c r="O242" s="221"/>
      <c r="P242" s="84"/>
      <c r="Q242" s="84"/>
      <c r="R242" s="84"/>
      <c r="S242" s="84"/>
      <c r="T242" s="84"/>
      <c r="U242" s="84"/>
      <c r="V242" s="84"/>
      <c r="W242" s="84"/>
      <c r="X242" s="85"/>
      <c r="Y242" s="38"/>
      <c r="Z242" s="38"/>
      <c r="AA242" s="38"/>
      <c r="AB242" s="38"/>
      <c r="AC242" s="38"/>
      <c r="AD242" s="38"/>
      <c r="AE242" s="38"/>
      <c r="AT242" s="17" t="s">
        <v>326</v>
      </c>
      <c r="AU242" s="17" t="s">
        <v>82</v>
      </c>
    </row>
    <row r="243" spans="1:65" s="2" customFormat="1" ht="22.2" customHeight="1">
      <c r="A243" s="38"/>
      <c r="B243" s="39"/>
      <c r="C243" s="203" t="s">
        <v>328</v>
      </c>
      <c r="D243" s="203" t="s">
        <v>125</v>
      </c>
      <c r="E243" s="204" t="s">
        <v>329</v>
      </c>
      <c r="F243" s="205" t="s">
        <v>330</v>
      </c>
      <c r="G243" s="206" t="s">
        <v>222</v>
      </c>
      <c r="H243" s="207">
        <v>99</v>
      </c>
      <c r="I243" s="208"/>
      <c r="J243" s="208"/>
      <c r="K243" s="209">
        <f>ROUND(P243*H243,2)</f>
        <v>0</v>
      </c>
      <c r="L243" s="205" t="s">
        <v>20</v>
      </c>
      <c r="M243" s="44"/>
      <c r="N243" s="210" t="s">
        <v>20</v>
      </c>
      <c r="O243" s="211" t="s">
        <v>43</v>
      </c>
      <c r="P243" s="212">
        <f>I243+J243</f>
        <v>0</v>
      </c>
      <c r="Q243" s="212">
        <f>ROUND(I243*H243,2)</f>
        <v>0</v>
      </c>
      <c r="R243" s="212">
        <f>ROUND(J243*H243,2)</f>
        <v>0</v>
      </c>
      <c r="S243" s="84"/>
      <c r="T243" s="213">
        <f>S243*H243</f>
        <v>0</v>
      </c>
      <c r="U243" s="213">
        <v>0</v>
      </c>
      <c r="V243" s="213">
        <f>U243*H243</f>
        <v>0</v>
      </c>
      <c r="W243" s="213">
        <v>0</v>
      </c>
      <c r="X243" s="214">
        <f>W243*H243</f>
        <v>0</v>
      </c>
      <c r="Y243" s="38"/>
      <c r="Z243" s="38"/>
      <c r="AA243" s="38"/>
      <c r="AB243" s="38"/>
      <c r="AC243" s="38"/>
      <c r="AD243" s="38"/>
      <c r="AE243" s="38"/>
      <c r="AR243" s="215" t="s">
        <v>324</v>
      </c>
      <c r="AT243" s="215" t="s">
        <v>125</v>
      </c>
      <c r="AU243" s="215" t="s">
        <v>82</v>
      </c>
      <c r="AY243" s="17" t="s">
        <v>123</v>
      </c>
      <c r="BE243" s="216">
        <f>IF(O243="základní",K243,0)</f>
        <v>0</v>
      </c>
      <c r="BF243" s="216">
        <f>IF(O243="snížená",K243,0)</f>
        <v>0</v>
      </c>
      <c r="BG243" s="216">
        <f>IF(O243="zákl. přenesená",K243,0)</f>
        <v>0</v>
      </c>
      <c r="BH243" s="216">
        <f>IF(O243="sníž. přenesená",K243,0)</f>
        <v>0</v>
      </c>
      <c r="BI243" s="216">
        <f>IF(O243="nulová",K243,0)</f>
        <v>0</v>
      </c>
      <c r="BJ243" s="17" t="s">
        <v>80</v>
      </c>
      <c r="BK243" s="216">
        <f>ROUND(P243*H243,2)</f>
        <v>0</v>
      </c>
      <c r="BL243" s="17" t="s">
        <v>324</v>
      </c>
      <c r="BM243" s="215" t="s">
        <v>331</v>
      </c>
    </row>
    <row r="244" spans="1:47" s="2" customFormat="1" ht="12">
      <c r="A244" s="38"/>
      <c r="B244" s="39"/>
      <c r="C244" s="40"/>
      <c r="D244" s="217" t="s">
        <v>132</v>
      </c>
      <c r="E244" s="40"/>
      <c r="F244" s="218" t="s">
        <v>332</v>
      </c>
      <c r="G244" s="40"/>
      <c r="H244" s="40"/>
      <c r="I244" s="219"/>
      <c r="J244" s="219"/>
      <c r="K244" s="40"/>
      <c r="L244" s="40"/>
      <c r="M244" s="44"/>
      <c r="N244" s="220"/>
      <c r="O244" s="221"/>
      <c r="P244" s="84"/>
      <c r="Q244" s="84"/>
      <c r="R244" s="84"/>
      <c r="S244" s="84"/>
      <c r="T244" s="84"/>
      <c r="U244" s="84"/>
      <c r="V244" s="84"/>
      <c r="W244" s="84"/>
      <c r="X244" s="85"/>
      <c r="Y244" s="38"/>
      <c r="Z244" s="38"/>
      <c r="AA244" s="38"/>
      <c r="AB244" s="38"/>
      <c r="AC244" s="38"/>
      <c r="AD244" s="38"/>
      <c r="AE244" s="38"/>
      <c r="AT244" s="17" t="s">
        <v>132</v>
      </c>
      <c r="AU244" s="17" t="s">
        <v>82</v>
      </c>
    </row>
    <row r="245" spans="1:47" s="2" customFormat="1" ht="12">
      <c r="A245" s="38"/>
      <c r="B245" s="39"/>
      <c r="C245" s="40"/>
      <c r="D245" s="217" t="s">
        <v>326</v>
      </c>
      <c r="E245" s="40"/>
      <c r="F245" s="256" t="s">
        <v>333</v>
      </c>
      <c r="G245" s="40"/>
      <c r="H245" s="40"/>
      <c r="I245" s="219"/>
      <c r="J245" s="219"/>
      <c r="K245" s="40"/>
      <c r="L245" s="40"/>
      <c r="M245" s="44"/>
      <c r="N245" s="257"/>
      <c r="O245" s="258"/>
      <c r="P245" s="259"/>
      <c r="Q245" s="259"/>
      <c r="R245" s="259"/>
      <c r="S245" s="259"/>
      <c r="T245" s="259"/>
      <c r="U245" s="259"/>
      <c r="V245" s="259"/>
      <c r="W245" s="259"/>
      <c r="X245" s="260"/>
      <c r="Y245" s="38"/>
      <c r="Z245" s="38"/>
      <c r="AA245" s="38"/>
      <c r="AB245" s="38"/>
      <c r="AC245" s="38"/>
      <c r="AD245" s="38"/>
      <c r="AE245" s="38"/>
      <c r="AT245" s="17" t="s">
        <v>326</v>
      </c>
      <c r="AU245" s="17" t="s">
        <v>82</v>
      </c>
    </row>
    <row r="246" spans="1:31" s="2" customFormat="1" ht="6.95" customHeight="1">
      <c r="A246" s="38"/>
      <c r="B246" s="59"/>
      <c r="C246" s="60"/>
      <c r="D246" s="60"/>
      <c r="E246" s="60"/>
      <c r="F246" s="60"/>
      <c r="G246" s="60"/>
      <c r="H246" s="60"/>
      <c r="I246" s="60"/>
      <c r="J246" s="60"/>
      <c r="K246" s="60"/>
      <c r="L246" s="60"/>
      <c r="M246" s="44"/>
      <c r="N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</row>
  </sheetData>
  <sheetProtection password="CC35" sheet="1" objects="1" scenarios="1" formatColumns="0" formatRows="0" autoFilter="0"/>
  <autoFilter ref="C90:L245"/>
  <mergeCells count="9">
    <mergeCell ref="E7:H7"/>
    <mergeCell ref="E9:H9"/>
    <mergeCell ref="E18:H18"/>
    <mergeCell ref="E27:H27"/>
    <mergeCell ref="E50:H50"/>
    <mergeCell ref="E52:H52"/>
    <mergeCell ref="E81:H81"/>
    <mergeCell ref="E83:H83"/>
    <mergeCell ref="M2:Z2"/>
  </mergeCells>
  <hyperlinks>
    <hyperlink ref="F96" r:id="rId1" display="https://podminky.urs.cz/item/CS_URS_2023_01/115101201"/>
    <hyperlink ref="F99" r:id="rId2" display="https://podminky.urs.cz/item/CS_URS_2023_01/121151103"/>
    <hyperlink ref="F105" r:id="rId3" display="https://podminky.urs.cz/item/CS_URS_2023_01/122251501"/>
    <hyperlink ref="F111" r:id="rId4" display="https://podminky.urs.cz/item/CS_URS_2023_01/132254202"/>
    <hyperlink ref="F117" r:id="rId5" display="https://podminky.urs.cz/item/CS_URS_2023_01/151101301"/>
    <hyperlink ref="F123" r:id="rId6" display="https://podminky.urs.cz/item/CS_URS_2023_01/151101311"/>
    <hyperlink ref="F129" r:id="rId7" display="https://podminky.urs.cz/item/CS_URS_2023_01/151102201"/>
    <hyperlink ref="F135" r:id="rId8" display="https://podminky.urs.cz/item/CS_URS_2023_01/151102211"/>
    <hyperlink ref="F141" r:id="rId9" display="https://podminky.urs.cz/item/CS_URS_2023_01/174151101"/>
    <hyperlink ref="F147" r:id="rId10" display="https://podminky.urs.cz/item/CS_URS_2023_01/175151101"/>
    <hyperlink ref="F153" r:id="rId11" display="https://podminky.urs.cz/item/CS_URS_2023_01/181351003"/>
    <hyperlink ref="F160" r:id="rId12" display="https://podminky.urs.cz/item/CS_URS_2023_01/213141131"/>
    <hyperlink ref="F167" r:id="rId13" display="https://podminky.urs.cz/item/CS_URS_2023_01/359901212"/>
    <hyperlink ref="F171" r:id="rId14" display="https://podminky.urs.cz/item/CS_URS_2023_01/451595111"/>
    <hyperlink ref="F177" r:id="rId15" display="https://podminky.urs.cz/item/CS_URS_2023_01/452312131"/>
    <hyperlink ref="F194" r:id="rId16" display="https://podminky.urs.cz/item/CS_URS_2023_01/811447111"/>
    <hyperlink ref="F200" r:id="rId17" display="https://podminky.urs.cz/item/CS_URS_2023_01/820441113"/>
    <hyperlink ref="F206" r:id="rId18" display="https://podminky.urs.cz/item/CS_URS_2023_01/820441811"/>
    <hyperlink ref="F212" r:id="rId19" display="https://podminky.urs.cz/item/CS_URS_2023_01/894414211"/>
    <hyperlink ref="F215" r:id="rId20" display="https://podminky.urs.cz/item/CS_URS_2023_01/899623141"/>
    <hyperlink ref="F222" r:id="rId21" display="https://podminky.urs.cz/item/CS_URS_2023_01/997002611"/>
    <hyperlink ref="F225" r:id="rId22" display="https://podminky.urs.cz/item/CS_URS_2023_01/997321511"/>
    <hyperlink ref="F228" r:id="rId23" display="https://podminky.urs.cz/item/CS_URS_2023_01/997321519"/>
    <hyperlink ref="F233" r:id="rId24" display="https://podminky.urs.cz/item/CS_URS_2023_01/R-997013601"/>
    <hyperlink ref="F237" r:id="rId25" display="https://podminky.urs.cz/item/CS_URS_2023_01/998318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1" customWidth="1"/>
    <col min="2" max="2" width="1.7109375" style="261" customWidth="1"/>
    <col min="3" max="4" width="5.00390625" style="261" customWidth="1"/>
    <col min="5" max="5" width="11.7109375" style="261" customWidth="1"/>
    <col min="6" max="6" width="9.140625" style="261" customWidth="1"/>
    <col min="7" max="7" width="5.00390625" style="261" customWidth="1"/>
    <col min="8" max="8" width="77.8515625" style="261" customWidth="1"/>
    <col min="9" max="10" width="20.00390625" style="261" customWidth="1"/>
    <col min="11" max="11" width="1.7109375" style="261" customWidth="1"/>
  </cols>
  <sheetData>
    <row r="1" s="1" customFormat="1" ht="37.5" customHeight="1"/>
    <row r="2" spans="2:11" s="1" customFormat="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5" customFormat="1" ht="45" customHeight="1">
      <c r="B3" s="265"/>
      <c r="C3" s="266" t="s">
        <v>334</v>
      </c>
      <c r="D3" s="266"/>
      <c r="E3" s="266"/>
      <c r="F3" s="266"/>
      <c r="G3" s="266"/>
      <c r="H3" s="266"/>
      <c r="I3" s="266"/>
      <c r="J3" s="266"/>
      <c r="K3" s="267"/>
    </row>
    <row r="4" spans="2:11" s="1" customFormat="1" ht="25.5" customHeight="1">
      <c r="B4" s="268"/>
      <c r="C4" s="269" t="s">
        <v>335</v>
      </c>
      <c r="D4" s="269"/>
      <c r="E4" s="269"/>
      <c r="F4" s="269"/>
      <c r="G4" s="269"/>
      <c r="H4" s="269"/>
      <c r="I4" s="269"/>
      <c r="J4" s="269"/>
      <c r="K4" s="270"/>
    </row>
    <row r="5" spans="2:11" s="1" customFormat="1" ht="5.25" customHeight="1">
      <c r="B5" s="268"/>
      <c r="C5" s="271"/>
      <c r="D5" s="271"/>
      <c r="E5" s="271"/>
      <c r="F5" s="271"/>
      <c r="G5" s="271"/>
      <c r="H5" s="271"/>
      <c r="I5" s="271"/>
      <c r="J5" s="271"/>
      <c r="K5" s="270"/>
    </row>
    <row r="6" spans="2:11" s="1" customFormat="1" ht="15" customHeight="1">
      <c r="B6" s="268"/>
      <c r="C6" s="272" t="s">
        <v>336</v>
      </c>
      <c r="D6" s="272"/>
      <c r="E6" s="272"/>
      <c r="F6" s="272"/>
      <c r="G6" s="272"/>
      <c r="H6" s="272"/>
      <c r="I6" s="272"/>
      <c r="J6" s="272"/>
      <c r="K6" s="270"/>
    </row>
    <row r="7" spans="2:11" s="1" customFormat="1" ht="15" customHeight="1">
      <c r="B7" s="273"/>
      <c r="C7" s="272" t="s">
        <v>337</v>
      </c>
      <c r="D7" s="272"/>
      <c r="E7" s="272"/>
      <c r="F7" s="272"/>
      <c r="G7" s="272"/>
      <c r="H7" s="272"/>
      <c r="I7" s="272"/>
      <c r="J7" s="272"/>
      <c r="K7" s="270"/>
    </row>
    <row r="8" spans="2:11" s="1" customFormat="1" ht="12.75" customHeight="1">
      <c r="B8" s="273"/>
      <c r="C8" s="272"/>
      <c r="D8" s="272"/>
      <c r="E8" s="272"/>
      <c r="F8" s="272"/>
      <c r="G8" s="272"/>
      <c r="H8" s="272"/>
      <c r="I8" s="272"/>
      <c r="J8" s="272"/>
      <c r="K8" s="270"/>
    </row>
    <row r="9" spans="2:11" s="1" customFormat="1" ht="15" customHeight="1">
      <c r="B9" s="273"/>
      <c r="C9" s="272" t="s">
        <v>338</v>
      </c>
      <c r="D9" s="272"/>
      <c r="E9" s="272"/>
      <c r="F9" s="272"/>
      <c r="G9" s="272"/>
      <c r="H9" s="272"/>
      <c r="I9" s="272"/>
      <c r="J9" s="272"/>
      <c r="K9" s="270"/>
    </row>
    <row r="10" spans="2:11" s="1" customFormat="1" ht="15" customHeight="1">
      <c r="B10" s="273"/>
      <c r="C10" s="272"/>
      <c r="D10" s="272" t="s">
        <v>339</v>
      </c>
      <c r="E10" s="272"/>
      <c r="F10" s="272"/>
      <c r="G10" s="272"/>
      <c r="H10" s="272"/>
      <c r="I10" s="272"/>
      <c r="J10" s="272"/>
      <c r="K10" s="270"/>
    </row>
    <row r="11" spans="2:11" s="1" customFormat="1" ht="15" customHeight="1">
      <c r="B11" s="273"/>
      <c r="C11" s="274"/>
      <c r="D11" s="272" t="s">
        <v>340</v>
      </c>
      <c r="E11" s="272"/>
      <c r="F11" s="272"/>
      <c r="G11" s="272"/>
      <c r="H11" s="272"/>
      <c r="I11" s="272"/>
      <c r="J11" s="272"/>
      <c r="K11" s="270"/>
    </row>
    <row r="12" spans="2:11" s="1" customFormat="1" ht="15" customHeight="1">
      <c r="B12" s="273"/>
      <c r="C12" s="274"/>
      <c r="D12" s="272"/>
      <c r="E12" s="272"/>
      <c r="F12" s="272"/>
      <c r="G12" s="272"/>
      <c r="H12" s="272"/>
      <c r="I12" s="272"/>
      <c r="J12" s="272"/>
      <c r="K12" s="270"/>
    </row>
    <row r="13" spans="2:11" s="1" customFormat="1" ht="15" customHeight="1">
      <c r="B13" s="273"/>
      <c r="C13" s="274"/>
      <c r="D13" s="275" t="s">
        <v>341</v>
      </c>
      <c r="E13" s="272"/>
      <c r="F13" s="272"/>
      <c r="G13" s="272"/>
      <c r="H13" s="272"/>
      <c r="I13" s="272"/>
      <c r="J13" s="272"/>
      <c r="K13" s="270"/>
    </row>
    <row r="14" spans="2:11" s="1" customFormat="1" ht="12.75" customHeight="1">
      <c r="B14" s="273"/>
      <c r="C14" s="274"/>
      <c r="D14" s="274"/>
      <c r="E14" s="274"/>
      <c r="F14" s="274"/>
      <c r="G14" s="274"/>
      <c r="H14" s="274"/>
      <c r="I14" s="274"/>
      <c r="J14" s="274"/>
      <c r="K14" s="270"/>
    </row>
    <row r="15" spans="2:11" s="1" customFormat="1" ht="15" customHeight="1">
      <c r="B15" s="273"/>
      <c r="C15" s="274"/>
      <c r="D15" s="272" t="s">
        <v>342</v>
      </c>
      <c r="E15" s="272"/>
      <c r="F15" s="272"/>
      <c r="G15" s="272"/>
      <c r="H15" s="272"/>
      <c r="I15" s="272"/>
      <c r="J15" s="272"/>
      <c r="K15" s="270"/>
    </row>
    <row r="16" spans="2:11" s="1" customFormat="1" ht="15" customHeight="1">
      <c r="B16" s="273"/>
      <c r="C16" s="274"/>
      <c r="D16" s="272" t="s">
        <v>343</v>
      </c>
      <c r="E16" s="272"/>
      <c r="F16" s="272"/>
      <c r="G16" s="272"/>
      <c r="H16" s="272"/>
      <c r="I16" s="272"/>
      <c r="J16" s="272"/>
      <c r="K16" s="270"/>
    </row>
    <row r="17" spans="2:11" s="1" customFormat="1" ht="15" customHeight="1">
      <c r="B17" s="273"/>
      <c r="C17" s="274"/>
      <c r="D17" s="272" t="s">
        <v>344</v>
      </c>
      <c r="E17" s="272"/>
      <c r="F17" s="272"/>
      <c r="G17" s="272"/>
      <c r="H17" s="272"/>
      <c r="I17" s="272"/>
      <c r="J17" s="272"/>
      <c r="K17" s="270"/>
    </row>
    <row r="18" spans="2:11" s="1" customFormat="1" ht="15" customHeight="1">
      <c r="B18" s="273"/>
      <c r="C18" s="274"/>
      <c r="D18" s="274"/>
      <c r="E18" s="276" t="s">
        <v>79</v>
      </c>
      <c r="F18" s="272" t="s">
        <v>345</v>
      </c>
      <c r="G18" s="272"/>
      <c r="H18" s="272"/>
      <c r="I18" s="272"/>
      <c r="J18" s="272"/>
      <c r="K18" s="270"/>
    </row>
    <row r="19" spans="2:11" s="1" customFormat="1" ht="15" customHeight="1">
      <c r="B19" s="273"/>
      <c r="C19" s="274"/>
      <c r="D19" s="274"/>
      <c r="E19" s="276" t="s">
        <v>346</v>
      </c>
      <c r="F19" s="272" t="s">
        <v>347</v>
      </c>
      <c r="G19" s="272"/>
      <c r="H19" s="272"/>
      <c r="I19" s="272"/>
      <c r="J19" s="272"/>
      <c r="K19" s="270"/>
    </row>
    <row r="20" spans="2:11" s="1" customFormat="1" ht="15" customHeight="1">
      <c r="B20" s="273"/>
      <c r="C20" s="274"/>
      <c r="D20" s="274"/>
      <c r="E20" s="276" t="s">
        <v>348</v>
      </c>
      <c r="F20" s="272" t="s">
        <v>349</v>
      </c>
      <c r="G20" s="272"/>
      <c r="H20" s="272"/>
      <c r="I20" s="272"/>
      <c r="J20" s="272"/>
      <c r="K20" s="270"/>
    </row>
    <row r="21" spans="2:11" s="1" customFormat="1" ht="15" customHeight="1">
      <c r="B21" s="273"/>
      <c r="C21" s="274"/>
      <c r="D21" s="274"/>
      <c r="E21" s="276" t="s">
        <v>350</v>
      </c>
      <c r="F21" s="272" t="s">
        <v>351</v>
      </c>
      <c r="G21" s="272"/>
      <c r="H21" s="272"/>
      <c r="I21" s="272"/>
      <c r="J21" s="272"/>
      <c r="K21" s="270"/>
    </row>
    <row r="22" spans="2:11" s="1" customFormat="1" ht="15" customHeight="1">
      <c r="B22" s="273"/>
      <c r="C22" s="274"/>
      <c r="D22" s="274"/>
      <c r="E22" s="276" t="s">
        <v>352</v>
      </c>
      <c r="F22" s="272" t="s">
        <v>353</v>
      </c>
      <c r="G22" s="272"/>
      <c r="H22" s="272"/>
      <c r="I22" s="272"/>
      <c r="J22" s="272"/>
      <c r="K22" s="270"/>
    </row>
    <row r="23" spans="2:11" s="1" customFormat="1" ht="15" customHeight="1">
      <c r="B23" s="273"/>
      <c r="C23" s="274"/>
      <c r="D23" s="274"/>
      <c r="E23" s="276" t="s">
        <v>354</v>
      </c>
      <c r="F23" s="272" t="s">
        <v>355</v>
      </c>
      <c r="G23" s="272"/>
      <c r="H23" s="272"/>
      <c r="I23" s="272"/>
      <c r="J23" s="272"/>
      <c r="K23" s="270"/>
    </row>
    <row r="24" spans="2:11" s="1" customFormat="1" ht="12.75" customHeight="1">
      <c r="B24" s="273"/>
      <c r="C24" s="274"/>
      <c r="D24" s="274"/>
      <c r="E24" s="274"/>
      <c r="F24" s="274"/>
      <c r="G24" s="274"/>
      <c r="H24" s="274"/>
      <c r="I24" s="274"/>
      <c r="J24" s="274"/>
      <c r="K24" s="270"/>
    </row>
    <row r="25" spans="2:11" s="1" customFormat="1" ht="15" customHeight="1">
      <c r="B25" s="273"/>
      <c r="C25" s="272" t="s">
        <v>356</v>
      </c>
      <c r="D25" s="272"/>
      <c r="E25" s="272"/>
      <c r="F25" s="272"/>
      <c r="G25" s="272"/>
      <c r="H25" s="272"/>
      <c r="I25" s="272"/>
      <c r="J25" s="272"/>
      <c r="K25" s="270"/>
    </row>
    <row r="26" spans="2:11" s="1" customFormat="1" ht="15" customHeight="1">
      <c r="B26" s="273"/>
      <c r="C26" s="272" t="s">
        <v>357</v>
      </c>
      <c r="D26" s="272"/>
      <c r="E26" s="272"/>
      <c r="F26" s="272"/>
      <c r="G26" s="272"/>
      <c r="H26" s="272"/>
      <c r="I26" s="272"/>
      <c r="J26" s="272"/>
      <c r="K26" s="270"/>
    </row>
    <row r="27" spans="2:11" s="1" customFormat="1" ht="15" customHeight="1">
      <c r="B27" s="273"/>
      <c r="C27" s="272"/>
      <c r="D27" s="272" t="s">
        <v>358</v>
      </c>
      <c r="E27" s="272"/>
      <c r="F27" s="272"/>
      <c r="G27" s="272"/>
      <c r="H27" s="272"/>
      <c r="I27" s="272"/>
      <c r="J27" s="272"/>
      <c r="K27" s="270"/>
    </row>
    <row r="28" spans="2:11" s="1" customFormat="1" ht="15" customHeight="1">
      <c r="B28" s="273"/>
      <c r="C28" s="274"/>
      <c r="D28" s="272" t="s">
        <v>359</v>
      </c>
      <c r="E28" s="272"/>
      <c r="F28" s="272"/>
      <c r="G28" s="272"/>
      <c r="H28" s="272"/>
      <c r="I28" s="272"/>
      <c r="J28" s="272"/>
      <c r="K28" s="270"/>
    </row>
    <row r="29" spans="2:11" s="1" customFormat="1" ht="12.75" customHeight="1">
      <c r="B29" s="273"/>
      <c r="C29" s="274"/>
      <c r="D29" s="274"/>
      <c r="E29" s="274"/>
      <c r="F29" s="274"/>
      <c r="G29" s="274"/>
      <c r="H29" s="274"/>
      <c r="I29" s="274"/>
      <c r="J29" s="274"/>
      <c r="K29" s="270"/>
    </row>
    <row r="30" spans="2:11" s="1" customFormat="1" ht="15" customHeight="1">
      <c r="B30" s="273"/>
      <c r="C30" s="274"/>
      <c r="D30" s="272" t="s">
        <v>360</v>
      </c>
      <c r="E30" s="272"/>
      <c r="F30" s="272"/>
      <c r="G30" s="272"/>
      <c r="H30" s="272"/>
      <c r="I30" s="272"/>
      <c r="J30" s="272"/>
      <c r="K30" s="270"/>
    </row>
    <row r="31" spans="2:11" s="1" customFormat="1" ht="15" customHeight="1">
      <c r="B31" s="273"/>
      <c r="C31" s="274"/>
      <c r="D31" s="272" t="s">
        <v>361</v>
      </c>
      <c r="E31" s="272"/>
      <c r="F31" s="272"/>
      <c r="G31" s="272"/>
      <c r="H31" s="272"/>
      <c r="I31" s="272"/>
      <c r="J31" s="272"/>
      <c r="K31" s="270"/>
    </row>
    <row r="32" spans="2:11" s="1" customFormat="1" ht="12.75" customHeight="1">
      <c r="B32" s="273"/>
      <c r="C32" s="274"/>
      <c r="D32" s="274"/>
      <c r="E32" s="274"/>
      <c r="F32" s="274"/>
      <c r="G32" s="274"/>
      <c r="H32" s="274"/>
      <c r="I32" s="274"/>
      <c r="J32" s="274"/>
      <c r="K32" s="270"/>
    </row>
    <row r="33" spans="2:11" s="1" customFormat="1" ht="15" customHeight="1">
      <c r="B33" s="273"/>
      <c r="C33" s="274"/>
      <c r="D33" s="272" t="s">
        <v>362</v>
      </c>
      <c r="E33" s="272"/>
      <c r="F33" s="272"/>
      <c r="G33" s="272"/>
      <c r="H33" s="272"/>
      <c r="I33" s="272"/>
      <c r="J33" s="272"/>
      <c r="K33" s="270"/>
    </row>
    <row r="34" spans="2:11" s="1" customFormat="1" ht="15" customHeight="1">
      <c r="B34" s="273"/>
      <c r="C34" s="274"/>
      <c r="D34" s="272" t="s">
        <v>363</v>
      </c>
      <c r="E34" s="272"/>
      <c r="F34" s="272"/>
      <c r="G34" s="272"/>
      <c r="H34" s="272"/>
      <c r="I34" s="272"/>
      <c r="J34" s="272"/>
      <c r="K34" s="270"/>
    </row>
    <row r="35" spans="2:11" s="1" customFormat="1" ht="15" customHeight="1">
      <c r="B35" s="273"/>
      <c r="C35" s="274"/>
      <c r="D35" s="272" t="s">
        <v>364</v>
      </c>
      <c r="E35" s="272"/>
      <c r="F35" s="272"/>
      <c r="G35" s="272"/>
      <c r="H35" s="272"/>
      <c r="I35" s="272"/>
      <c r="J35" s="272"/>
      <c r="K35" s="270"/>
    </row>
    <row r="36" spans="2:11" s="1" customFormat="1" ht="15" customHeight="1">
      <c r="B36" s="273"/>
      <c r="C36" s="274"/>
      <c r="D36" s="272"/>
      <c r="E36" s="275" t="s">
        <v>105</v>
      </c>
      <c r="F36" s="272"/>
      <c r="G36" s="272" t="s">
        <v>365</v>
      </c>
      <c r="H36" s="272"/>
      <c r="I36" s="272"/>
      <c r="J36" s="272"/>
      <c r="K36" s="270"/>
    </row>
    <row r="37" spans="2:11" s="1" customFormat="1" ht="30.75" customHeight="1">
      <c r="B37" s="273"/>
      <c r="C37" s="274"/>
      <c r="D37" s="272"/>
      <c r="E37" s="275" t="s">
        <v>366</v>
      </c>
      <c r="F37" s="272"/>
      <c r="G37" s="272" t="s">
        <v>367</v>
      </c>
      <c r="H37" s="272"/>
      <c r="I37" s="272"/>
      <c r="J37" s="272"/>
      <c r="K37" s="270"/>
    </row>
    <row r="38" spans="2:11" s="1" customFormat="1" ht="15" customHeight="1">
      <c r="B38" s="273"/>
      <c r="C38" s="274"/>
      <c r="D38" s="272"/>
      <c r="E38" s="275" t="s">
        <v>53</v>
      </c>
      <c r="F38" s="272"/>
      <c r="G38" s="272" t="s">
        <v>368</v>
      </c>
      <c r="H38" s="272"/>
      <c r="I38" s="272"/>
      <c r="J38" s="272"/>
      <c r="K38" s="270"/>
    </row>
    <row r="39" spans="2:11" s="1" customFormat="1" ht="15" customHeight="1">
      <c r="B39" s="273"/>
      <c r="C39" s="274"/>
      <c r="D39" s="272"/>
      <c r="E39" s="275" t="s">
        <v>54</v>
      </c>
      <c r="F39" s="272"/>
      <c r="G39" s="272" t="s">
        <v>369</v>
      </c>
      <c r="H39" s="272"/>
      <c r="I39" s="272"/>
      <c r="J39" s="272"/>
      <c r="K39" s="270"/>
    </row>
    <row r="40" spans="2:11" s="1" customFormat="1" ht="15" customHeight="1">
      <c r="B40" s="273"/>
      <c r="C40" s="274"/>
      <c r="D40" s="272"/>
      <c r="E40" s="275" t="s">
        <v>106</v>
      </c>
      <c r="F40" s="272"/>
      <c r="G40" s="272" t="s">
        <v>370</v>
      </c>
      <c r="H40" s="272"/>
      <c r="I40" s="272"/>
      <c r="J40" s="272"/>
      <c r="K40" s="270"/>
    </row>
    <row r="41" spans="2:11" s="1" customFormat="1" ht="15" customHeight="1">
      <c r="B41" s="273"/>
      <c r="C41" s="274"/>
      <c r="D41" s="272"/>
      <c r="E41" s="275" t="s">
        <v>107</v>
      </c>
      <c r="F41" s="272"/>
      <c r="G41" s="272" t="s">
        <v>371</v>
      </c>
      <c r="H41" s="272"/>
      <c r="I41" s="272"/>
      <c r="J41" s="272"/>
      <c r="K41" s="270"/>
    </row>
    <row r="42" spans="2:11" s="1" customFormat="1" ht="15" customHeight="1">
      <c r="B42" s="273"/>
      <c r="C42" s="274"/>
      <c r="D42" s="272"/>
      <c r="E42" s="275" t="s">
        <v>372</v>
      </c>
      <c r="F42" s="272"/>
      <c r="G42" s="272" t="s">
        <v>373</v>
      </c>
      <c r="H42" s="272"/>
      <c r="I42" s="272"/>
      <c r="J42" s="272"/>
      <c r="K42" s="270"/>
    </row>
    <row r="43" spans="2:11" s="1" customFormat="1" ht="15" customHeight="1">
      <c r="B43" s="273"/>
      <c r="C43" s="274"/>
      <c r="D43" s="272"/>
      <c r="E43" s="275"/>
      <c r="F43" s="272"/>
      <c r="G43" s="272" t="s">
        <v>374</v>
      </c>
      <c r="H43" s="272"/>
      <c r="I43" s="272"/>
      <c r="J43" s="272"/>
      <c r="K43" s="270"/>
    </row>
    <row r="44" spans="2:11" s="1" customFormat="1" ht="15" customHeight="1">
      <c r="B44" s="273"/>
      <c r="C44" s="274"/>
      <c r="D44" s="272"/>
      <c r="E44" s="275" t="s">
        <v>375</v>
      </c>
      <c r="F44" s="272"/>
      <c r="G44" s="272" t="s">
        <v>376</v>
      </c>
      <c r="H44" s="272"/>
      <c r="I44" s="272"/>
      <c r="J44" s="272"/>
      <c r="K44" s="270"/>
    </row>
    <row r="45" spans="2:11" s="1" customFormat="1" ht="15" customHeight="1">
      <c r="B45" s="273"/>
      <c r="C45" s="274"/>
      <c r="D45" s="272"/>
      <c r="E45" s="275" t="s">
        <v>110</v>
      </c>
      <c r="F45" s="272"/>
      <c r="G45" s="272" t="s">
        <v>377</v>
      </c>
      <c r="H45" s="272"/>
      <c r="I45" s="272"/>
      <c r="J45" s="272"/>
      <c r="K45" s="270"/>
    </row>
    <row r="46" spans="2:11" s="1" customFormat="1" ht="12.75" customHeight="1">
      <c r="B46" s="273"/>
      <c r="C46" s="274"/>
      <c r="D46" s="272"/>
      <c r="E46" s="272"/>
      <c r="F46" s="272"/>
      <c r="G46" s="272"/>
      <c r="H46" s="272"/>
      <c r="I46" s="272"/>
      <c r="J46" s="272"/>
      <c r="K46" s="270"/>
    </row>
    <row r="47" spans="2:11" s="1" customFormat="1" ht="15" customHeight="1">
      <c r="B47" s="273"/>
      <c r="C47" s="274"/>
      <c r="D47" s="272" t="s">
        <v>378</v>
      </c>
      <c r="E47" s="272"/>
      <c r="F47" s="272"/>
      <c r="G47" s="272"/>
      <c r="H47" s="272"/>
      <c r="I47" s="272"/>
      <c r="J47" s="272"/>
      <c r="K47" s="270"/>
    </row>
    <row r="48" spans="2:11" s="1" customFormat="1" ht="15" customHeight="1">
      <c r="B48" s="273"/>
      <c r="C48" s="274"/>
      <c r="D48" s="274"/>
      <c r="E48" s="272" t="s">
        <v>379</v>
      </c>
      <c r="F48" s="272"/>
      <c r="G48" s="272"/>
      <c r="H48" s="272"/>
      <c r="I48" s="272"/>
      <c r="J48" s="272"/>
      <c r="K48" s="270"/>
    </row>
    <row r="49" spans="2:11" s="1" customFormat="1" ht="15" customHeight="1">
      <c r="B49" s="273"/>
      <c r="C49" s="274"/>
      <c r="D49" s="274"/>
      <c r="E49" s="272" t="s">
        <v>380</v>
      </c>
      <c r="F49" s="272"/>
      <c r="G49" s="272"/>
      <c r="H49" s="272"/>
      <c r="I49" s="272"/>
      <c r="J49" s="272"/>
      <c r="K49" s="270"/>
    </row>
    <row r="50" spans="2:11" s="1" customFormat="1" ht="15" customHeight="1">
      <c r="B50" s="273"/>
      <c r="C50" s="274"/>
      <c r="D50" s="274"/>
      <c r="E50" s="272" t="s">
        <v>381</v>
      </c>
      <c r="F50" s="272"/>
      <c r="G50" s="272"/>
      <c r="H50" s="272"/>
      <c r="I50" s="272"/>
      <c r="J50" s="272"/>
      <c r="K50" s="270"/>
    </row>
    <row r="51" spans="2:11" s="1" customFormat="1" ht="15" customHeight="1">
      <c r="B51" s="273"/>
      <c r="C51" s="274"/>
      <c r="D51" s="272" t="s">
        <v>382</v>
      </c>
      <c r="E51" s="272"/>
      <c r="F51" s="272"/>
      <c r="G51" s="272"/>
      <c r="H51" s="272"/>
      <c r="I51" s="272"/>
      <c r="J51" s="272"/>
      <c r="K51" s="270"/>
    </row>
    <row r="52" spans="2:11" s="1" customFormat="1" ht="25.5" customHeight="1">
      <c r="B52" s="268"/>
      <c r="C52" s="269" t="s">
        <v>383</v>
      </c>
      <c r="D52" s="269"/>
      <c r="E52" s="269"/>
      <c r="F52" s="269"/>
      <c r="G52" s="269"/>
      <c r="H52" s="269"/>
      <c r="I52" s="269"/>
      <c r="J52" s="269"/>
      <c r="K52" s="270"/>
    </row>
    <row r="53" spans="2:11" s="1" customFormat="1" ht="5.25" customHeight="1">
      <c r="B53" s="268"/>
      <c r="C53" s="271"/>
      <c r="D53" s="271"/>
      <c r="E53" s="271"/>
      <c r="F53" s="271"/>
      <c r="G53" s="271"/>
      <c r="H53" s="271"/>
      <c r="I53" s="271"/>
      <c r="J53" s="271"/>
      <c r="K53" s="270"/>
    </row>
    <row r="54" spans="2:11" s="1" customFormat="1" ht="15" customHeight="1">
      <c r="B54" s="268"/>
      <c r="C54" s="272" t="s">
        <v>384</v>
      </c>
      <c r="D54" s="272"/>
      <c r="E54" s="272"/>
      <c r="F54" s="272"/>
      <c r="G54" s="272"/>
      <c r="H54" s="272"/>
      <c r="I54" s="272"/>
      <c r="J54" s="272"/>
      <c r="K54" s="270"/>
    </row>
    <row r="55" spans="2:11" s="1" customFormat="1" ht="15" customHeight="1">
      <c r="B55" s="268"/>
      <c r="C55" s="272" t="s">
        <v>385</v>
      </c>
      <c r="D55" s="272"/>
      <c r="E55" s="272"/>
      <c r="F55" s="272"/>
      <c r="G55" s="272"/>
      <c r="H55" s="272"/>
      <c r="I55" s="272"/>
      <c r="J55" s="272"/>
      <c r="K55" s="270"/>
    </row>
    <row r="56" spans="2:11" s="1" customFormat="1" ht="12.75" customHeight="1">
      <c r="B56" s="268"/>
      <c r="C56" s="272"/>
      <c r="D56" s="272"/>
      <c r="E56" s="272"/>
      <c r="F56" s="272"/>
      <c r="G56" s="272"/>
      <c r="H56" s="272"/>
      <c r="I56" s="272"/>
      <c r="J56" s="272"/>
      <c r="K56" s="270"/>
    </row>
    <row r="57" spans="2:11" s="1" customFormat="1" ht="15" customHeight="1">
      <c r="B57" s="268"/>
      <c r="C57" s="272" t="s">
        <v>386</v>
      </c>
      <c r="D57" s="272"/>
      <c r="E57" s="272"/>
      <c r="F57" s="272"/>
      <c r="G57" s="272"/>
      <c r="H57" s="272"/>
      <c r="I57" s="272"/>
      <c r="J57" s="272"/>
      <c r="K57" s="270"/>
    </row>
    <row r="58" spans="2:11" s="1" customFormat="1" ht="15" customHeight="1">
      <c r="B58" s="268"/>
      <c r="C58" s="274"/>
      <c r="D58" s="272" t="s">
        <v>387</v>
      </c>
      <c r="E58" s="272"/>
      <c r="F58" s="272"/>
      <c r="G58" s="272"/>
      <c r="H58" s="272"/>
      <c r="I58" s="272"/>
      <c r="J58" s="272"/>
      <c r="K58" s="270"/>
    </row>
    <row r="59" spans="2:11" s="1" customFormat="1" ht="15" customHeight="1">
      <c r="B59" s="268"/>
      <c r="C59" s="274"/>
      <c r="D59" s="272" t="s">
        <v>388</v>
      </c>
      <c r="E59" s="272"/>
      <c r="F59" s="272"/>
      <c r="G59" s="272"/>
      <c r="H59" s="272"/>
      <c r="I59" s="272"/>
      <c r="J59" s="272"/>
      <c r="K59" s="270"/>
    </row>
    <row r="60" spans="2:11" s="1" customFormat="1" ht="15" customHeight="1">
      <c r="B60" s="268"/>
      <c r="C60" s="274"/>
      <c r="D60" s="272" t="s">
        <v>389</v>
      </c>
      <c r="E60" s="272"/>
      <c r="F60" s="272"/>
      <c r="G60" s="272"/>
      <c r="H60" s="272"/>
      <c r="I60" s="272"/>
      <c r="J60" s="272"/>
      <c r="K60" s="270"/>
    </row>
    <row r="61" spans="2:11" s="1" customFormat="1" ht="15" customHeight="1">
      <c r="B61" s="268"/>
      <c r="C61" s="274"/>
      <c r="D61" s="272" t="s">
        <v>390</v>
      </c>
      <c r="E61" s="272"/>
      <c r="F61" s="272"/>
      <c r="G61" s="272"/>
      <c r="H61" s="272"/>
      <c r="I61" s="272"/>
      <c r="J61" s="272"/>
      <c r="K61" s="270"/>
    </row>
    <row r="62" spans="2:11" s="1" customFormat="1" ht="15" customHeight="1">
      <c r="B62" s="268"/>
      <c r="C62" s="274"/>
      <c r="D62" s="277" t="s">
        <v>391</v>
      </c>
      <c r="E62" s="277"/>
      <c r="F62" s="277"/>
      <c r="G62" s="277"/>
      <c r="H62" s="277"/>
      <c r="I62" s="277"/>
      <c r="J62" s="277"/>
      <c r="K62" s="270"/>
    </row>
    <row r="63" spans="2:11" s="1" customFormat="1" ht="15" customHeight="1">
      <c r="B63" s="268"/>
      <c r="C63" s="274"/>
      <c r="D63" s="272" t="s">
        <v>392</v>
      </c>
      <c r="E63" s="272"/>
      <c r="F63" s="272"/>
      <c r="G63" s="272"/>
      <c r="H63" s="272"/>
      <c r="I63" s="272"/>
      <c r="J63" s="272"/>
      <c r="K63" s="270"/>
    </row>
    <row r="64" spans="2:11" s="1" customFormat="1" ht="12.75" customHeight="1">
      <c r="B64" s="268"/>
      <c r="C64" s="274"/>
      <c r="D64" s="274"/>
      <c r="E64" s="278"/>
      <c r="F64" s="274"/>
      <c r="G64" s="274"/>
      <c r="H64" s="274"/>
      <c r="I64" s="274"/>
      <c r="J64" s="274"/>
      <c r="K64" s="270"/>
    </row>
    <row r="65" spans="2:11" s="1" customFormat="1" ht="15" customHeight="1">
      <c r="B65" s="268"/>
      <c r="C65" s="274"/>
      <c r="D65" s="272" t="s">
        <v>393</v>
      </c>
      <c r="E65" s="272"/>
      <c r="F65" s="272"/>
      <c r="G65" s="272"/>
      <c r="H65" s="272"/>
      <c r="I65" s="272"/>
      <c r="J65" s="272"/>
      <c r="K65" s="270"/>
    </row>
    <row r="66" spans="2:11" s="1" customFormat="1" ht="15" customHeight="1">
      <c r="B66" s="268"/>
      <c r="C66" s="274"/>
      <c r="D66" s="277" t="s">
        <v>394</v>
      </c>
      <c r="E66" s="277"/>
      <c r="F66" s="277"/>
      <c r="G66" s="277"/>
      <c r="H66" s="277"/>
      <c r="I66" s="277"/>
      <c r="J66" s="277"/>
      <c r="K66" s="270"/>
    </row>
    <row r="67" spans="2:11" s="1" customFormat="1" ht="15" customHeight="1">
      <c r="B67" s="268"/>
      <c r="C67" s="274"/>
      <c r="D67" s="272" t="s">
        <v>395</v>
      </c>
      <c r="E67" s="272"/>
      <c r="F67" s="272"/>
      <c r="G67" s="272"/>
      <c r="H67" s="272"/>
      <c r="I67" s="272"/>
      <c r="J67" s="272"/>
      <c r="K67" s="270"/>
    </row>
    <row r="68" spans="2:11" s="1" customFormat="1" ht="15" customHeight="1">
      <c r="B68" s="268"/>
      <c r="C68" s="274"/>
      <c r="D68" s="272" t="s">
        <v>396</v>
      </c>
      <c r="E68" s="272"/>
      <c r="F68" s="272"/>
      <c r="G68" s="272"/>
      <c r="H68" s="272"/>
      <c r="I68" s="272"/>
      <c r="J68" s="272"/>
      <c r="K68" s="270"/>
    </row>
    <row r="69" spans="2:11" s="1" customFormat="1" ht="15" customHeight="1">
      <c r="B69" s="268"/>
      <c r="C69" s="274"/>
      <c r="D69" s="272" t="s">
        <v>397</v>
      </c>
      <c r="E69" s="272"/>
      <c r="F69" s="272"/>
      <c r="G69" s="272"/>
      <c r="H69" s="272"/>
      <c r="I69" s="272"/>
      <c r="J69" s="272"/>
      <c r="K69" s="270"/>
    </row>
    <row r="70" spans="2:11" s="1" customFormat="1" ht="15" customHeight="1">
      <c r="B70" s="268"/>
      <c r="C70" s="274"/>
      <c r="D70" s="272" t="s">
        <v>398</v>
      </c>
      <c r="E70" s="272"/>
      <c r="F70" s="272"/>
      <c r="G70" s="272"/>
      <c r="H70" s="272"/>
      <c r="I70" s="272"/>
      <c r="J70" s="272"/>
      <c r="K70" s="270"/>
    </row>
    <row r="71" spans="2:11" s="1" customFormat="1" ht="12.75" customHeight="1">
      <c r="B71" s="279"/>
      <c r="C71" s="280"/>
      <c r="D71" s="280"/>
      <c r="E71" s="280"/>
      <c r="F71" s="280"/>
      <c r="G71" s="280"/>
      <c r="H71" s="280"/>
      <c r="I71" s="280"/>
      <c r="J71" s="280"/>
      <c r="K71" s="281"/>
    </row>
    <row r="72" spans="2:11" s="1" customFormat="1" ht="18.75" customHeight="1">
      <c r="B72" s="282"/>
      <c r="C72" s="282"/>
      <c r="D72" s="282"/>
      <c r="E72" s="282"/>
      <c r="F72" s="282"/>
      <c r="G72" s="282"/>
      <c r="H72" s="282"/>
      <c r="I72" s="282"/>
      <c r="J72" s="282"/>
      <c r="K72" s="283"/>
    </row>
    <row r="73" spans="2:11" s="1" customFormat="1" ht="18.75" customHeight="1">
      <c r="B73" s="283"/>
      <c r="C73" s="283"/>
      <c r="D73" s="283"/>
      <c r="E73" s="283"/>
      <c r="F73" s="283"/>
      <c r="G73" s="283"/>
      <c r="H73" s="283"/>
      <c r="I73" s="283"/>
      <c r="J73" s="283"/>
      <c r="K73" s="283"/>
    </row>
    <row r="74" spans="2:11" s="1" customFormat="1" ht="7.5" customHeight="1">
      <c r="B74" s="284"/>
      <c r="C74" s="285"/>
      <c r="D74" s="285"/>
      <c r="E74" s="285"/>
      <c r="F74" s="285"/>
      <c r="G74" s="285"/>
      <c r="H74" s="285"/>
      <c r="I74" s="285"/>
      <c r="J74" s="285"/>
      <c r="K74" s="286"/>
    </row>
    <row r="75" spans="2:11" s="1" customFormat="1" ht="45" customHeight="1">
      <c r="B75" s="287"/>
      <c r="C75" s="288" t="s">
        <v>399</v>
      </c>
      <c r="D75" s="288"/>
      <c r="E75" s="288"/>
      <c r="F75" s="288"/>
      <c r="G75" s="288"/>
      <c r="H75" s="288"/>
      <c r="I75" s="288"/>
      <c r="J75" s="288"/>
      <c r="K75" s="289"/>
    </row>
    <row r="76" spans="2:11" s="1" customFormat="1" ht="17.25" customHeight="1">
      <c r="B76" s="287"/>
      <c r="C76" s="290" t="s">
        <v>400</v>
      </c>
      <c r="D76" s="290"/>
      <c r="E76" s="290"/>
      <c r="F76" s="290" t="s">
        <v>401</v>
      </c>
      <c r="G76" s="291"/>
      <c r="H76" s="290" t="s">
        <v>54</v>
      </c>
      <c r="I76" s="290" t="s">
        <v>57</v>
      </c>
      <c r="J76" s="290" t="s">
        <v>402</v>
      </c>
      <c r="K76" s="289"/>
    </row>
    <row r="77" spans="2:11" s="1" customFormat="1" ht="17.25" customHeight="1">
      <c r="B77" s="287"/>
      <c r="C77" s="292" t="s">
        <v>403</v>
      </c>
      <c r="D77" s="292"/>
      <c r="E77" s="292"/>
      <c r="F77" s="293" t="s">
        <v>404</v>
      </c>
      <c r="G77" s="294"/>
      <c r="H77" s="292"/>
      <c r="I77" s="292"/>
      <c r="J77" s="292" t="s">
        <v>405</v>
      </c>
      <c r="K77" s="289"/>
    </row>
    <row r="78" spans="2:11" s="1" customFormat="1" ht="5.25" customHeight="1">
      <c r="B78" s="287"/>
      <c r="C78" s="295"/>
      <c r="D78" s="295"/>
      <c r="E78" s="295"/>
      <c r="F78" s="295"/>
      <c r="G78" s="296"/>
      <c r="H78" s="295"/>
      <c r="I78" s="295"/>
      <c r="J78" s="295"/>
      <c r="K78" s="289"/>
    </row>
    <row r="79" spans="2:11" s="1" customFormat="1" ht="15" customHeight="1">
      <c r="B79" s="287"/>
      <c r="C79" s="275" t="s">
        <v>53</v>
      </c>
      <c r="D79" s="297"/>
      <c r="E79" s="297"/>
      <c r="F79" s="298" t="s">
        <v>406</v>
      </c>
      <c r="G79" s="299"/>
      <c r="H79" s="275" t="s">
        <v>407</v>
      </c>
      <c r="I79" s="275" t="s">
        <v>408</v>
      </c>
      <c r="J79" s="275">
        <v>20</v>
      </c>
      <c r="K79" s="289"/>
    </row>
    <row r="80" spans="2:11" s="1" customFormat="1" ht="15" customHeight="1">
      <c r="B80" s="287"/>
      <c r="C80" s="275" t="s">
        <v>409</v>
      </c>
      <c r="D80" s="275"/>
      <c r="E80" s="275"/>
      <c r="F80" s="298" t="s">
        <v>406</v>
      </c>
      <c r="G80" s="299"/>
      <c r="H80" s="275" t="s">
        <v>410</v>
      </c>
      <c r="I80" s="275" t="s">
        <v>408</v>
      </c>
      <c r="J80" s="275">
        <v>120</v>
      </c>
      <c r="K80" s="289"/>
    </row>
    <row r="81" spans="2:11" s="1" customFormat="1" ht="15" customHeight="1">
      <c r="B81" s="300"/>
      <c r="C81" s="275" t="s">
        <v>411</v>
      </c>
      <c r="D81" s="275"/>
      <c r="E81" s="275"/>
      <c r="F81" s="298" t="s">
        <v>412</v>
      </c>
      <c r="G81" s="299"/>
      <c r="H81" s="275" t="s">
        <v>413</v>
      </c>
      <c r="I81" s="275" t="s">
        <v>408</v>
      </c>
      <c r="J81" s="275">
        <v>50</v>
      </c>
      <c r="K81" s="289"/>
    </row>
    <row r="82" spans="2:11" s="1" customFormat="1" ht="15" customHeight="1">
      <c r="B82" s="300"/>
      <c r="C82" s="275" t="s">
        <v>414</v>
      </c>
      <c r="D82" s="275"/>
      <c r="E82" s="275"/>
      <c r="F82" s="298" t="s">
        <v>406</v>
      </c>
      <c r="G82" s="299"/>
      <c r="H82" s="275" t="s">
        <v>415</v>
      </c>
      <c r="I82" s="275" t="s">
        <v>416</v>
      </c>
      <c r="J82" s="275"/>
      <c r="K82" s="289"/>
    </row>
    <row r="83" spans="2:11" s="1" customFormat="1" ht="15" customHeight="1">
      <c r="B83" s="300"/>
      <c r="C83" s="301" t="s">
        <v>417</v>
      </c>
      <c r="D83" s="301"/>
      <c r="E83" s="301"/>
      <c r="F83" s="302" t="s">
        <v>412</v>
      </c>
      <c r="G83" s="301"/>
      <c r="H83" s="301" t="s">
        <v>418</v>
      </c>
      <c r="I83" s="301" t="s">
        <v>408</v>
      </c>
      <c r="J83" s="301">
        <v>15</v>
      </c>
      <c r="K83" s="289"/>
    </row>
    <row r="84" spans="2:11" s="1" customFormat="1" ht="15" customHeight="1">
      <c r="B84" s="300"/>
      <c r="C84" s="301" t="s">
        <v>419</v>
      </c>
      <c r="D84" s="301"/>
      <c r="E84" s="301"/>
      <c r="F84" s="302" t="s">
        <v>412</v>
      </c>
      <c r="G84" s="301"/>
      <c r="H84" s="301" t="s">
        <v>420</v>
      </c>
      <c r="I84" s="301" t="s">
        <v>408</v>
      </c>
      <c r="J84" s="301">
        <v>15</v>
      </c>
      <c r="K84" s="289"/>
    </row>
    <row r="85" spans="2:11" s="1" customFormat="1" ht="15" customHeight="1">
      <c r="B85" s="300"/>
      <c r="C85" s="301" t="s">
        <v>421</v>
      </c>
      <c r="D85" s="301"/>
      <c r="E85" s="301"/>
      <c r="F85" s="302" t="s">
        <v>412</v>
      </c>
      <c r="G85" s="301"/>
      <c r="H85" s="301" t="s">
        <v>422</v>
      </c>
      <c r="I85" s="301" t="s">
        <v>408</v>
      </c>
      <c r="J85" s="301">
        <v>20</v>
      </c>
      <c r="K85" s="289"/>
    </row>
    <row r="86" spans="2:11" s="1" customFormat="1" ht="15" customHeight="1">
      <c r="B86" s="300"/>
      <c r="C86" s="301" t="s">
        <v>423</v>
      </c>
      <c r="D86" s="301"/>
      <c r="E86" s="301"/>
      <c r="F86" s="302" t="s">
        <v>412</v>
      </c>
      <c r="G86" s="301"/>
      <c r="H86" s="301" t="s">
        <v>424</v>
      </c>
      <c r="I86" s="301" t="s">
        <v>408</v>
      </c>
      <c r="J86" s="301">
        <v>20</v>
      </c>
      <c r="K86" s="289"/>
    </row>
    <row r="87" spans="2:11" s="1" customFormat="1" ht="15" customHeight="1">
      <c r="B87" s="300"/>
      <c r="C87" s="275" t="s">
        <v>425</v>
      </c>
      <c r="D87" s="275"/>
      <c r="E87" s="275"/>
      <c r="F87" s="298" t="s">
        <v>412</v>
      </c>
      <c r="G87" s="299"/>
      <c r="H87" s="275" t="s">
        <v>426</v>
      </c>
      <c r="I87" s="275" t="s">
        <v>408</v>
      </c>
      <c r="J87" s="275">
        <v>50</v>
      </c>
      <c r="K87" s="289"/>
    </row>
    <row r="88" spans="2:11" s="1" customFormat="1" ht="15" customHeight="1">
      <c r="B88" s="300"/>
      <c r="C88" s="275" t="s">
        <v>427</v>
      </c>
      <c r="D88" s="275"/>
      <c r="E88" s="275"/>
      <c r="F88" s="298" t="s">
        <v>412</v>
      </c>
      <c r="G88" s="299"/>
      <c r="H88" s="275" t="s">
        <v>428</v>
      </c>
      <c r="I88" s="275" t="s">
        <v>408</v>
      </c>
      <c r="J88" s="275">
        <v>20</v>
      </c>
      <c r="K88" s="289"/>
    </row>
    <row r="89" spans="2:11" s="1" customFormat="1" ht="15" customHeight="1">
      <c r="B89" s="300"/>
      <c r="C89" s="275" t="s">
        <v>429</v>
      </c>
      <c r="D89" s="275"/>
      <c r="E89" s="275"/>
      <c r="F89" s="298" t="s">
        <v>412</v>
      </c>
      <c r="G89" s="299"/>
      <c r="H89" s="275" t="s">
        <v>430</v>
      </c>
      <c r="I89" s="275" t="s">
        <v>408</v>
      </c>
      <c r="J89" s="275">
        <v>20</v>
      </c>
      <c r="K89" s="289"/>
    </row>
    <row r="90" spans="2:11" s="1" customFormat="1" ht="15" customHeight="1">
      <c r="B90" s="300"/>
      <c r="C90" s="275" t="s">
        <v>431</v>
      </c>
      <c r="D90" s="275"/>
      <c r="E90" s="275"/>
      <c r="F90" s="298" t="s">
        <v>412</v>
      </c>
      <c r="G90" s="299"/>
      <c r="H90" s="275" t="s">
        <v>432</v>
      </c>
      <c r="I90" s="275" t="s">
        <v>408</v>
      </c>
      <c r="J90" s="275">
        <v>50</v>
      </c>
      <c r="K90" s="289"/>
    </row>
    <row r="91" spans="2:11" s="1" customFormat="1" ht="15" customHeight="1">
      <c r="B91" s="300"/>
      <c r="C91" s="275" t="s">
        <v>433</v>
      </c>
      <c r="D91" s="275"/>
      <c r="E91" s="275"/>
      <c r="F91" s="298" t="s">
        <v>412</v>
      </c>
      <c r="G91" s="299"/>
      <c r="H91" s="275" t="s">
        <v>433</v>
      </c>
      <c r="I91" s="275" t="s">
        <v>408</v>
      </c>
      <c r="J91" s="275">
        <v>50</v>
      </c>
      <c r="K91" s="289"/>
    </row>
    <row r="92" spans="2:11" s="1" customFormat="1" ht="15" customHeight="1">
      <c r="B92" s="300"/>
      <c r="C92" s="275" t="s">
        <v>434</v>
      </c>
      <c r="D92" s="275"/>
      <c r="E92" s="275"/>
      <c r="F92" s="298" t="s">
        <v>412</v>
      </c>
      <c r="G92" s="299"/>
      <c r="H92" s="275" t="s">
        <v>435</v>
      </c>
      <c r="I92" s="275" t="s">
        <v>408</v>
      </c>
      <c r="J92" s="275">
        <v>255</v>
      </c>
      <c r="K92" s="289"/>
    </row>
    <row r="93" spans="2:11" s="1" customFormat="1" ht="15" customHeight="1">
      <c r="B93" s="300"/>
      <c r="C93" s="275" t="s">
        <v>436</v>
      </c>
      <c r="D93" s="275"/>
      <c r="E93" s="275"/>
      <c r="F93" s="298" t="s">
        <v>406</v>
      </c>
      <c r="G93" s="299"/>
      <c r="H93" s="275" t="s">
        <v>437</v>
      </c>
      <c r="I93" s="275" t="s">
        <v>438</v>
      </c>
      <c r="J93" s="275"/>
      <c r="K93" s="289"/>
    </row>
    <row r="94" spans="2:11" s="1" customFormat="1" ht="15" customHeight="1">
      <c r="B94" s="300"/>
      <c r="C94" s="275" t="s">
        <v>439</v>
      </c>
      <c r="D94" s="275"/>
      <c r="E94" s="275"/>
      <c r="F94" s="298" t="s">
        <v>406</v>
      </c>
      <c r="G94" s="299"/>
      <c r="H94" s="275" t="s">
        <v>440</v>
      </c>
      <c r="I94" s="275" t="s">
        <v>441</v>
      </c>
      <c r="J94" s="275"/>
      <c r="K94" s="289"/>
    </row>
    <row r="95" spans="2:11" s="1" customFormat="1" ht="15" customHeight="1">
      <c r="B95" s="300"/>
      <c r="C95" s="275" t="s">
        <v>442</v>
      </c>
      <c r="D95" s="275"/>
      <c r="E95" s="275"/>
      <c r="F95" s="298" t="s">
        <v>406</v>
      </c>
      <c r="G95" s="299"/>
      <c r="H95" s="275" t="s">
        <v>442</v>
      </c>
      <c r="I95" s="275" t="s">
        <v>441</v>
      </c>
      <c r="J95" s="275"/>
      <c r="K95" s="289"/>
    </row>
    <row r="96" spans="2:11" s="1" customFormat="1" ht="15" customHeight="1">
      <c r="B96" s="300"/>
      <c r="C96" s="275" t="s">
        <v>38</v>
      </c>
      <c r="D96" s="275"/>
      <c r="E96" s="275"/>
      <c r="F96" s="298" t="s">
        <v>406</v>
      </c>
      <c r="G96" s="299"/>
      <c r="H96" s="275" t="s">
        <v>443</v>
      </c>
      <c r="I96" s="275" t="s">
        <v>441</v>
      </c>
      <c r="J96" s="275"/>
      <c r="K96" s="289"/>
    </row>
    <row r="97" spans="2:11" s="1" customFormat="1" ht="15" customHeight="1">
      <c r="B97" s="300"/>
      <c r="C97" s="275" t="s">
        <v>48</v>
      </c>
      <c r="D97" s="275"/>
      <c r="E97" s="275"/>
      <c r="F97" s="298" t="s">
        <v>406</v>
      </c>
      <c r="G97" s="299"/>
      <c r="H97" s="275" t="s">
        <v>444</v>
      </c>
      <c r="I97" s="275" t="s">
        <v>441</v>
      </c>
      <c r="J97" s="275"/>
      <c r="K97" s="289"/>
    </row>
    <row r="98" spans="2:11" s="1" customFormat="1" ht="15" customHeight="1">
      <c r="B98" s="303"/>
      <c r="C98" s="304"/>
      <c r="D98" s="304"/>
      <c r="E98" s="304"/>
      <c r="F98" s="304"/>
      <c r="G98" s="304"/>
      <c r="H98" s="304"/>
      <c r="I98" s="304"/>
      <c r="J98" s="304"/>
      <c r="K98" s="305"/>
    </row>
    <row r="99" spans="2:11" s="1" customFormat="1" ht="18.75" customHeight="1">
      <c r="B99" s="306"/>
      <c r="C99" s="307"/>
      <c r="D99" s="307"/>
      <c r="E99" s="307"/>
      <c r="F99" s="307"/>
      <c r="G99" s="307"/>
      <c r="H99" s="307"/>
      <c r="I99" s="307"/>
      <c r="J99" s="307"/>
      <c r="K99" s="306"/>
    </row>
    <row r="100" spans="2:11" s="1" customFormat="1" ht="18.75" customHeight="1">
      <c r="B100" s="283"/>
      <c r="C100" s="283"/>
      <c r="D100" s="283"/>
      <c r="E100" s="283"/>
      <c r="F100" s="283"/>
      <c r="G100" s="283"/>
      <c r="H100" s="283"/>
      <c r="I100" s="283"/>
      <c r="J100" s="283"/>
      <c r="K100" s="283"/>
    </row>
    <row r="101" spans="2:11" s="1" customFormat="1" ht="7.5" customHeight="1">
      <c r="B101" s="284"/>
      <c r="C101" s="285"/>
      <c r="D101" s="285"/>
      <c r="E101" s="285"/>
      <c r="F101" s="285"/>
      <c r="G101" s="285"/>
      <c r="H101" s="285"/>
      <c r="I101" s="285"/>
      <c r="J101" s="285"/>
      <c r="K101" s="286"/>
    </row>
    <row r="102" spans="2:11" s="1" customFormat="1" ht="45" customHeight="1">
      <c r="B102" s="287"/>
      <c r="C102" s="288" t="s">
        <v>445</v>
      </c>
      <c r="D102" s="288"/>
      <c r="E102" s="288"/>
      <c r="F102" s="288"/>
      <c r="G102" s="288"/>
      <c r="H102" s="288"/>
      <c r="I102" s="288"/>
      <c r="J102" s="288"/>
      <c r="K102" s="289"/>
    </row>
    <row r="103" spans="2:11" s="1" customFormat="1" ht="17.25" customHeight="1">
      <c r="B103" s="287"/>
      <c r="C103" s="290" t="s">
        <v>400</v>
      </c>
      <c r="D103" s="290"/>
      <c r="E103" s="290"/>
      <c r="F103" s="290" t="s">
        <v>401</v>
      </c>
      <c r="G103" s="291"/>
      <c r="H103" s="290" t="s">
        <v>54</v>
      </c>
      <c r="I103" s="290" t="s">
        <v>57</v>
      </c>
      <c r="J103" s="290" t="s">
        <v>402</v>
      </c>
      <c r="K103" s="289"/>
    </row>
    <row r="104" spans="2:11" s="1" customFormat="1" ht="17.25" customHeight="1">
      <c r="B104" s="287"/>
      <c r="C104" s="292" t="s">
        <v>403</v>
      </c>
      <c r="D104" s="292"/>
      <c r="E104" s="292"/>
      <c r="F104" s="293" t="s">
        <v>404</v>
      </c>
      <c r="G104" s="294"/>
      <c r="H104" s="292"/>
      <c r="I104" s="292"/>
      <c r="J104" s="292" t="s">
        <v>405</v>
      </c>
      <c r="K104" s="289"/>
    </row>
    <row r="105" spans="2:11" s="1" customFormat="1" ht="5.25" customHeight="1">
      <c r="B105" s="287"/>
      <c r="C105" s="290"/>
      <c r="D105" s="290"/>
      <c r="E105" s="290"/>
      <c r="F105" s="290"/>
      <c r="G105" s="308"/>
      <c r="H105" s="290"/>
      <c r="I105" s="290"/>
      <c r="J105" s="290"/>
      <c r="K105" s="289"/>
    </row>
    <row r="106" spans="2:11" s="1" customFormat="1" ht="15" customHeight="1">
      <c r="B106" s="287"/>
      <c r="C106" s="275" t="s">
        <v>53</v>
      </c>
      <c r="D106" s="297"/>
      <c r="E106" s="297"/>
      <c r="F106" s="298" t="s">
        <v>406</v>
      </c>
      <c r="G106" s="275"/>
      <c r="H106" s="275" t="s">
        <v>446</v>
      </c>
      <c r="I106" s="275" t="s">
        <v>408</v>
      </c>
      <c r="J106" s="275">
        <v>20</v>
      </c>
      <c r="K106" s="289"/>
    </row>
    <row r="107" spans="2:11" s="1" customFormat="1" ht="15" customHeight="1">
      <c r="B107" s="287"/>
      <c r="C107" s="275" t="s">
        <v>409</v>
      </c>
      <c r="D107" s="275"/>
      <c r="E107" s="275"/>
      <c r="F107" s="298" t="s">
        <v>406</v>
      </c>
      <c r="G107" s="275"/>
      <c r="H107" s="275" t="s">
        <v>446</v>
      </c>
      <c r="I107" s="275" t="s">
        <v>408</v>
      </c>
      <c r="J107" s="275">
        <v>120</v>
      </c>
      <c r="K107" s="289"/>
    </row>
    <row r="108" spans="2:11" s="1" customFormat="1" ht="15" customHeight="1">
      <c r="B108" s="300"/>
      <c r="C108" s="275" t="s">
        <v>411</v>
      </c>
      <c r="D108" s="275"/>
      <c r="E108" s="275"/>
      <c r="F108" s="298" t="s">
        <v>412</v>
      </c>
      <c r="G108" s="275"/>
      <c r="H108" s="275" t="s">
        <v>446</v>
      </c>
      <c r="I108" s="275" t="s">
        <v>408</v>
      </c>
      <c r="J108" s="275">
        <v>50</v>
      </c>
      <c r="K108" s="289"/>
    </row>
    <row r="109" spans="2:11" s="1" customFormat="1" ht="15" customHeight="1">
      <c r="B109" s="300"/>
      <c r="C109" s="275" t="s">
        <v>414</v>
      </c>
      <c r="D109" s="275"/>
      <c r="E109" s="275"/>
      <c r="F109" s="298" t="s">
        <v>406</v>
      </c>
      <c r="G109" s="275"/>
      <c r="H109" s="275" t="s">
        <v>446</v>
      </c>
      <c r="I109" s="275" t="s">
        <v>416</v>
      </c>
      <c r="J109" s="275"/>
      <c r="K109" s="289"/>
    </row>
    <row r="110" spans="2:11" s="1" customFormat="1" ht="15" customHeight="1">
      <c r="B110" s="300"/>
      <c r="C110" s="275" t="s">
        <v>425</v>
      </c>
      <c r="D110" s="275"/>
      <c r="E110" s="275"/>
      <c r="F110" s="298" t="s">
        <v>412</v>
      </c>
      <c r="G110" s="275"/>
      <c r="H110" s="275" t="s">
        <v>446</v>
      </c>
      <c r="I110" s="275" t="s">
        <v>408</v>
      </c>
      <c r="J110" s="275">
        <v>50</v>
      </c>
      <c r="K110" s="289"/>
    </row>
    <row r="111" spans="2:11" s="1" customFormat="1" ht="15" customHeight="1">
      <c r="B111" s="300"/>
      <c r="C111" s="275" t="s">
        <v>433</v>
      </c>
      <c r="D111" s="275"/>
      <c r="E111" s="275"/>
      <c r="F111" s="298" t="s">
        <v>412</v>
      </c>
      <c r="G111" s="275"/>
      <c r="H111" s="275" t="s">
        <v>446</v>
      </c>
      <c r="I111" s="275" t="s">
        <v>408</v>
      </c>
      <c r="J111" s="275">
        <v>50</v>
      </c>
      <c r="K111" s="289"/>
    </row>
    <row r="112" spans="2:11" s="1" customFormat="1" ht="15" customHeight="1">
      <c r="B112" s="300"/>
      <c r="C112" s="275" t="s">
        <v>431</v>
      </c>
      <c r="D112" s="275"/>
      <c r="E112" s="275"/>
      <c r="F112" s="298" t="s">
        <v>412</v>
      </c>
      <c r="G112" s="275"/>
      <c r="H112" s="275" t="s">
        <v>446</v>
      </c>
      <c r="I112" s="275" t="s">
        <v>408</v>
      </c>
      <c r="J112" s="275">
        <v>50</v>
      </c>
      <c r="K112" s="289"/>
    </row>
    <row r="113" spans="2:11" s="1" customFormat="1" ht="15" customHeight="1">
      <c r="B113" s="300"/>
      <c r="C113" s="275" t="s">
        <v>53</v>
      </c>
      <c r="D113" s="275"/>
      <c r="E113" s="275"/>
      <c r="F113" s="298" t="s">
        <v>406</v>
      </c>
      <c r="G113" s="275"/>
      <c r="H113" s="275" t="s">
        <v>447</v>
      </c>
      <c r="I113" s="275" t="s">
        <v>408</v>
      </c>
      <c r="J113" s="275">
        <v>20</v>
      </c>
      <c r="K113" s="289"/>
    </row>
    <row r="114" spans="2:11" s="1" customFormat="1" ht="15" customHeight="1">
      <c r="B114" s="300"/>
      <c r="C114" s="275" t="s">
        <v>448</v>
      </c>
      <c r="D114" s="275"/>
      <c r="E114" s="275"/>
      <c r="F114" s="298" t="s">
        <v>406</v>
      </c>
      <c r="G114" s="275"/>
      <c r="H114" s="275" t="s">
        <v>449</v>
      </c>
      <c r="I114" s="275" t="s">
        <v>408</v>
      </c>
      <c r="J114" s="275">
        <v>120</v>
      </c>
      <c r="K114" s="289"/>
    </row>
    <row r="115" spans="2:11" s="1" customFormat="1" ht="15" customHeight="1">
      <c r="B115" s="300"/>
      <c r="C115" s="275" t="s">
        <v>38</v>
      </c>
      <c r="D115" s="275"/>
      <c r="E115" s="275"/>
      <c r="F115" s="298" t="s">
        <v>406</v>
      </c>
      <c r="G115" s="275"/>
      <c r="H115" s="275" t="s">
        <v>450</v>
      </c>
      <c r="I115" s="275" t="s">
        <v>441</v>
      </c>
      <c r="J115" s="275"/>
      <c r="K115" s="289"/>
    </row>
    <row r="116" spans="2:11" s="1" customFormat="1" ht="15" customHeight="1">
      <c r="B116" s="300"/>
      <c r="C116" s="275" t="s">
        <v>48</v>
      </c>
      <c r="D116" s="275"/>
      <c r="E116" s="275"/>
      <c r="F116" s="298" t="s">
        <v>406</v>
      </c>
      <c r="G116" s="275"/>
      <c r="H116" s="275" t="s">
        <v>451</v>
      </c>
      <c r="I116" s="275" t="s">
        <v>441</v>
      </c>
      <c r="J116" s="275"/>
      <c r="K116" s="289"/>
    </row>
    <row r="117" spans="2:11" s="1" customFormat="1" ht="15" customHeight="1">
      <c r="B117" s="300"/>
      <c r="C117" s="275" t="s">
        <v>57</v>
      </c>
      <c r="D117" s="275"/>
      <c r="E117" s="275"/>
      <c r="F117" s="298" t="s">
        <v>406</v>
      </c>
      <c r="G117" s="275"/>
      <c r="H117" s="275" t="s">
        <v>452</v>
      </c>
      <c r="I117" s="275" t="s">
        <v>453</v>
      </c>
      <c r="J117" s="275"/>
      <c r="K117" s="289"/>
    </row>
    <row r="118" spans="2:11" s="1" customFormat="1" ht="15" customHeight="1">
      <c r="B118" s="303"/>
      <c r="C118" s="309"/>
      <c r="D118" s="309"/>
      <c r="E118" s="309"/>
      <c r="F118" s="309"/>
      <c r="G118" s="309"/>
      <c r="H118" s="309"/>
      <c r="I118" s="309"/>
      <c r="J118" s="309"/>
      <c r="K118" s="305"/>
    </row>
    <row r="119" spans="2:11" s="1" customFormat="1" ht="18.75" customHeight="1">
      <c r="B119" s="310"/>
      <c r="C119" s="311"/>
      <c r="D119" s="311"/>
      <c r="E119" s="311"/>
      <c r="F119" s="312"/>
      <c r="G119" s="311"/>
      <c r="H119" s="311"/>
      <c r="I119" s="311"/>
      <c r="J119" s="311"/>
      <c r="K119" s="310"/>
    </row>
    <row r="120" spans="2:11" s="1" customFormat="1" ht="18.75" customHeight="1"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</row>
    <row r="121" spans="2:11" s="1" customFormat="1" ht="7.5" customHeight="1">
      <c r="B121" s="313"/>
      <c r="C121" s="314"/>
      <c r="D121" s="314"/>
      <c r="E121" s="314"/>
      <c r="F121" s="314"/>
      <c r="G121" s="314"/>
      <c r="H121" s="314"/>
      <c r="I121" s="314"/>
      <c r="J121" s="314"/>
      <c r="K121" s="315"/>
    </row>
    <row r="122" spans="2:11" s="1" customFormat="1" ht="45" customHeight="1">
      <c r="B122" s="316"/>
      <c r="C122" s="266" t="s">
        <v>454</v>
      </c>
      <c r="D122" s="266"/>
      <c r="E122" s="266"/>
      <c r="F122" s="266"/>
      <c r="G122" s="266"/>
      <c r="H122" s="266"/>
      <c r="I122" s="266"/>
      <c r="J122" s="266"/>
      <c r="K122" s="317"/>
    </row>
    <row r="123" spans="2:11" s="1" customFormat="1" ht="17.25" customHeight="1">
      <c r="B123" s="318"/>
      <c r="C123" s="290" t="s">
        <v>400</v>
      </c>
      <c r="D123" s="290"/>
      <c r="E123" s="290"/>
      <c r="F123" s="290" t="s">
        <v>401</v>
      </c>
      <c r="G123" s="291"/>
      <c r="H123" s="290" t="s">
        <v>54</v>
      </c>
      <c r="I123" s="290" t="s">
        <v>57</v>
      </c>
      <c r="J123" s="290" t="s">
        <v>402</v>
      </c>
      <c r="K123" s="319"/>
    </row>
    <row r="124" spans="2:11" s="1" customFormat="1" ht="17.25" customHeight="1">
      <c r="B124" s="318"/>
      <c r="C124" s="292" t="s">
        <v>403</v>
      </c>
      <c r="D124" s="292"/>
      <c r="E124" s="292"/>
      <c r="F124" s="293" t="s">
        <v>404</v>
      </c>
      <c r="G124" s="294"/>
      <c r="H124" s="292"/>
      <c r="I124" s="292"/>
      <c r="J124" s="292" t="s">
        <v>405</v>
      </c>
      <c r="K124" s="319"/>
    </row>
    <row r="125" spans="2:11" s="1" customFormat="1" ht="5.25" customHeight="1">
      <c r="B125" s="320"/>
      <c r="C125" s="295"/>
      <c r="D125" s="295"/>
      <c r="E125" s="295"/>
      <c r="F125" s="295"/>
      <c r="G125" s="321"/>
      <c r="H125" s="295"/>
      <c r="I125" s="295"/>
      <c r="J125" s="295"/>
      <c r="K125" s="322"/>
    </row>
    <row r="126" spans="2:11" s="1" customFormat="1" ht="15" customHeight="1">
      <c r="B126" s="320"/>
      <c r="C126" s="275" t="s">
        <v>409</v>
      </c>
      <c r="D126" s="297"/>
      <c r="E126" s="297"/>
      <c r="F126" s="298" t="s">
        <v>406</v>
      </c>
      <c r="G126" s="275"/>
      <c r="H126" s="275" t="s">
        <v>446</v>
      </c>
      <c r="I126" s="275" t="s">
        <v>408</v>
      </c>
      <c r="J126" s="275">
        <v>120</v>
      </c>
      <c r="K126" s="323"/>
    </row>
    <row r="127" spans="2:11" s="1" customFormat="1" ht="15" customHeight="1">
      <c r="B127" s="320"/>
      <c r="C127" s="275" t="s">
        <v>455</v>
      </c>
      <c r="D127" s="275"/>
      <c r="E127" s="275"/>
      <c r="F127" s="298" t="s">
        <v>406</v>
      </c>
      <c r="G127" s="275"/>
      <c r="H127" s="275" t="s">
        <v>456</v>
      </c>
      <c r="I127" s="275" t="s">
        <v>408</v>
      </c>
      <c r="J127" s="275" t="s">
        <v>457</v>
      </c>
      <c r="K127" s="323"/>
    </row>
    <row r="128" spans="2:11" s="1" customFormat="1" ht="15" customHeight="1">
      <c r="B128" s="320"/>
      <c r="C128" s="275" t="s">
        <v>354</v>
      </c>
      <c r="D128" s="275"/>
      <c r="E128" s="275"/>
      <c r="F128" s="298" t="s">
        <v>406</v>
      </c>
      <c r="G128" s="275"/>
      <c r="H128" s="275" t="s">
        <v>458</v>
      </c>
      <c r="I128" s="275" t="s">
        <v>408</v>
      </c>
      <c r="J128" s="275" t="s">
        <v>457</v>
      </c>
      <c r="K128" s="323"/>
    </row>
    <row r="129" spans="2:11" s="1" customFormat="1" ht="15" customHeight="1">
      <c r="B129" s="320"/>
      <c r="C129" s="275" t="s">
        <v>417</v>
      </c>
      <c r="D129" s="275"/>
      <c r="E129" s="275"/>
      <c r="F129" s="298" t="s">
        <v>412</v>
      </c>
      <c r="G129" s="275"/>
      <c r="H129" s="275" t="s">
        <v>418</v>
      </c>
      <c r="I129" s="275" t="s">
        <v>408</v>
      </c>
      <c r="J129" s="275">
        <v>15</v>
      </c>
      <c r="K129" s="323"/>
    </row>
    <row r="130" spans="2:11" s="1" customFormat="1" ht="15" customHeight="1">
      <c r="B130" s="320"/>
      <c r="C130" s="301" t="s">
        <v>419</v>
      </c>
      <c r="D130" s="301"/>
      <c r="E130" s="301"/>
      <c r="F130" s="302" t="s">
        <v>412</v>
      </c>
      <c r="G130" s="301"/>
      <c r="H130" s="301" t="s">
        <v>420</v>
      </c>
      <c r="I130" s="301" t="s">
        <v>408</v>
      </c>
      <c r="J130" s="301">
        <v>15</v>
      </c>
      <c r="K130" s="323"/>
    </row>
    <row r="131" spans="2:11" s="1" customFormat="1" ht="15" customHeight="1">
      <c r="B131" s="320"/>
      <c r="C131" s="301" t="s">
        <v>421</v>
      </c>
      <c r="D131" s="301"/>
      <c r="E131" s="301"/>
      <c r="F131" s="302" t="s">
        <v>412</v>
      </c>
      <c r="G131" s="301"/>
      <c r="H131" s="301" t="s">
        <v>422</v>
      </c>
      <c r="I131" s="301" t="s">
        <v>408</v>
      </c>
      <c r="J131" s="301">
        <v>20</v>
      </c>
      <c r="K131" s="323"/>
    </row>
    <row r="132" spans="2:11" s="1" customFormat="1" ht="15" customHeight="1">
      <c r="B132" s="320"/>
      <c r="C132" s="301" t="s">
        <v>423</v>
      </c>
      <c r="D132" s="301"/>
      <c r="E132" s="301"/>
      <c r="F132" s="302" t="s">
        <v>412</v>
      </c>
      <c r="G132" s="301"/>
      <c r="H132" s="301" t="s">
        <v>424</v>
      </c>
      <c r="I132" s="301" t="s">
        <v>408</v>
      </c>
      <c r="J132" s="301">
        <v>20</v>
      </c>
      <c r="K132" s="323"/>
    </row>
    <row r="133" spans="2:11" s="1" customFormat="1" ht="15" customHeight="1">
      <c r="B133" s="320"/>
      <c r="C133" s="275" t="s">
        <v>411</v>
      </c>
      <c r="D133" s="275"/>
      <c r="E133" s="275"/>
      <c r="F133" s="298" t="s">
        <v>412</v>
      </c>
      <c r="G133" s="275"/>
      <c r="H133" s="275" t="s">
        <v>446</v>
      </c>
      <c r="I133" s="275" t="s">
        <v>408</v>
      </c>
      <c r="J133" s="275">
        <v>50</v>
      </c>
      <c r="K133" s="323"/>
    </row>
    <row r="134" spans="2:11" s="1" customFormat="1" ht="15" customHeight="1">
      <c r="B134" s="320"/>
      <c r="C134" s="275" t="s">
        <v>425</v>
      </c>
      <c r="D134" s="275"/>
      <c r="E134" s="275"/>
      <c r="F134" s="298" t="s">
        <v>412</v>
      </c>
      <c r="G134" s="275"/>
      <c r="H134" s="275" t="s">
        <v>446</v>
      </c>
      <c r="I134" s="275" t="s">
        <v>408</v>
      </c>
      <c r="J134" s="275">
        <v>50</v>
      </c>
      <c r="K134" s="323"/>
    </row>
    <row r="135" spans="2:11" s="1" customFormat="1" ht="15" customHeight="1">
      <c r="B135" s="320"/>
      <c r="C135" s="275" t="s">
        <v>431</v>
      </c>
      <c r="D135" s="275"/>
      <c r="E135" s="275"/>
      <c r="F135" s="298" t="s">
        <v>412</v>
      </c>
      <c r="G135" s="275"/>
      <c r="H135" s="275" t="s">
        <v>446</v>
      </c>
      <c r="I135" s="275" t="s">
        <v>408</v>
      </c>
      <c r="J135" s="275">
        <v>50</v>
      </c>
      <c r="K135" s="323"/>
    </row>
    <row r="136" spans="2:11" s="1" customFormat="1" ht="15" customHeight="1">
      <c r="B136" s="320"/>
      <c r="C136" s="275" t="s">
        <v>433</v>
      </c>
      <c r="D136" s="275"/>
      <c r="E136" s="275"/>
      <c r="F136" s="298" t="s">
        <v>412</v>
      </c>
      <c r="G136" s="275"/>
      <c r="H136" s="275" t="s">
        <v>446</v>
      </c>
      <c r="I136" s="275" t="s">
        <v>408</v>
      </c>
      <c r="J136" s="275">
        <v>50</v>
      </c>
      <c r="K136" s="323"/>
    </row>
    <row r="137" spans="2:11" s="1" customFormat="1" ht="15" customHeight="1">
      <c r="B137" s="320"/>
      <c r="C137" s="275" t="s">
        <v>434</v>
      </c>
      <c r="D137" s="275"/>
      <c r="E137" s="275"/>
      <c r="F137" s="298" t="s">
        <v>412</v>
      </c>
      <c r="G137" s="275"/>
      <c r="H137" s="275" t="s">
        <v>459</v>
      </c>
      <c r="I137" s="275" t="s">
        <v>408</v>
      </c>
      <c r="J137" s="275">
        <v>255</v>
      </c>
      <c r="K137" s="323"/>
    </row>
    <row r="138" spans="2:11" s="1" customFormat="1" ht="15" customHeight="1">
      <c r="B138" s="320"/>
      <c r="C138" s="275" t="s">
        <v>436</v>
      </c>
      <c r="D138" s="275"/>
      <c r="E138" s="275"/>
      <c r="F138" s="298" t="s">
        <v>406</v>
      </c>
      <c r="G138" s="275"/>
      <c r="H138" s="275" t="s">
        <v>460</v>
      </c>
      <c r="I138" s="275" t="s">
        <v>438</v>
      </c>
      <c r="J138" s="275"/>
      <c r="K138" s="323"/>
    </row>
    <row r="139" spans="2:11" s="1" customFormat="1" ht="15" customHeight="1">
      <c r="B139" s="320"/>
      <c r="C139" s="275" t="s">
        <v>439</v>
      </c>
      <c r="D139" s="275"/>
      <c r="E139" s="275"/>
      <c r="F139" s="298" t="s">
        <v>406</v>
      </c>
      <c r="G139" s="275"/>
      <c r="H139" s="275" t="s">
        <v>461</v>
      </c>
      <c r="I139" s="275" t="s">
        <v>441</v>
      </c>
      <c r="J139" s="275"/>
      <c r="K139" s="323"/>
    </row>
    <row r="140" spans="2:11" s="1" customFormat="1" ht="15" customHeight="1">
      <c r="B140" s="320"/>
      <c r="C140" s="275" t="s">
        <v>442</v>
      </c>
      <c r="D140" s="275"/>
      <c r="E140" s="275"/>
      <c r="F140" s="298" t="s">
        <v>406</v>
      </c>
      <c r="G140" s="275"/>
      <c r="H140" s="275" t="s">
        <v>442</v>
      </c>
      <c r="I140" s="275" t="s">
        <v>441</v>
      </c>
      <c r="J140" s="275"/>
      <c r="K140" s="323"/>
    </row>
    <row r="141" spans="2:11" s="1" customFormat="1" ht="15" customHeight="1">
      <c r="B141" s="320"/>
      <c r="C141" s="275" t="s">
        <v>38</v>
      </c>
      <c r="D141" s="275"/>
      <c r="E141" s="275"/>
      <c r="F141" s="298" t="s">
        <v>406</v>
      </c>
      <c r="G141" s="275"/>
      <c r="H141" s="275" t="s">
        <v>462</v>
      </c>
      <c r="I141" s="275" t="s">
        <v>441</v>
      </c>
      <c r="J141" s="275"/>
      <c r="K141" s="323"/>
    </row>
    <row r="142" spans="2:11" s="1" customFormat="1" ht="15" customHeight="1">
      <c r="B142" s="320"/>
      <c r="C142" s="275" t="s">
        <v>463</v>
      </c>
      <c r="D142" s="275"/>
      <c r="E142" s="275"/>
      <c r="F142" s="298" t="s">
        <v>406</v>
      </c>
      <c r="G142" s="275"/>
      <c r="H142" s="275" t="s">
        <v>464</v>
      </c>
      <c r="I142" s="275" t="s">
        <v>441</v>
      </c>
      <c r="J142" s="275"/>
      <c r="K142" s="323"/>
    </row>
    <row r="143" spans="2:11" s="1" customFormat="1" ht="15" customHeight="1">
      <c r="B143" s="324"/>
      <c r="C143" s="325"/>
      <c r="D143" s="325"/>
      <c r="E143" s="325"/>
      <c r="F143" s="325"/>
      <c r="G143" s="325"/>
      <c r="H143" s="325"/>
      <c r="I143" s="325"/>
      <c r="J143" s="325"/>
      <c r="K143" s="326"/>
    </row>
    <row r="144" spans="2:11" s="1" customFormat="1" ht="18.75" customHeight="1">
      <c r="B144" s="311"/>
      <c r="C144" s="311"/>
      <c r="D144" s="311"/>
      <c r="E144" s="311"/>
      <c r="F144" s="312"/>
      <c r="G144" s="311"/>
      <c r="H144" s="311"/>
      <c r="I144" s="311"/>
      <c r="J144" s="311"/>
      <c r="K144" s="311"/>
    </row>
    <row r="145" spans="2:11" s="1" customFormat="1" ht="18.75" customHeight="1"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</row>
    <row r="146" spans="2:11" s="1" customFormat="1" ht="7.5" customHeight="1">
      <c r="B146" s="284"/>
      <c r="C146" s="285"/>
      <c r="D146" s="285"/>
      <c r="E146" s="285"/>
      <c r="F146" s="285"/>
      <c r="G146" s="285"/>
      <c r="H146" s="285"/>
      <c r="I146" s="285"/>
      <c r="J146" s="285"/>
      <c r="K146" s="286"/>
    </row>
    <row r="147" spans="2:11" s="1" customFormat="1" ht="45" customHeight="1">
      <c r="B147" s="287"/>
      <c r="C147" s="288" t="s">
        <v>465</v>
      </c>
      <c r="D147" s="288"/>
      <c r="E147" s="288"/>
      <c r="F147" s="288"/>
      <c r="G147" s="288"/>
      <c r="H147" s="288"/>
      <c r="I147" s="288"/>
      <c r="J147" s="288"/>
      <c r="K147" s="289"/>
    </row>
    <row r="148" spans="2:11" s="1" customFormat="1" ht="17.25" customHeight="1">
      <c r="B148" s="287"/>
      <c r="C148" s="290" t="s">
        <v>400</v>
      </c>
      <c r="D148" s="290"/>
      <c r="E148" s="290"/>
      <c r="F148" s="290" t="s">
        <v>401</v>
      </c>
      <c r="G148" s="291"/>
      <c r="H148" s="290" t="s">
        <v>54</v>
      </c>
      <c r="I148" s="290" t="s">
        <v>57</v>
      </c>
      <c r="J148" s="290" t="s">
        <v>402</v>
      </c>
      <c r="K148" s="289"/>
    </row>
    <row r="149" spans="2:11" s="1" customFormat="1" ht="17.25" customHeight="1">
      <c r="B149" s="287"/>
      <c r="C149" s="292" t="s">
        <v>403</v>
      </c>
      <c r="D149" s="292"/>
      <c r="E149" s="292"/>
      <c r="F149" s="293" t="s">
        <v>404</v>
      </c>
      <c r="G149" s="294"/>
      <c r="H149" s="292"/>
      <c r="I149" s="292"/>
      <c r="J149" s="292" t="s">
        <v>405</v>
      </c>
      <c r="K149" s="289"/>
    </row>
    <row r="150" spans="2:11" s="1" customFormat="1" ht="5.25" customHeight="1">
      <c r="B150" s="300"/>
      <c r="C150" s="295"/>
      <c r="D150" s="295"/>
      <c r="E150" s="295"/>
      <c r="F150" s="295"/>
      <c r="G150" s="296"/>
      <c r="H150" s="295"/>
      <c r="I150" s="295"/>
      <c r="J150" s="295"/>
      <c r="K150" s="323"/>
    </row>
    <row r="151" spans="2:11" s="1" customFormat="1" ht="15" customHeight="1">
      <c r="B151" s="300"/>
      <c r="C151" s="327" t="s">
        <v>409</v>
      </c>
      <c r="D151" s="275"/>
      <c r="E151" s="275"/>
      <c r="F151" s="328" t="s">
        <v>406</v>
      </c>
      <c r="G151" s="275"/>
      <c r="H151" s="327" t="s">
        <v>446</v>
      </c>
      <c r="I151" s="327" t="s">
        <v>408</v>
      </c>
      <c r="J151" s="327">
        <v>120</v>
      </c>
      <c r="K151" s="323"/>
    </row>
    <row r="152" spans="2:11" s="1" customFormat="1" ht="15" customHeight="1">
      <c r="B152" s="300"/>
      <c r="C152" s="327" t="s">
        <v>455</v>
      </c>
      <c r="D152" s="275"/>
      <c r="E152" s="275"/>
      <c r="F152" s="328" t="s">
        <v>406</v>
      </c>
      <c r="G152" s="275"/>
      <c r="H152" s="327" t="s">
        <v>466</v>
      </c>
      <c r="I152" s="327" t="s">
        <v>408</v>
      </c>
      <c r="J152" s="327" t="s">
        <v>457</v>
      </c>
      <c r="K152" s="323"/>
    </row>
    <row r="153" spans="2:11" s="1" customFormat="1" ht="15" customHeight="1">
      <c r="B153" s="300"/>
      <c r="C153" s="327" t="s">
        <v>354</v>
      </c>
      <c r="D153" s="275"/>
      <c r="E153" s="275"/>
      <c r="F153" s="328" t="s">
        <v>406</v>
      </c>
      <c r="G153" s="275"/>
      <c r="H153" s="327" t="s">
        <v>467</v>
      </c>
      <c r="I153" s="327" t="s">
        <v>408</v>
      </c>
      <c r="J153" s="327" t="s">
        <v>457</v>
      </c>
      <c r="K153" s="323"/>
    </row>
    <row r="154" spans="2:11" s="1" customFormat="1" ht="15" customHeight="1">
      <c r="B154" s="300"/>
      <c r="C154" s="327" t="s">
        <v>411</v>
      </c>
      <c r="D154" s="275"/>
      <c r="E154" s="275"/>
      <c r="F154" s="328" t="s">
        <v>412</v>
      </c>
      <c r="G154" s="275"/>
      <c r="H154" s="327" t="s">
        <v>446</v>
      </c>
      <c r="I154" s="327" t="s">
        <v>408</v>
      </c>
      <c r="J154" s="327">
        <v>50</v>
      </c>
      <c r="K154" s="323"/>
    </row>
    <row r="155" spans="2:11" s="1" customFormat="1" ht="15" customHeight="1">
      <c r="B155" s="300"/>
      <c r="C155" s="327" t="s">
        <v>414</v>
      </c>
      <c r="D155" s="275"/>
      <c r="E155" s="275"/>
      <c r="F155" s="328" t="s">
        <v>406</v>
      </c>
      <c r="G155" s="275"/>
      <c r="H155" s="327" t="s">
        <v>446</v>
      </c>
      <c r="I155" s="327" t="s">
        <v>416</v>
      </c>
      <c r="J155" s="327"/>
      <c r="K155" s="323"/>
    </row>
    <row r="156" spans="2:11" s="1" customFormat="1" ht="15" customHeight="1">
      <c r="B156" s="300"/>
      <c r="C156" s="327" t="s">
        <v>425</v>
      </c>
      <c r="D156" s="275"/>
      <c r="E156" s="275"/>
      <c r="F156" s="328" t="s">
        <v>412</v>
      </c>
      <c r="G156" s="275"/>
      <c r="H156" s="327" t="s">
        <v>446</v>
      </c>
      <c r="I156" s="327" t="s">
        <v>408</v>
      </c>
      <c r="J156" s="327">
        <v>50</v>
      </c>
      <c r="K156" s="323"/>
    </row>
    <row r="157" spans="2:11" s="1" customFormat="1" ht="15" customHeight="1">
      <c r="B157" s="300"/>
      <c r="C157" s="327" t="s">
        <v>433</v>
      </c>
      <c r="D157" s="275"/>
      <c r="E157" s="275"/>
      <c r="F157" s="328" t="s">
        <v>412</v>
      </c>
      <c r="G157" s="275"/>
      <c r="H157" s="327" t="s">
        <v>446</v>
      </c>
      <c r="I157" s="327" t="s">
        <v>408</v>
      </c>
      <c r="J157" s="327">
        <v>50</v>
      </c>
      <c r="K157" s="323"/>
    </row>
    <row r="158" spans="2:11" s="1" customFormat="1" ht="15" customHeight="1">
      <c r="B158" s="300"/>
      <c r="C158" s="327" t="s">
        <v>431</v>
      </c>
      <c r="D158" s="275"/>
      <c r="E158" s="275"/>
      <c r="F158" s="328" t="s">
        <v>412</v>
      </c>
      <c r="G158" s="275"/>
      <c r="H158" s="327" t="s">
        <v>446</v>
      </c>
      <c r="I158" s="327" t="s">
        <v>408</v>
      </c>
      <c r="J158" s="327">
        <v>50</v>
      </c>
      <c r="K158" s="323"/>
    </row>
    <row r="159" spans="2:11" s="1" customFormat="1" ht="15" customHeight="1">
      <c r="B159" s="300"/>
      <c r="C159" s="327" t="s">
        <v>89</v>
      </c>
      <c r="D159" s="275"/>
      <c r="E159" s="275"/>
      <c r="F159" s="328" t="s">
        <v>406</v>
      </c>
      <c r="G159" s="275"/>
      <c r="H159" s="327" t="s">
        <v>468</v>
      </c>
      <c r="I159" s="327" t="s">
        <v>408</v>
      </c>
      <c r="J159" s="327" t="s">
        <v>469</v>
      </c>
      <c r="K159" s="323"/>
    </row>
    <row r="160" spans="2:11" s="1" customFormat="1" ht="15" customHeight="1">
      <c r="B160" s="300"/>
      <c r="C160" s="327" t="s">
        <v>470</v>
      </c>
      <c r="D160" s="275"/>
      <c r="E160" s="275"/>
      <c r="F160" s="328" t="s">
        <v>406</v>
      </c>
      <c r="G160" s="275"/>
      <c r="H160" s="327" t="s">
        <v>471</v>
      </c>
      <c r="I160" s="327" t="s">
        <v>441</v>
      </c>
      <c r="J160" s="327"/>
      <c r="K160" s="323"/>
    </row>
    <row r="161" spans="2:11" s="1" customFormat="1" ht="15" customHeight="1">
      <c r="B161" s="329"/>
      <c r="C161" s="309"/>
      <c r="D161" s="309"/>
      <c r="E161" s="309"/>
      <c r="F161" s="309"/>
      <c r="G161" s="309"/>
      <c r="H161" s="309"/>
      <c r="I161" s="309"/>
      <c r="J161" s="309"/>
      <c r="K161" s="330"/>
    </row>
    <row r="162" spans="2:11" s="1" customFormat="1" ht="18.75" customHeight="1">
      <c r="B162" s="311"/>
      <c r="C162" s="321"/>
      <c r="D162" s="321"/>
      <c r="E162" s="321"/>
      <c r="F162" s="331"/>
      <c r="G162" s="321"/>
      <c r="H162" s="321"/>
      <c r="I162" s="321"/>
      <c r="J162" s="321"/>
      <c r="K162" s="311"/>
    </row>
    <row r="163" spans="2:11" s="1" customFormat="1" ht="18.75" customHeight="1">
      <c r="B163" s="283"/>
      <c r="C163" s="283"/>
      <c r="D163" s="283"/>
      <c r="E163" s="283"/>
      <c r="F163" s="283"/>
      <c r="G163" s="283"/>
      <c r="H163" s="283"/>
      <c r="I163" s="283"/>
      <c r="J163" s="283"/>
      <c r="K163" s="283"/>
    </row>
    <row r="164" spans="2:11" s="1" customFormat="1" ht="7.5" customHeight="1">
      <c r="B164" s="262"/>
      <c r="C164" s="263"/>
      <c r="D164" s="263"/>
      <c r="E164" s="263"/>
      <c r="F164" s="263"/>
      <c r="G164" s="263"/>
      <c r="H164" s="263"/>
      <c r="I164" s="263"/>
      <c r="J164" s="263"/>
      <c r="K164" s="264"/>
    </row>
    <row r="165" spans="2:11" s="1" customFormat="1" ht="45" customHeight="1">
      <c r="B165" s="265"/>
      <c r="C165" s="266" t="s">
        <v>472</v>
      </c>
      <c r="D165" s="266"/>
      <c r="E165" s="266"/>
      <c r="F165" s="266"/>
      <c r="G165" s="266"/>
      <c r="H165" s="266"/>
      <c r="I165" s="266"/>
      <c r="J165" s="266"/>
      <c r="K165" s="267"/>
    </row>
    <row r="166" spans="2:11" s="1" customFormat="1" ht="17.25" customHeight="1">
      <c r="B166" s="265"/>
      <c r="C166" s="290" t="s">
        <v>400</v>
      </c>
      <c r="D166" s="290"/>
      <c r="E166" s="290"/>
      <c r="F166" s="290" t="s">
        <v>401</v>
      </c>
      <c r="G166" s="332"/>
      <c r="H166" s="333" t="s">
        <v>54</v>
      </c>
      <c r="I166" s="333" t="s">
        <v>57</v>
      </c>
      <c r="J166" s="290" t="s">
        <v>402</v>
      </c>
      <c r="K166" s="267"/>
    </row>
    <row r="167" spans="2:11" s="1" customFormat="1" ht="17.25" customHeight="1">
      <c r="B167" s="268"/>
      <c r="C167" s="292" t="s">
        <v>403</v>
      </c>
      <c r="D167" s="292"/>
      <c r="E167" s="292"/>
      <c r="F167" s="293" t="s">
        <v>404</v>
      </c>
      <c r="G167" s="334"/>
      <c r="H167" s="335"/>
      <c r="I167" s="335"/>
      <c r="J167" s="292" t="s">
        <v>405</v>
      </c>
      <c r="K167" s="270"/>
    </row>
    <row r="168" spans="2:11" s="1" customFormat="1" ht="5.25" customHeight="1">
      <c r="B168" s="300"/>
      <c r="C168" s="295"/>
      <c r="D168" s="295"/>
      <c r="E168" s="295"/>
      <c r="F168" s="295"/>
      <c r="G168" s="296"/>
      <c r="H168" s="295"/>
      <c r="I168" s="295"/>
      <c r="J168" s="295"/>
      <c r="K168" s="323"/>
    </row>
    <row r="169" spans="2:11" s="1" customFormat="1" ht="15" customHeight="1">
      <c r="B169" s="300"/>
      <c r="C169" s="275" t="s">
        <v>409</v>
      </c>
      <c r="D169" s="275"/>
      <c r="E169" s="275"/>
      <c r="F169" s="298" t="s">
        <v>406</v>
      </c>
      <c r="G169" s="275"/>
      <c r="H169" s="275" t="s">
        <v>446</v>
      </c>
      <c r="I169" s="275" t="s">
        <v>408</v>
      </c>
      <c r="J169" s="275">
        <v>120</v>
      </c>
      <c r="K169" s="323"/>
    </row>
    <row r="170" spans="2:11" s="1" customFormat="1" ht="15" customHeight="1">
      <c r="B170" s="300"/>
      <c r="C170" s="275" t="s">
        <v>455</v>
      </c>
      <c r="D170" s="275"/>
      <c r="E170" s="275"/>
      <c r="F170" s="298" t="s">
        <v>406</v>
      </c>
      <c r="G170" s="275"/>
      <c r="H170" s="275" t="s">
        <v>456</v>
      </c>
      <c r="I170" s="275" t="s">
        <v>408</v>
      </c>
      <c r="J170" s="275" t="s">
        <v>457</v>
      </c>
      <c r="K170" s="323"/>
    </row>
    <row r="171" spans="2:11" s="1" customFormat="1" ht="15" customHeight="1">
      <c r="B171" s="300"/>
      <c r="C171" s="275" t="s">
        <v>354</v>
      </c>
      <c r="D171" s="275"/>
      <c r="E171" s="275"/>
      <c r="F171" s="298" t="s">
        <v>406</v>
      </c>
      <c r="G171" s="275"/>
      <c r="H171" s="275" t="s">
        <v>473</v>
      </c>
      <c r="I171" s="275" t="s">
        <v>408</v>
      </c>
      <c r="J171" s="275" t="s">
        <v>457</v>
      </c>
      <c r="K171" s="323"/>
    </row>
    <row r="172" spans="2:11" s="1" customFormat="1" ht="15" customHeight="1">
      <c r="B172" s="300"/>
      <c r="C172" s="275" t="s">
        <v>411</v>
      </c>
      <c r="D172" s="275"/>
      <c r="E172" s="275"/>
      <c r="F172" s="298" t="s">
        <v>412</v>
      </c>
      <c r="G172" s="275"/>
      <c r="H172" s="275" t="s">
        <v>473</v>
      </c>
      <c r="I172" s="275" t="s">
        <v>408</v>
      </c>
      <c r="J172" s="275">
        <v>50</v>
      </c>
      <c r="K172" s="323"/>
    </row>
    <row r="173" spans="2:11" s="1" customFormat="1" ht="15" customHeight="1">
      <c r="B173" s="300"/>
      <c r="C173" s="275" t="s">
        <v>414</v>
      </c>
      <c r="D173" s="275"/>
      <c r="E173" s="275"/>
      <c r="F173" s="298" t="s">
        <v>406</v>
      </c>
      <c r="G173" s="275"/>
      <c r="H173" s="275" t="s">
        <v>473</v>
      </c>
      <c r="I173" s="275" t="s">
        <v>416</v>
      </c>
      <c r="J173" s="275"/>
      <c r="K173" s="323"/>
    </row>
    <row r="174" spans="2:11" s="1" customFormat="1" ht="15" customHeight="1">
      <c r="B174" s="300"/>
      <c r="C174" s="275" t="s">
        <v>425</v>
      </c>
      <c r="D174" s="275"/>
      <c r="E174" s="275"/>
      <c r="F174" s="298" t="s">
        <v>412</v>
      </c>
      <c r="G174" s="275"/>
      <c r="H174" s="275" t="s">
        <v>473</v>
      </c>
      <c r="I174" s="275" t="s">
        <v>408</v>
      </c>
      <c r="J174" s="275">
        <v>50</v>
      </c>
      <c r="K174" s="323"/>
    </row>
    <row r="175" spans="2:11" s="1" customFormat="1" ht="15" customHeight="1">
      <c r="B175" s="300"/>
      <c r="C175" s="275" t="s">
        <v>433</v>
      </c>
      <c r="D175" s="275"/>
      <c r="E175" s="275"/>
      <c r="F175" s="298" t="s">
        <v>412</v>
      </c>
      <c r="G175" s="275"/>
      <c r="H175" s="275" t="s">
        <v>473</v>
      </c>
      <c r="I175" s="275" t="s">
        <v>408</v>
      </c>
      <c r="J175" s="275">
        <v>50</v>
      </c>
      <c r="K175" s="323"/>
    </row>
    <row r="176" spans="2:11" s="1" customFormat="1" ht="15" customHeight="1">
      <c r="B176" s="300"/>
      <c r="C176" s="275" t="s">
        <v>431</v>
      </c>
      <c r="D176" s="275"/>
      <c r="E176" s="275"/>
      <c r="F176" s="298" t="s">
        <v>412</v>
      </c>
      <c r="G176" s="275"/>
      <c r="H176" s="275" t="s">
        <v>473</v>
      </c>
      <c r="I176" s="275" t="s">
        <v>408</v>
      </c>
      <c r="J176" s="275">
        <v>50</v>
      </c>
      <c r="K176" s="323"/>
    </row>
    <row r="177" spans="2:11" s="1" customFormat="1" ht="15" customHeight="1">
      <c r="B177" s="300"/>
      <c r="C177" s="275" t="s">
        <v>105</v>
      </c>
      <c r="D177" s="275"/>
      <c r="E177" s="275"/>
      <c r="F177" s="298" t="s">
        <v>406</v>
      </c>
      <c r="G177" s="275"/>
      <c r="H177" s="275" t="s">
        <v>474</v>
      </c>
      <c r="I177" s="275" t="s">
        <v>475</v>
      </c>
      <c r="J177" s="275"/>
      <c r="K177" s="323"/>
    </row>
    <row r="178" spans="2:11" s="1" customFormat="1" ht="15" customHeight="1">
      <c r="B178" s="300"/>
      <c r="C178" s="275" t="s">
        <v>57</v>
      </c>
      <c r="D178" s="275"/>
      <c r="E178" s="275"/>
      <c r="F178" s="298" t="s">
        <v>406</v>
      </c>
      <c r="G178" s="275"/>
      <c r="H178" s="275" t="s">
        <v>476</v>
      </c>
      <c r="I178" s="275" t="s">
        <v>477</v>
      </c>
      <c r="J178" s="275">
        <v>1</v>
      </c>
      <c r="K178" s="323"/>
    </row>
    <row r="179" spans="2:11" s="1" customFormat="1" ht="15" customHeight="1">
      <c r="B179" s="300"/>
      <c r="C179" s="275" t="s">
        <v>53</v>
      </c>
      <c r="D179" s="275"/>
      <c r="E179" s="275"/>
      <c r="F179" s="298" t="s">
        <v>406</v>
      </c>
      <c r="G179" s="275"/>
      <c r="H179" s="275" t="s">
        <v>478</v>
      </c>
      <c r="I179" s="275" t="s">
        <v>408</v>
      </c>
      <c r="J179" s="275">
        <v>20</v>
      </c>
      <c r="K179" s="323"/>
    </row>
    <row r="180" spans="2:11" s="1" customFormat="1" ht="15" customHeight="1">
      <c r="B180" s="300"/>
      <c r="C180" s="275" t="s">
        <v>54</v>
      </c>
      <c r="D180" s="275"/>
      <c r="E180" s="275"/>
      <c r="F180" s="298" t="s">
        <v>406</v>
      </c>
      <c r="G180" s="275"/>
      <c r="H180" s="275" t="s">
        <v>479</v>
      </c>
      <c r="I180" s="275" t="s">
        <v>408</v>
      </c>
      <c r="J180" s="275">
        <v>255</v>
      </c>
      <c r="K180" s="323"/>
    </row>
    <row r="181" spans="2:11" s="1" customFormat="1" ht="15" customHeight="1">
      <c r="B181" s="300"/>
      <c r="C181" s="275" t="s">
        <v>106</v>
      </c>
      <c r="D181" s="275"/>
      <c r="E181" s="275"/>
      <c r="F181" s="298" t="s">
        <v>406</v>
      </c>
      <c r="G181" s="275"/>
      <c r="H181" s="275" t="s">
        <v>370</v>
      </c>
      <c r="I181" s="275" t="s">
        <v>408</v>
      </c>
      <c r="J181" s="275">
        <v>10</v>
      </c>
      <c r="K181" s="323"/>
    </row>
    <row r="182" spans="2:11" s="1" customFormat="1" ht="15" customHeight="1">
      <c r="B182" s="300"/>
      <c r="C182" s="275" t="s">
        <v>107</v>
      </c>
      <c r="D182" s="275"/>
      <c r="E182" s="275"/>
      <c r="F182" s="298" t="s">
        <v>406</v>
      </c>
      <c r="G182" s="275"/>
      <c r="H182" s="275" t="s">
        <v>480</v>
      </c>
      <c r="I182" s="275" t="s">
        <v>441</v>
      </c>
      <c r="J182" s="275"/>
      <c r="K182" s="323"/>
    </row>
    <row r="183" spans="2:11" s="1" customFormat="1" ht="15" customHeight="1">
      <c r="B183" s="300"/>
      <c r="C183" s="275" t="s">
        <v>481</v>
      </c>
      <c r="D183" s="275"/>
      <c r="E183" s="275"/>
      <c r="F183" s="298" t="s">
        <v>406</v>
      </c>
      <c r="G183" s="275"/>
      <c r="H183" s="275" t="s">
        <v>482</v>
      </c>
      <c r="I183" s="275" t="s">
        <v>441</v>
      </c>
      <c r="J183" s="275"/>
      <c r="K183" s="323"/>
    </row>
    <row r="184" spans="2:11" s="1" customFormat="1" ht="15" customHeight="1">
      <c r="B184" s="300"/>
      <c r="C184" s="275" t="s">
        <v>470</v>
      </c>
      <c r="D184" s="275"/>
      <c r="E184" s="275"/>
      <c r="F184" s="298" t="s">
        <v>406</v>
      </c>
      <c r="G184" s="275"/>
      <c r="H184" s="275" t="s">
        <v>483</v>
      </c>
      <c r="I184" s="275" t="s">
        <v>441</v>
      </c>
      <c r="J184" s="275"/>
      <c r="K184" s="323"/>
    </row>
    <row r="185" spans="2:11" s="1" customFormat="1" ht="15" customHeight="1">
      <c r="B185" s="300"/>
      <c r="C185" s="275" t="s">
        <v>110</v>
      </c>
      <c r="D185" s="275"/>
      <c r="E185" s="275"/>
      <c r="F185" s="298" t="s">
        <v>412</v>
      </c>
      <c r="G185" s="275"/>
      <c r="H185" s="275" t="s">
        <v>484</v>
      </c>
      <c r="I185" s="275" t="s">
        <v>408</v>
      </c>
      <c r="J185" s="275">
        <v>50</v>
      </c>
      <c r="K185" s="323"/>
    </row>
    <row r="186" spans="2:11" s="1" customFormat="1" ht="15" customHeight="1">
      <c r="B186" s="300"/>
      <c r="C186" s="275" t="s">
        <v>485</v>
      </c>
      <c r="D186" s="275"/>
      <c r="E186" s="275"/>
      <c r="F186" s="298" t="s">
        <v>412</v>
      </c>
      <c r="G186" s="275"/>
      <c r="H186" s="275" t="s">
        <v>486</v>
      </c>
      <c r="I186" s="275" t="s">
        <v>487</v>
      </c>
      <c r="J186" s="275"/>
      <c r="K186" s="323"/>
    </row>
    <row r="187" spans="2:11" s="1" customFormat="1" ht="15" customHeight="1">
      <c r="B187" s="300"/>
      <c r="C187" s="275" t="s">
        <v>488</v>
      </c>
      <c r="D187" s="275"/>
      <c r="E187" s="275"/>
      <c r="F187" s="298" t="s">
        <v>412</v>
      </c>
      <c r="G187" s="275"/>
      <c r="H187" s="275" t="s">
        <v>489</v>
      </c>
      <c r="I187" s="275" t="s">
        <v>487</v>
      </c>
      <c r="J187" s="275"/>
      <c r="K187" s="323"/>
    </row>
    <row r="188" spans="2:11" s="1" customFormat="1" ht="15" customHeight="1">
      <c r="B188" s="300"/>
      <c r="C188" s="275" t="s">
        <v>490</v>
      </c>
      <c r="D188" s="275"/>
      <c r="E188" s="275"/>
      <c r="F188" s="298" t="s">
        <v>412</v>
      </c>
      <c r="G188" s="275"/>
      <c r="H188" s="275" t="s">
        <v>491</v>
      </c>
      <c r="I188" s="275" t="s">
        <v>487</v>
      </c>
      <c r="J188" s="275"/>
      <c r="K188" s="323"/>
    </row>
    <row r="189" spans="2:11" s="1" customFormat="1" ht="15" customHeight="1">
      <c r="B189" s="300"/>
      <c r="C189" s="336" t="s">
        <v>492</v>
      </c>
      <c r="D189" s="275"/>
      <c r="E189" s="275"/>
      <c r="F189" s="298" t="s">
        <v>412</v>
      </c>
      <c r="G189" s="275"/>
      <c r="H189" s="275" t="s">
        <v>493</v>
      </c>
      <c r="I189" s="275" t="s">
        <v>494</v>
      </c>
      <c r="J189" s="337" t="s">
        <v>495</v>
      </c>
      <c r="K189" s="323"/>
    </row>
    <row r="190" spans="2:11" s="1" customFormat="1" ht="15" customHeight="1">
      <c r="B190" s="300"/>
      <c r="C190" s="336" t="s">
        <v>42</v>
      </c>
      <c r="D190" s="275"/>
      <c r="E190" s="275"/>
      <c r="F190" s="298" t="s">
        <v>406</v>
      </c>
      <c r="G190" s="275"/>
      <c r="H190" s="272" t="s">
        <v>496</v>
      </c>
      <c r="I190" s="275" t="s">
        <v>497</v>
      </c>
      <c r="J190" s="275"/>
      <c r="K190" s="323"/>
    </row>
    <row r="191" spans="2:11" s="1" customFormat="1" ht="15" customHeight="1">
      <c r="B191" s="300"/>
      <c r="C191" s="336" t="s">
        <v>498</v>
      </c>
      <c r="D191" s="275"/>
      <c r="E191" s="275"/>
      <c r="F191" s="298" t="s">
        <v>406</v>
      </c>
      <c r="G191" s="275"/>
      <c r="H191" s="275" t="s">
        <v>499</v>
      </c>
      <c r="I191" s="275" t="s">
        <v>441</v>
      </c>
      <c r="J191" s="275"/>
      <c r="K191" s="323"/>
    </row>
    <row r="192" spans="2:11" s="1" customFormat="1" ht="15" customHeight="1">
      <c r="B192" s="300"/>
      <c r="C192" s="336" t="s">
        <v>500</v>
      </c>
      <c r="D192" s="275"/>
      <c r="E192" s="275"/>
      <c r="F192" s="298" t="s">
        <v>406</v>
      </c>
      <c r="G192" s="275"/>
      <c r="H192" s="275" t="s">
        <v>501</v>
      </c>
      <c r="I192" s="275" t="s">
        <v>441</v>
      </c>
      <c r="J192" s="275"/>
      <c r="K192" s="323"/>
    </row>
    <row r="193" spans="2:11" s="1" customFormat="1" ht="15" customHeight="1">
      <c r="B193" s="300"/>
      <c r="C193" s="336" t="s">
        <v>502</v>
      </c>
      <c r="D193" s="275"/>
      <c r="E193" s="275"/>
      <c r="F193" s="298" t="s">
        <v>412</v>
      </c>
      <c r="G193" s="275"/>
      <c r="H193" s="275" t="s">
        <v>503</v>
      </c>
      <c r="I193" s="275" t="s">
        <v>441</v>
      </c>
      <c r="J193" s="275"/>
      <c r="K193" s="323"/>
    </row>
    <row r="194" spans="2:11" s="1" customFormat="1" ht="15" customHeight="1">
      <c r="B194" s="329"/>
      <c r="C194" s="338"/>
      <c r="D194" s="309"/>
      <c r="E194" s="309"/>
      <c r="F194" s="309"/>
      <c r="G194" s="309"/>
      <c r="H194" s="309"/>
      <c r="I194" s="309"/>
      <c r="J194" s="309"/>
      <c r="K194" s="330"/>
    </row>
    <row r="195" spans="2:11" s="1" customFormat="1" ht="18.75" customHeight="1">
      <c r="B195" s="311"/>
      <c r="C195" s="321"/>
      <c r="D195" s="321"/>
      <c r="E195" s="321"/>
      <c r="F195" s="331"/>
      <c r="G195" s="321"/>
      <c r="H195" s="321"/>
      <c r="I195" s="321"/>
      <c r="J195" s="321"/>
      <c r="K195" s="311"/>
    </row>
    <row r="196" spans="2:11" s="1" customFormat="1" ht="18.75" customHeight="1">
      <c r="B196" s="311"/>
      <c r="C196" s="321"/>
      <c r="D196" s="321"/>
      <c r="E196" s="321"/>
      <c r="F196" s="331"/>
      <c r="G196" s="321"/>
      <c r="H196" s="321"/>
      <c r="I196" s="321"/>
      <c r="J196" s="321"/>
      <c r="K196" s="311"/>
    </row>
    <row r="197" spans="2:11" s="1" customFormat="1" ht="18.75" customHeight="1">
      <c r="B197" s="283"/>
      <c r="C197" s="283"/>
      <c r="D197" s="283"/>
      <c r="E197" s="283"/>
      <c r="F197" s="283"/>
      <c r="G197" s="283"/>
      <c r="H197" s="283"/>
      <c r="I197" s="283"/>
      <c r="J197" s="283"/>
      <c r="K197" s="283"/>
    </row>
    <row r="198" spans="2:11" s="1" customFormat="1" ht="12">
      <c r="B198" s="262"/>
      <c r="C198" s="263"/>
      <c r="D198" s="263"/>
      <c r="E198" s="263"/>
      <c r="F198" s="263"/>
      <c r="G198" s="263"/>
      <c r="H198" s="263"/>
      <c r="I198" s="263"/>
      <c r="J198" s="263"/>
      <c r="K198" s="264"/>
    </row>
    <row r="199" spans="2:11" s="1" customFormat="1" ht="21">
      <c r="B199" s="265"/>
      <c r="C199" s="266" t="s">
        <v>504</v>
      </c>
      <c r="D199" s="266"/>
      <c r="E199" s="266"/>
      <c r="F199" s="266"/>
      <c r="G199" s="266"/>
      <c r="H199" s="266"/>
      <c r="I199" s="266"/>
      <c r="J199" s="266"/>
      <c r="K199" s="267"/>
    </row>
    <row r="200" spans="2:11" s="1" customFormat="1" ht="25.5" customHeight="1">
      <c r="B200" s="265"/>
      <c r="C200" s="339" t="s">
        <v>505</v>
      </c>
      <c r="D200" s="339"/>
      <c r="E200" s="339"/>
      <c r="F200" s="339" t="s">
        <v>506</v>
      </c>
      <c r="G200" s="340"/>
      <c r="H200" s="339" t="s">
        <v>507</v>
      </c>
      <c r="I200" s="339"/>
      <c r="J200" s="339"/>
      <c r="K200" s="267"/>
    </row>
    <row r="201" spans="2:11" s="1" customFormat="1" ht="5.25" customHeight="1">
      <c r="B201" s="300"/>
      <c r="C201" s="295"/>
      <c r="D201" s="295"/>
      <c r="E201" s="295"/>
      <c r="F201" s="295"/>
      <c r="G201" s="321"/>
      <c r="H201" s="295"/>
      <c r="I201" s="295"/>
      <c r="J201" s="295"/>
      <c r="K201" s="323"/>
    </row>
    <row r="202" spans="2:11" s="1" customFormat="1" ht="15" customHeight="1">
      <c r="B202" s="300"/>
      <c r="C202" s="275" t="s">
        <v>497</v>
      </c>
      <c r="D202" s="275"/>
      <c r="E202" s="275"/>
      <c r="F202" s="298" t="s">
        <v>43</v>
      </c>
      <c r="G202" s="275"/>
      <c r="H202" s="275" t="s">
        <v>508</v>
      </c>
      <c r="I202" s="275"/>
      <c r="J202" s="275"/>
      <c r="K202" s="323"/>
    </row>
    <row r="203" spans="2:11" s="1" customFormat="1" ht="15" customHeight="1">
      <c r="B203" s="300"/>
      <c r="C203" s="275"/>
      <c r="D203" s="275"/>
      <c r="E203" s="275"/>
      <c r="F203" s="298" t="s">
        <v>44</v>
      </c>
      <c r="G203" s="275"/>
      <c r="H203" s="275" t="s">
        <v>509</v>
      </c>
      <c r="I203" s="275"/>
      <c r="J203" s="275"/>
      <c r="K203" s="323"/>
    </row>
    <row r="204" spans="2:11" s="1" customFormat="1" ht="15" customHeight="1">
      <c r="B204" s="300"/>
      <c r="C204" s="275"/>
      <c r="D204" s="275"/>
      <c r="E204" s="275"/>
      <c r="F204" s="298" t="s">
        <v>47</v>
      </c>
      <c r="G204" s="275"/>
      <c r="H204" s="275" t="s">
        <v>510</v>
      </c>
      <c r="I204" s="275"/>
      <c r="J204" s="275"/>
      <c r="K204" s="323"/>
    </row>
    <row r="205" spans="2:11" s="1" customFormat="1" ht="15" customHeight="1">
      <c r="B205" s="300"/>
      <c r="C205" s="275"/>
      <c r="D205" s="275"/>
      <c r="E205" s="275"/>
      <c r="F205" s="298" t="s">
        <v>45</v>
      </c>
      <c r="G205" s="275"/>
      <c r="H205" s="275" t="s">
        <v>511</v>
      </c>
      <c r="I205" s="275"/>
      <c r="J205" s="275"/>
      <c r="K205" s="323"/>
    </row>
    <row r="206" spans="2:11" s="1" customFormat="1" ht="15" customHeight="1">
      <c r="B206" s="300"/>
      <c r="C206" s="275"/>
      <c r="D206" s="275"/>
      <c r="E206" s="275"/>
      <c r="F206" s="298" t="s">
        <v>46</v>
      </c>
      <c r="G206" s="275"/>
      <c r="H206" s="275" t="s">
        <v>512</v>
      </c>
      <c r="I206" s="275"/>
      <c r="J206" s="275"/>
      <c r="K206" s="323"/>
    </row>
    <row r="207" spans="2:11" s="1" customFormat="1" ht="15" customHeight="1">
      <c r="B207" s="300"/>
      <c r="C207" s="275"/>
      <c r="D207" s="275"/>
      <c r="E207" s="275"/>
      <c r="F207" s="298"/>
      <c r="G207" s="275"/>
      <c r="H207" s="275"/>
      <c r="I207" s="275"/>
      <c r="J207" s="275"/>
      <c r="K207" s="323"/>
    </row>
    <row r="208" spans="2:11" s="1" customFormat="1" ht="15" customHeight="1">
      <c r="B208" s="300"/>
      <c r="C208" s="275" t="s">
        <v>453</v>
      </c>
      <c r="D208" s="275"/>
      <c r="E208" s="275"/>
      <c r="F208" s="298" t="s">
        <v>79</v>
      </c>
      <c r="G208" s="275"/>
      <c r="H208" s="275" t="s">
        <v>513</v>
      </c>
      <c r="I208" s="275"/>
      <c r="J208" s="275"/>
      <c r="K208" s="323"/>
    </row>
    <row r="209" spans="2:11" s="1" customFormat="1" ht="15" customHeight="1">
      <c r="B209" s="300"/>
      <c r="C209" s="275"/>
      <c r="D209" s="275"/>
      <c r="E209" s="275"/>
      <c r="F209" s="298" t="s">
        <v>348</v>
      </c>
      <c r="G209" s="275"/>
      <c r="H209" s="275" t="s">
        <v>349</v>
      </c>
      <c r="I209" s="275"/>
      <c r="J209" s="275"/>
      <c r="K209" s="323"/>
    </row>
    <row r="210" spans="2:11" s="1" customFormat="1" ht="15" customHeight="1">
      <c r="B210" s="300"/>
      <c r="C210" s="275"/>
      <c r="D210" s="275"/>
      <c r="E210" s="275"/>
      <c r="F210" s="298" t="s">
        <v>346</v>
      </c>
      <c r="G210" s="275"/>
      <c r="H210" s="275" t="s">
        <v>514</v>
      </c>
      <c r="I210" s="275"/>
      <c r="J210" s="275"/>
      <c r="K210" s="323"/>
    </row>
    <row r="211" spans="2:11" s="1" customFormat="1" ht="15" customHeight="1">
      <c r="B211" s="341"/>
      <c r="C211" s="275"/>
      <c r="D211" s="275"/>
      <c r="E211" s="275"/>
      <c r="F211" s="298" t="s">
        <v>350</v>
      </c>
      <c r="G211" s="336"/>
      <c r="H211" s="327" t="s">
        <v>351</v>
      </c>
      <c r="I211" s="327"/>
      <c r="J211" s="327"/>
      <c r="K211" s="342"/>
    </row>
    <row r="212" spans="2:11" s="1" customFormat="1" ht="15" customHeight="1">
      <c r="B212" s="341"/>
      <c r="C212" s="275"/>
      <c r="D212" s="275"/>
      <c r="E212" s="275"/>
      <c r="F212" s="298" t="s">
        <v>352</v>
      </c>
      <c r="G212" s="336"/>
      <c r="H212" s="327" t="s">
        <v>515</v>
      </c>
      <c r="I212" s="327"/>
      <c r="J212" s="327"/>
      <c r="K212" s="342"/>
    </row>
    <row r="213" spans="2:11" s="1" customFormat="1" ht="15" customHeight="1">
      <c r="B213" s="341"/>
      <c r="C213" s="275"/>
      <c r="D213" s="275"/>
      <c r="E213" s="275"/>
      <c r="F213" s="298"/>
      <c r="G213" s="336"/>
      <c r="H213" s="327"/>
      <c r="I213" s="327"/>
      <c r="J213" s="327"/>
      <c r="K213" s="342"/>
    </row>
    <row r="214" spans="2:11" s="1" customFormat="1" ht="15" customHeight="1">
      <c r="B214" s="341"/>
      <c r="C214" s="275" t="s">
        <v>477</v>
      </c>
      <c r="D214" s="275"/>
      <c r="E214" s="275"/>
      <c r="F214" s="298">
        <v>1</v>
      </c>
      <c r="G214" s="336"/>
      <c r="H214" s="327" t="s">
        <v>516</v>
      </c>
      <c r="I214" s="327"/>
      <c r="J214" s="327"/>
      <c r="K214" s="342"/>
    </row>
    <row r="215" spans="2:11" s="1" customFormat="1" ht="15" customHeight="1">
      <c r="B215" s="341"/>
      <c r="C215" s="275"/>
      <c r="D215" s="275"/>
      <c r="E215" s="275"/>
      <c r="F215" s="298">
        <v>2</v>
      </c>
      <c r="G215" s="336"/>
      <c r="H215" s="327" t="s">
        <v>517</v>
      </c>
      <c r="I215" s="327"/>
      <c r="J215" s="327"/>
      <c r="K215" s="342"/>
    </row>
    <row r="216" spans="2:11" s="1" customFormat="1" ht="15" customHeight="1">
      <c r="B216" s="341"/>
      <c r="C216" s="275"/>
      <c r="D216" s="275"/>
      <c r="E216" s="275"/>
      <c r="F216" s="298">
        <v>3</v>
      </c>
      <c r="G216" s="336"/>
      <c r="H216" s="327" t="s">
        <v>518</v>
      </c>
      <c r="I216" s="327"/>
      <c r="J216" s="327"/>
      <c r="K216" s="342"/>
    </row>
    <row r="217" spans="2:11" s="1" customFormat="1" ht="15" customHeight="1">
      <c r="B217" s="341"/>
      <c r="C217" s="275"/>
      <c r="D217" s="275"/>
      <c r="E217" s="275"/>
      <c r="F217" s="298">
        <v>4</v>
      </c>
      <c r="G217" s="336"/>
      <c r="H217" s="327" t="s">
        <v>519</v>
      </c>
      <c r="I217" s="327"/>
      <c r="J217" s="327"/>
      <c r="K217" s="342"/>
    </row>
    <row r="218" spans="2:11" s="1" customFormat="1" ht="12.75" customHeight="1">
      <c r="B218" s="343"/>
      <c r="C218" s="344"/>
      <c r="D218" s="344"/>
      <c r="E218" s="344"/>
      <c r="F218" s="344"/>
      <c r="G218" s="344"/>
      <c r="H218" s="344"/>
      <c r="I218" s="344"/>
      <c r="J218" s="344"/>
      <c r="K218" s="34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Vachek Roman Bc.</dc:creator>
  <cp:keywords/>
  <dc:description/>
  <cp:lastModifiedBy>Vachek Roman Bc.</cp:lastModifiedBy>
  <dcterms:created xsi:type="dcterms:W3CDTF">2023-03-08T09:24:48Z</dcterms:created>
  <dcterms:modified xsi:type="dcterms:W3CDTF">2023-03-08T09:24:52Z</dcterms:modified>
  <cp:category/>
  <cp:version/>
  <cp:contentType/>
  <cp:contentStatus/>
</cp:coreProperties>
</file>