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10081 - SO 101 - POLN..." sheetId="2" r:id="rId2"/>
    <sheet name="202110082 - SO 102 - POLN..." sheetId="3" r:id="rId3"/>
    <sheet name="202110083 - SO 103 - Přejezd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'202110081 - SO 101 - POLN...'!$C$130:$K$240</definedName>
    <definedName name="_xlnm.Print_Area" localSheetId="1">'202110081 - SO 101 - POLN...'!$C$4:$J$76,'202110081 - SO 101 - POLN...'!$C$82:$J$112,'202110081 - SO 101 - POLN...'!$C$118:$K$240</definedName>
    <definedName name="_xlnm.Print_Titles" localSheetId="1">'202110081 - SO 101 - POLN...'!$130:$130</definedName>
    <definedName name="_xlnm._FilterDatabase" localSheetId="2" hidden="1">'202110082 - SO 102 - POLN...'!$C$133:$K$285</definedName>
    <definedName name="_xlnm.Print_Area" localSheetId="2">'202110082 - SO 102 - POLN...'!$C$4:$J$76,'202110082 - SO 102 - POLN...'!$C$82:$J$115,'202110082 - SO 102 - POLN...'!$C$121:$K$285</definedName>
    <definedName name="_xlnm.Print_Titles" localSheetId="2">'202110082 - SO 102 - POLN...'!$133:$133</definedName>
    <definedName name="_xlnm._FilterDatabase" localSheetId="3" hidden="1">'202110083 - SO 103 - Přejezd'!$C$124:$K$168</definedName>
    <definedName name="_xlnm.Print_Area" localSheetId="3">'202110083 - SO 103 - Přejezd'!$C$4:$J$76,'202110083 - SO 103 - Přejezd'!$C$82:$J$106,'202110083 - SO 103 - Přejezd'!$C$112:$K$168</definedName>
    <definedName name="_xlnm.Print_Titles" localSheetId="3">'202110083 - SO 103 - Přejezd'!$124:$124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67"/>
  <c r="BH167"/>
  <c r="BG167"/>
  <c r="BF167"/>
  <c r="T167"/>
  <c r="T166"/>
  <c r="T165"/>
  <c r="R167"/>
  <c r="R166"/>
  <c r="R165"/>
  <c r="P167"/>
  <c r="P166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85"/>
  <c i="3" r="J37"/>
  <c r="J36"/>
  <c i="1" r="AY96"/>
  <c i="3" r="J35"/>
  <c i="1" r="AX96"/>
  <c i="3" r="BI285"/>
  <c r="BH285"/>
  <c r="BG285"/>
  <c r="BF285"/>
  <c r="T285"/>
  <c r="T284"/>
  <c r="R285"/>
  <c r="R284"/>
  <c r="P285"/>
  <c r="P284"/>
  <c r="BI282"/>
  <c r="BH282"/>
  <c r="BG282"/>
  <c r="BF282"/>
  <c r="T282"/>
  <c r="T281"/>
  <c r="R282"/>
  <c r="R281"/>
  <c r="P282"/>
  <c r="P281"/>
  <c r="BI280"/>
  <c r="BH280"/>
  <c r="BG280"/>
  <c r="BF280"/>
  <c r="T280"/>
  <c r="T279"/>
  <c r="R280"/>
  <c r="R279"/>
  <c r="P280"/>
  <c r="P279"/>
  <c r="BI278"/>
  <c r="BH278"/>
  <c r="BG278"/>
  <c r="BF278"/>
  <c r="T278"/>
  <c r="T277"/>
  <c r="R278"/>
  <c r="R277"/>
  <c r="P278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T272"/>
  <c r="R273"/>
  <c r="R272"/>
  <c r="P273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T262"/>
  <c r="R263"/>
  <c r="R262"/>
  <c r="P263"/>
  <c r="P262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J131"/>
  <c r="J130"/>
  <c r="F130"/>
  <c r="F128"/>
  <c r="E126"/>
  <c r="J92"/>
  <c r="J91"/>
  <c r="F91"/>
  <c r="F89"/>
  <c r="E87"/>
  <c r="J18"/>
  <c r="E18"/>
  <c r="F131"/>
  <c r="J17"/>
  <c r="J12"/>
  <c r="J89"/>
  <c r="E7"/>
  <c r="E85"/>
  <c i="2" r="J37"/>
  <c r="J36"/>
  <c i="1" r="AY95"/>
  <c i="2" r="J35"/>
  <c i="1" r="AX95"/>
  <c i="2" r="BI240"/>
  <c r="BH240"/>
  <c r="BG240"/>
  <c r="BF240"/>
  <c r="T240"/>
  <c r="T239"/>
  <c r="R240"/>
  <c r="R239"/>
  <c r="P240"/>
  <c r="P239"/>
  <c r="BI237"/>
  <c r="BH237"/>
  <c r="BG237"/>
  <c r="BF237"/>
  <c r="T237"/>
  <c r="T236"/>
  <c r="R237"/>
  <c r="R236"/>
  <c r="P237"/>
  <c r="P236"/>
  <c r="BI235"/>
  <c r="BH235"/>
  <c r="BG235"/>
  <c r="BF235"/>
  <c r="T235"/>
  <c r="T234"/>
  <c r="R235"/>
  <c r="R234"/>
  <c r="P235"/>
  <c r="P234"/>
  <c r="BI233"/>
  <c r="BH233"/>
  <c r="BG233"/>
  <c r="BF233"/>
  <c r="T233"/>
  <c r="T232"/>
  <c r="R233"/>
  <c r="R232"/>
  <c r="P233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T227"/>
  <c r="R228"/>
  <c r="R227"/>
  <c r="P228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T189"/>
  <c r="R190"/>
  <c r="R189"/>
  <c r="P190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125"/>
  <c r="E7"/>
  <c r="E121"/>
  <c i="1" r="L90"/>
  <c r="AM90"/>
  <c r="AM89"/>
  <c r="L89"/>
  <c r="AM87"/>
  <c r="L87"/>
  <c r="L85"/>
  <c r="L84"/>
  <c i="2" r="BK240"/>
  <c r="J237"/>
  <c r="BK233"/>
  <c r="BK231"/>
  <c r="BK228"/>
  <c r="BK226"/>
  <c r="J225"/>
  <c r="BK223"/>
  <c r="J222"/>
  <c r="J218"/>
  <c r="J213"/>
  <c r="J211"/>
  <c r="BK207"/>
  <c r="BK203"/>
  <c r="J196"/>
  <c r="J192"/>
  <c r="J181"/>
  <c r="BK176"/>
  <c r="J171"/>
  <c r="BK161"/>
  <c r="J151"/>
  <c r="BK143"/>
  <c r="J139"/>
  <c r="J134"/>
  <c i="3" r="BK273"/>
  <c r="J253"/>
  <c r="J236"/>
  <c r="J182"/>
  <c r="J139"/>
  <c r="J176"/>
  <c r="BK143"/>
  <c r="J273"/>
  <c r="J258"/>
  <c r="J244"/>
  <c r="J207"/>
  <c r="J160"/>
  <c r="BK266"/>
  <c r="J231"/>
  <c r="BK285"/>
  <c r="J155"/>
  <c r="BK233"/>
  <c r="J209"/>
  <c r="J254"/>
  <c r="BK214"/>
  <c r="BK173"/>
  <c r="J268"/>
  <c r="J189"/>
  <c r="BK155"/>
  <c i="4" r="BK154"/>
  <c r="BK167"/>
  <c r="BK145"/>
  <c r="J142"/>
  <c r="J130"/>
  <c i="2" r="BK237"/>
  <c r="BK235"/>
  <c r="J233"/>
  <c r="BK230"/>
  <c r="J228"/>
  <c r="BK225"/>
  <c r="J224"/>
  <c r="BK222"/>
  <c r="BK218"/>
  <c r="J215"/>
  <c r="BK213"/>
  <c r="BK211"/>
  <c r="J207"/>
  <c r="J203"/>
  <c r="BK192"/>
  <c r="BK186"/>
  <c r="BK178"/>
  <c r="J175"/>
  <c r="J163"/>
  <c r="BK156"/>
  <c r="J149"/>
  <c r="BK141"/>
  <c r="J137"/>
  <c i="3" r="BK268"/>
  <c r="J251"/>
  <c r="BK201"/>
  <c r="J143"/>
  <c r="BK225"/>
  <c r="BK153"/>
  <c r="J263"/>
  <c r="J250"/>
  <c r="BK241"/>
  <c r="BK165"/>
  <c r="BK278"/>
  <c r="J261"/>
  <c r="J201"/>
  <c r="J195"/>
  <c r="BK146"/>
  <c r="J229"/>
  <c r="J137"/>
  <c r="J233"/>
  <c r="J171"/>
  <c r="BK220"/>
  <c r="J163"/>
  <c i="4" r="J140"/>
  <c r="J163"/>
  <c r="BK155"/>
  <c r="BK142"/>
  <c i="2" r="J179"/>
  <c r="J165"/>
  <c r="J158"/>
  <c r="BK148"/>
  <c r="BK140"/>
  <c r="J138"/>
  <c i="1" r="AS94"/>
  <c i="3" r="BK188"/>
  <c r="J239"/>
  <c r="BK168"/>
  <c r="J148"/>
  <c r="BK276"/>
  <c r="J256"/>
  <c r="J242"/>
  <c r="BK216"/>
  <c r="J188"/>
  <c r="J140"/>
  <c r="J269"/>
  <c r="BK242"/>
  <c r="BK275"/>
  <c r="J196"/>
  <c r="J166"/>
  <c r="J238"/>
  <c r="J218"/>
  <c r="J168"/>
  <c r="J249"/>
  <c r="BK198"/>
  <c r="BK282"/>
  <c r="J198"/>
  <c r="J179"/>
  <c i="4" r="J150"/>
  <c r="J145"/>
  <c r="BK135"/>
  <c r="J152"/>
  <c i="2" r="J34"/>
  <c r="J201"/>
  <c r="J190"/>
  <c r="BK184"/>
  <c r="J176"/>
  <c r="BK169"/>
  <c r="BK160"/>
  <c r="BK149"/>
  <c r="J143"/>
  <c r="BK137"/>
  <c r="F35"/>
  <c i="3" r="BK251"/>
  <c r="BK212"/>
  <c r="BK209"/>
  <c r="J173"/>
  <c r="BK239"/>
  <c r="J217"/>
  <c r="J151"/>
  <c r="J243"/>
  <c r="BK206"/>
  <c r="BK160"/>
  <c r="BK195"/>
  <c r="BK148"/>
  <c i="4" r="BK163"/>
  <c r="J138"/>
  <c r="J132"/>
  <c r="J154"/>
  <c i="2" r="F37"/>
  <c r="BK201"/>
  <c r="BK190"/>
  <c r="BK181"/>
  <c r="BK173"/>
  <c r="J169"/>
  <c r="BK163"/>
  <c r="BK154"/>
  <c r="J141"/>
  <c r="J136"/>
  <c i="3" r="J280"/>
  <c r="J266"/>
  <c r="BK229"/>
  <c r="BK171"/>
  <c r="J241"/>
  <c r="BK181"/>
  <c r="BK141"/>
  <c r="J267"/>
  <c r="BK248"/>
  <c r="BK217"/>
  <c r="BK186"/>
  <c r="J276"/>
  <c r="BK249"/>
  <c r="J214"/>
  <c r="BK207"/>
  <c r="J141"/>
  <c r="BK196"/>
  <c r="J271"/>
  <c r="J248"/>
  <c r="J184"/>
  <c r="BK140"/>
  <c r="J203"/>
  <c r="J186"/>
  <c r="BK151"/>
  <c i="4" r="J160"/>
  <c r="J128"/>
  <c r="J133"/>
  <c r="BK133"/>
  <c r="J167"/>
  <c i="2" r="J240"/>
  <c r="J235"/>
  <c r="J231"/>
  <c r="J230"/>
  <c r="J226"/>
  <c r="BK224"/>
  <c r="J223"/>
  <c r="BK221"/>
  <c r="BK215"/>
  <c r="J214"/>
  <c r="BK210"/>
  <c r="BK205"/>
  <c r="BK198"/>
  <c r="BK194"/>
  <c r="J187"/>
  <c r="BK179"/>
  <c r="J173"/>
  <c r="BK165"/>
  <c r="J160"/>
  <c r="J156"/>
  <c r="J145"/>
  <c r="BK138"/>
  <c r="F36"/>
  <c i="3" r="BK271"/>
  <c r="J225"/>
  <c r="BK179"/>
  <c r="J206"/>
  <c r="BK177"/>
  <c r="BK236"/>
  <c r="J216"/>
  <c r="BK256"/>
  <c r="BK203"/>
  <c r="J153"/>
  <c r="BK227"/>
  <c r="BK182"/>
  <c i="4" r="BK157"/>
  <c r="BK143"/>
  <c r="BK152"/>
  <c r="J143"/>
  <c r="J135"/>
  <c i="2" r="J221"/>
  <c r="BK214"/>
  <c r="J210"/>
  <c r="J205"/>
  <c r="J198"/>
  <c r="J194"/>
  <c r="J186"/>
  <c r="J178"/>
  <c r="BK171"/>
  <c r="BK167"/>
  <c r="J161"/>
  <c r="J154"/>
  <c r="J148"/>
  <c r="J140"/>
  <c r="BK136"/>
  <c i="3" r="J282"/>
  <c r="BK261"/>
  <c r="J224"/>
  <c r="BK166"/>
  <c r="BK238"/>
  <c r="J165"/>
  <c r="BK280"/>
  <c r="BK269"/>
  <c r="BK253"/>
  <c r="BK231"/>
  <c r="J204"/>
  <c r="BK137"/>
  <c r="BK258"/>
  <c r="BK218"/>
  <c r="J212"/>
  <c r="BK184"/>
  <c r="J220"/>
  <c r="BK192"/>
  <c r="J270"/>
  <c r="J222"/>
  <c r="J192"/>
  <c r="J146"/>
  <c r="BK204"/>
  <c r="J177"/>
  <c i="4" r="BK151"/>
  <c r="BK160"/>
  <c r="J157"/>
  <c r="J155"/>
  <c r="BK150"/>
  <c r="BK140"/>
  <c r="BK138"/>
  <c r="J147"/>
  <c r="BK130"/>
  <c i="2" r="F34"/>
  <c r="BK196"/>
  <c r="BK187"/>
  <c r="J184"/>
  <c r="BK175"/>
  <c r="J167"/>
  <c r="BK158"/>
  <c r="BK151"/>
  <c r="BK145"/>
  <c r="BK139"/>
  <c r="BK134"/>
  <c i="3" r="BK270"/>
  <c r="BK243"/>
  <c r="BK190"/>
  <c r="BK158"/>
  <c r="BK224"/>
  <c r="BK163"/>
  <c r="J278"/>
  <c r="BK254"/>
  <c r="J227"/>
  <c r="BK176"/>
  <c r="J285"/>
  <c r="BK250"/>
  <c r="BK213"/>
  <c r="BK263"/>
  <c r="BK189"/>
  <c r="BK244"/>
  <c r="BK222"/>
  <c r="J158"/>
  <c r="BK267"/>
  <c r="J213"/>
  <c r="J181"/>
  <c r="J275"/>
  <c r="J190"/>
  <c r="BK139"/>
  <c i="4" r="J151"/>
  <c r="BK132"/>
  <c r="BK128"/>
  <c r="BK147"/>
  <c i="2" l="1" r="T133"/>
  <c r="T191"/>
  <c r="P220"/>
  <c r="R229"/>
  <c i="3" r="R194"/>
  <c r="P211"/>
  <c r="BK235"/>
  <c r="J235"/>
  <c r="J103"/>
  <c r="T255"/>
  <c r="R136"/>
  <c r="BK211"/>
  <c r="J211"/>
  <c r="J101"/>
  <c r="R235"/>
  <c r="P255"/>
  <c r="R274"/>
  <c i="4" r="P149"/>
  <c i="2" r="T177"/>
  <c r="BK209"/>
  <c r="J209"/>
  <c r="J102"/>
  <c r="P229"/>
  <c i="3" r="BK136"/>
  <c r="P215"/>
  <c r="T247"/>
  <c r="T265"/>
  <c i="4" r="P127"/>
  <c r="P126"/>
  <c r="P137"/>
  <c r="BK159"/>
  <c r="J159"/>
  <c r="J103"/>
  <c i="2" r="R177"/>
  <c r="T209"/>
  <c r="T229"/>
  <c i="3" r="BK194"/>
  <c r="J194"/>
  <c r="J99"/>
  <c r="T215"/>
  <c r="R247"/>
  <c r="R265"/>
  <c r="R264"/>
  <c i="4" r="T127"/>
  <c r="T149"/>
  <c i="2" r="P133"/>
  <c r="BK191"/>
  <c r="J191"/>
  <c r="J101"/>
  <c r="P209"/>
  <c r="R220"/>
  <c r="R219"/>
  <c i="3" r="T136"/>
  <c r="T211"/>
  <c r="T235"/>
  <c r="R255"/>
  <c r="BK274"/>
  <c r="J274"/>
  <c r="J110"/>
  <c i="4" r="BK127"/>
  <c r="J127"/>
  <c r="J98"/>
  <c r="T137"/>
  <c r="T159"/>
  <c r="T158"/>
  <c i="2" r="BK133"/>
  <c r="P177"/>
  <c r="R209"/>
  <c r="T220"/>
  <c r="T219"/>
  <c i="3" r="T194"/>
  <c r="R211"/>
  <c r="P235"/>
  <c r="BK255"/>
  <c r="J255"/>
  <c r="J105"/>
  <c r="P274"/>
  <c i="4" r="R127"/>
  <c r="BK149"/>
  <c r="J149"/>
  <c r="J100"/>
  <c r="R159"/>
  <c r="R158"/>
  <c i="2" r="BK177"/>
  <c r="J177"/>
  <c r="J99"/>
  <c r="P191"/>
  <c r="BK220"/>
  <c r="J220"/>
  <c r="J105"/>
  <c i="3" r="P194"/>
  <c r="BK215"/>
  <c r="J215"/>
  <c r="J102"/>
  <c r="BK247"/>
  <c r="J247"/>
  <c r="J104"/>
  <c r="P265"/>
  <c r="P264"/>
  <c i="4" r="BK137"/>
  <c r="J137"/>
  <c r="J99"/>
  <c r="R149"/>
  <c i="2" r="R133"/>
  <c r="R191"/>
  <c r="BK229"/>
  <c r="J229"/>
  <c r="J107"/>
  <c i="3" r="P136"/>
  <c r="P135"/>
  <c r="P134"/>
  <c i="1" r="AU96"/>
  <c i="3" r="R215"/>
  <c r="P247"/>
  <c r="BK265"/>
  <c r="T274"/>
  <c i="4" r="R137"/>
  <c r="P159"/>
  <c r="P158"/>
  <c i="3" r="BK272"/>
  <c r="J272"/>
  <c r="J109"/>
  <c r="BK208"/>
  <c r="J208"/>
  <c r="J100"/>
  <c i="2" r="BK217"/>
  <c r="J217"/>
  <c r="J103"/>
  <c r="BK239"/>
  <c r="J239"/>
  <c r="J111"/>
  <c i="3" r="BK281"/>
  <c r="J281"/>
  <c r="J113"/>
  <c r="BK284"/>
  <c r="J284"/>
  <c r="J114"/>
  <c i="2" r="BK189"/>
  <c r="J189"/>
  <c r="J100"/>
  <c r="BK234"/>
  <c r="J234"/>
  <c r="J109"/>
  <c i="4" r="BK166"/>
  <c r="BK165"/>
  <c r="J165"/>
  <c r="J104"/>
  <c i="2" r="BK236"/>
  <c r="J236"/>
  <c r="J110"/>
  <c i="3" r="BK277"/>
  <c r="J277"/>
  <c r="J111"/>
  <c r="BK279"/>
  <c r="J279"/>
  <c r="J112"/>
  <c r="BK262"/>
  <c r="J262"/>
  <c r="J106"/>
  <c i="4" r="BK156"/>
  <c r="J156"/>
  <c r="J101"/>
  <c i="2" r="BK227"/>
  <c r="J227"/>
  <c r="J106"/>
  <c r="BK232"/>
  <c r="J232"/>
  <c r="J108"/>
  <c i="4" r="F92"/>
  <c r="J119"/>
  <c r="BE157"/>
  <c i="3" r="J136"/>
  <c r="J98"/>
  <c i="4" r="BE138"/>
  <c r="BE150"/>
  <c r="E115"/>
  <c r="BE130"/>
  <c r="BE140"/>
  <c r="BE147"/>
  <c r="BE151"/>
  <c r="BE154"/>
  <c r="BE163"/>
  <c i="3" r="J265"/>
  <c r="J108"/>
  <c i="4" r="BE128"/>
  <c r="BE133"/>
  <c r="BE135"/>
  <c r="BE152"/>
  <c r="BE132"/>
  <c r="BE143"/>
  <c r="BE142"/>
  <c r="BE145"/>
  <c r="BE167"/>
  <c r="BE155"/>
  <c r="BE160"/>
  <c i="3" r="BE165"/>
  <c r="BE166"/>
  <c r="BE192"/>
  <c r="BE201"/>
  <c r="BE206"/>
  <c r="BE217"/>
  <c r="BE218"/>
  <c r="BE242"/>
  <c r="BE243"/>
  <c r="BE254"/>
  <c r="BE267"/>
  <c r="BE270"/>
  <c r="BE280"/>
  <c r="BE285"/>
  <c r="J128"/>
  <c r="BE141"/>
  <c r="BE196"/>
  <c r="BE209"/>
  <c r="BE229"/>
  <c r="BE244"/>
  <c r="BE266"/>
  <c r="BE268"/>
  <c r="BE273"/>
  <c r="BE155"/>
  <c r="BE160"/>
  <c r="BE176"/>
  <c r="BE177"/>
  <c r="BE179"/>
  <c r="BE182"/>
  <c r="BE190"/>
  <c r="BE195"/>
  <c r="BE207"/>
  <c r="BE214"/>
  <c i="2" r="BK219"/>
  <c r="J219"/>
  <c r="J104"/>
  <c i="3" r="E124"/>
  <c r="BE139"/>
  <c r="BE168"/>
  <c r="BE186"/>
  <c r="BE188"/>
  <c r="BE216"/>
  <c r="BE276"/>
  <c i="2" r="J133"/>
  <c r="J98"/>
  <c i="3" r="F92"/>
  <c r="BE140"/>
  <c r="BE143"/>
  <c r="BE148"/>
  <c r="BE173"/>
  <c r="BE241"/>
  <c r="BE251"/>
  <c r="BE253"/>
  <c r="BE263"/>
  <c r="BE282"/>
  <c r="BE151"/>
  <c r="BE153"/>
  <c r="BE181"/>
  <c r="BE184"/>
  <c r="BE220"/>
  <c r="BE224"/>
  <c r="BE225"/>
  <c r="BE238"/>
  <c r="BE239"/>
  <c r="BE261"/>
  <c r="BE271"/>
  <c r="BE158"/>
  <c r="BE171"/>
  <c r="BE222"/>
  <c r="BE227"/>
  <c r="BE231"/>
  <c r="BE233"/>
  <c r="BE236"/>
  <c r="BE248"/>
  <c r="BE137"/>
  <c r="BE146"/>
  <c r="BE163"/>
  <c r="BE189"/>
  <c r="BE198"/>
  <c r="BE203"/>
  <c r="BE204"/>
  <c r="BE212"/>
  <c r="BE213"/>
  <c r="BE249"/>
  <c r="BE250"/>
  <c r="BE256"/>
  <c r="BE258"/>
  <c r="BE269"/>
  <c r="BE275"/>
  <c r="BE278"/>
  <c i="1" r="AW95"/>
  <c i="2" r="E85"/>
  <c r="J89"/>
  <c r="F92"/>
  <c r="BE134"/>
  <c r="BE136"/>
  <c r="BE137"/>
  <c r="BE138"/>
  <c r="BE139"/>
  <c r="BE140"/>
  <c r="BE141"/>
  <c r="BE143"/>
  <c r="BE145"/>
  <c r="BE148"/>
  <c r="BE149"/>
  <c r="BE151"/>
  <c r="BE154"/>
  <c r="BE156"/>
  <c r="BE158"/>
  <c r="BE160"/>
  <c r="BE161"/>
  <c r="BE163"/>
  <c r="BE165"/>
  <c r="BE167"/>
  <c r="BE169"/>
  <c r="BE171"/>
  <c r="BE173"/>
  <c r="BE175"/>
  <c r="BE176"/>
  <c r="BE178"/>
  <c r="BE179"/>
  <c r="BE181"/>
  <c r="BE184"/>
  <c r="BE186"/>
  <c r="BE187"/>
  <c r="BE190"/>
  <c r="BE192"/>
  <c r="BE194"/>
  <c r="BE196"/>
  <c r="BE198"/>
  <c r="BE201"/>
  <c r="BE203"/>
  <c r="BE205"/>
  <c r="BE207"/>
  <c r="BE210"/>
  <c r="BE211"/>
  <c r="BE213"/>
  <c r="BE214"/>
  <c r="BE215"/>
  <c r="BE218"/>
  <c r="BE221"/>
  <c r="BE222"/>
  <c r="BE223"/>
  <c r="BE224"/>
  <c r="BE225"/>
  <c r="BE226"/>
  <c r="BE228"/>
  <c r="BE230"/>
  <c r="BE231"/>
  <c r="BE233"/>
  <c r="BE235"/>
  <c r="BE237"/>
  <c r="BE240"/>
  <c i="1" r="BA95"/>
  <c r="BB95"/>
  <c r="BC95"/>
  <c r="BD95"/>
  <c i="3" r="F36"/>
  <c i="1" r="BC96"/>
  <c i="4" r="F37"/>
  <c i="1" r="BD97"/>
  <c i="3" r="F34"/>
  <c i="1" r="BA96"/>
  <c i="3" r="F35"/>
  <c i="1" r="BB96"/>
  <c i="4" r="F34"/>
  <c i="1" r="BA97"/>
  <c i="4" r="J34"/>
  <c i="1" r="AW97"/>
  <c i="3" r="F37"/>
  <c i="1" r="BD96"/>
  <c i="3" r="J34"/>
  <c i="1" r="AW96"/>
  <c i="4" r="F36"/>
  <c i="1" r="BC97"/>
  <c i="4" r="F35"/>
  <c i="1" r="BB97"/>
  <c i="2" l="1" r="BK132"/>
  <c r="J132"/>
  <c r="J97"/>
  <c i="3" r="T264"/>
  <c i="2" r="R132"/>
  <c r="R131"/>
  <c i="4" r="R126"/>
  <c r="R125"/>
  <c i="3" r="T135"/>
  <c r="T134"/>
  <c i="2" r="P132"/>
  <c i="3" r="R135"/>
  <c r="R134"/>
  <c i="2" r="P219"/>
  <c i="3" r="BK264"/>
  <c r="J264"/>
  <c r="J107"/>
  <c r="BK135"/>
  <c r="J135"/>
  <c r="J97"/>
  <c i="4" r="T126"/>
  <c r="T125"/>
  <c r="P125"/>
  <c i="1" r="AU97"/>
  <c i="2" r="T132"/>
  <c r="T131"/>
  <c i="4" r="J166"/>
  <c r="J105"/>
  <c r="BK158"/>
  <c r="J158"/>
  <c r="J102"/>
  <c r="BK126"/>
  <c r="J126"/>
  <c r="J97"/>
  <c i="1" r="BC94"/>
  <c r="W32"/>
  <c i="4" r="F33"/>
  <c i="1" r="AZ97"/>
  <c i="3" r="F33"/>
  <c i="1" r="AZ96"/>
  <c i="2" r="F33"/>
  <c i="1" r="AZ95"/>
  <c i="2" r="J33"/>
  <c i="1" r="AV95"/>
  <c r="AT95"/>
  <c i="3" r="J33"/>
  <c i="1" r="AV96"/>
  <c r="AT96"/>
  <c r="BD94"/>
  <c r="W33"/>
  <c r="BA94"/>
  <c r="W30"/>
  <c r="BB94"/>
  <c r="W31"/>
  <c i="4" r="J33"/>
  <c i="1" r="AV97"/>
  <c r="AT97"/>
  <c i="2" l="1" r="P131"/>
  <c i="1" r="AU95"/>
  <c i="2" r="BK131"/>
  <c r="J131"/>
  <c i="4" r="BK125"/>
  <c r="J125"/>
  <c i="3" r="BK134"/>
  <c r="J134"/>
  <c r="J96"/>
  <c i="1" r="AU94"/>
  <c r="AY94"/>
  <c r="AX94"/>
  <c i="2" r="J30"/>
  <c i="1" r="AG95"/>
  <c i="4" r="J30"/>
  <c i="1" r="AG97"/>
  <c r="AW94"/>
  <c r="AK30"/>
  <c r="AZ94"/>
  <c r="W29"/>
  <c i="4" l="1" r="J39"/>
  <c i="2" r="J39"/>
  <c i="4" r="J96"/>
  <c i="2" r="J96"/>
  <c i="1" r="AN95"/>
  <c r="AN97"/>
  <c i="3" r="J30"/>
  <c i="1" r="AG96"/>
  <c r="AG94"/>
  <c r="AK26"/>
  <c r="AV94"/>
  <c r="AK29"/>
  <c r="AK35"/>
  <c l="1" r="AN96"/>
  <c i="3" r="J39"/>
  <c i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<sst xmlns="http://schemas.openxmlformats.org/spreadsheetml/2006/main">
  <si>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</si>
  <si>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</si>
  <si>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</si>
  <si>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</si>
  <si>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</si>
  <si>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{e2ec2b74-0673-4ee6-88f5-9a6edeb250ff}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</si>
  <si>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</si>
  <si>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</si>
  <si>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</si>
  <si>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</si>
  <si>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</si>
  <si>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</si>
  <si>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</si>
  <si>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</si>
  <si>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20211008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</si>
  <si>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</si>
  <si>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</si>
  <si>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BĚLČICE - ZÁHROBÍ</t>
  </si>
  <si>
    <t>KSO:</t>
  </si>
  <si>
    <t>CC-CZ:</t>
  </si>
  <si>
    <t>Místo:</t>
  </si>
  <si>
    <t>Bělčice</t>
  </si>
  <si>
    <t>Datum:</t>
  </si>
  <si>
    <t>30. 10. 2021</t>
  </si>
  <si>
    <t>Zadavatel:</t>
  </si>
  <si>
    <t>IČ:</t>
  </si>
  <si>
    <t>01312774</t>
  </si>
  <si>
    <t>SPU Strakonice</t>
  </si>
  <si>
    <t>DIČ:</t>
  </si>
  <si>
    <t>CZ01312774</t>
  </si>
  <si>
    <t>Uchazeč:</t>
  </si>
  <si>
    <t>Vyplň údaj</t>
  </si>
  <si>
    <t>Projektant:</t>
  </si>
  <si>
    <t>06016910</t>
  </si>
  <si>
    <t>S-pro servis s.r.o.</t>
  </si>
  <si>
    <t>CZ06016910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</si>
  <si>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</si>
  <si>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</si>
  <si>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</si>
  <si>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</si>
  <si>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</si>
  <si>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</si>
  <si>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</si>
  <si>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</si>
  <si>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</si>
  <si>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</si>
  <si>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</si>
  <si>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</si>
  <si>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</si>
  <si>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</si>
  <si>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</si>
  <si>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</si>
  <si>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</si>
  <si>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</si>
  <si>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</si>
  <si>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</si>
  <si>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</si>
  <si>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</si>
  <si>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</si>
  <si>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</si>
  <si>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</si>
  <si>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</si>
  <si>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</si>
  <si>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</si>
  <si>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</si>
  <si>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</si>
  <si>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</si>
  <si>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</si>
  <si>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</si>
  <si>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</si>
  <si>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</si>
  <si>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</si>
  <si>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</si>
  <si>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</si>
  <si>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</si>
  <si>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</si>
  <si>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</si>
  <si>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</si>
  <si>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</si>
  <si>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</si>
  <si>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</si>
  <si>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</si>
  <si>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</si>
  <si>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</si>
  <si>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202110081</t>
  </si>
  <si>
    <t>SO 101 - POLNÍ CESTA C8 k.ú. BĚLČICE</t>
  </si>
  <si>
    <t>STA</t>
  </si>
  <si>
    <t>1</t>
  </si>
  <si>
    <t>{113e32cd-dc8c-49a4-a750-1a548a11004d}</t>
  </si>
  <si>
    <t>2</t>
  </si>
  <si>
    <t>202110082</t>
  </si>
  <si>
    <t>SO 102 - POLNÍ CESTA C18 k.ú. BĚLČICE</t>
  </si>
  <si>
    <t>{295bc8f7-9827-4379-9707-8620e062d247}</t>
  </si>
  <si>
    <t>202110083</t>
  </si>
  <si>
    <t>SO 103 - Přejezd</t>
  </si>
  <si>
    <t>{bd87e030-fb2e-42e9-8d6f-b8f1565f8e84}</t>
  </si>
  <si>
    <t>KRYCÍ LIST SOUPISU PRACÍ</t>
  </si>
  <si>
    <t>Objekt:</t>
  </si>
  <si>
    <t>202110081 - SO 101 - POLNÍ CESTA C8 k.ú. BĚLČICE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</si>
  <si>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</si>
  <si>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</si>
  <si>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</si>
  <si>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</si>
  <si>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</si>
  <si>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</si>
  <si>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</si>
  <si>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</si>
  <si>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</si>
  <si>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</si>
  <si>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</si>
  <si>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</si>
  <si>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</si>
  <si>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</si>
  <si>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</si>
  <si>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</si>
  <si>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</si>
  <si>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</si>
  <si>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</si>
  <si>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</si>
  <si>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</si>
  <si>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</si>
  <si>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</si>
  <si>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</si>
  <si>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</si>
  <si>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</si>
  <si>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</si>
  <si>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</si>
  <si>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</si>
  <si>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</si>
  <si>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</si>
  <si>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</si>
  <si>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</si>
  <si>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</si>
  <si>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</si>
  <si>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</si>
  <si>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</si>
  <si>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</si>
  <si>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</si>
  <si>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</si>
  <si>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</si>
  <si>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CS ÚRS 2023 01</t>
  </si>
  <si>
    <t>4</t>
  </si>
  <si>
    <t>-606305046</t>
  </si>
  <si>
    <t>VV</t>
  </si>
  <si>
    <t>(1423-1120)*6</t>
  </si>
  <si>
    <t>112101101</t>
  </si>
  <si>
    <t>Odstranění stromů listnatých průměru kmene do 300 mm</t>
  </si>
  <si>
    <t>kus</t>
  </si>
  <si>
    <t>-437013537</t>
  </si>
  <si>
    <t>3</t>
  </si>
  <si>
    <t>112101102</t>
  </si>
  <si>
    <t>Odstranění stromů listnatých průměru kmene do 500 mm</t>
  </si>
  <si>
    <t>-801675333</t>
  </si>
  <si>
    <t>112251101</t>
  </si>
  <si>
    <t>Odstranění pařezů D do 300 mm</t>
  </si>
  <si>
    <t>-2055845682</t>
  </si>
  <si>
    <t>5</t>
  </si>
  <si>
    <t>112251102</t>
  </si>
  <si>
    <t>Odstranění pařezů D do 500 mm</t>
  </si>
  <si>
    <t>1255073404</t>
  </si>
  <si>
    <t>6</t>
  </si>
  <si>
    <t>121151123</t>
  </si>
  <si>
    <t>Sejmutí ornice plochy přes 500 m2 tl vrstvy do 200 mm strojně</t>
  </si>
  <si>
    <t>21729275</t>
  </si>
  <si>
    <t>7</t>
  </si>
  <si>
    <t>122151404</t>
  </si>
  <si>
    <t>Vykopávky v zemníku na suchu v hornině třídy těžitelnosti I, skupiny 1 a 2 objem do 500 m3 strojně</t>
  </si>
  <si>
    <t>m3</t>
  </si>
  <si>
    <t>152087015</t>
  </si>
  <si>
    <t>P</t>
  </si>
  <si>
    <t>Poznámka k položce:_x000d_
naložení pro zpětné použití místo ŠD v trase</t>
  </si>
  <si>
    <t>8</t>
  </si>
  <si>
    <t>122251106</t>
  </si>
  <si>
    <t>Odkopávky a prokopávky nezapažené v hornině třídy těžitelnosti I, skupiny 3 objem do 5000 m3 strojně</t>
  </si>
  <si>
    <t>1749191865</t>
  </si>
  <si>
    <t>1423*5,62*0,2</t>
  </si>
  <si>
    <t>9</t>
  </si>
  <si>
    <t>653040567</t>
  </si>
  <si>
    <t>Poznámka k položce:_x000d_
výkop pro sanaci_x000d_
fakturace podle skutečně provedeného množství</t>
  </si>
  <si>
    <t>990*0,2*5,62+(1423-990)*0,35*5,62</t>
  </si>
  <si>
    <t>10</t>
  </si>
  <si>
    <t>131251201</t>
  </si>
  <si>
    <t>Hloubení jam zapažených v hornině třídy těžitelnosti I, skupiny 3 objem do 20 m3 strojně</t>
  </si>
  <si>
    <t>-585129773</t>
  </si>
  <si>
    <t>11</t>
  </si>
  <si>
    <t>132251103</t>
  </si>
  <si>
    <t xml:space="preserve">Hloubení rýh nezapažených  š do 800 mm v hornině třídy těžitelnosti I, skupiny 3 objem do 100 m3 strojně</t>
  </si>
  <si>
    <t>1941786574</t>
  </si>
  <si>
    <t>(355+16,1)*0,5*0,5</t>
  </si>
  <si>
    <t>12</t>
  </si>
  <si>
    <t>162351104</t>
  </si>
  <si>
    <t>Vodorovné přemístění do 1000 m výkopku/sypaniny z horniny třídy těžitelnosti I, skupiny 1 až 3</t>
  </si>
  <si>
    <t>-591358916</t>
  </si>
  <si>
    <t>Poznámka k položce:_x000d_
převoz z mezideponie do trasy (náhrada ŠD)</t>
  </si>
  <si>
    <t>451,373+451,373+190</t>
  </si>
  <si>
    <t>13</t>
  </si>
  <si>
    <t>162751117</t>
  </si>
  <si>
    <t>Vodorovné přemístění do 10000 m výkopku/sypaniny z horniny třídy těžitelnosti I, skupiny 1 až 3</t>
  </si>
  <si>
    <t>2106615683</t>
  </si>
  <si>
    <t>1599,452-451,373+92,775+190+2</t>
  </si>
  <si>
    <t>14</t>
  </si>
  <si>
    <t>270099526</t>
  </si>
  <si>
    <t>Poznámka k položce:_x000d_
výkopek pro sanaci_x000d_
fakturace podle skutečně provedeného množství</t>
  </si>
  <si>
    <t>166151101</t>
  </si>
  <si>
    <t>Přehození neulehlého výkopku z horniny třídy těžitelnosti I, skupiny 1 až 3</t>
  </si>
  <si>
    <t>-2012754812</t>
  </si>
  <si>
    <t>Poznámka k položce:_x000d_
přehození deponovaného výkopku pro zpětné použití v trase</t>
  </si>
  <si>
    <t>16</t>
  </si>
  <si>
    <t>171151112</t>
  </si>
  <si>
    <t>Uložení sypaniny z hornin nesoudržných kamenitých do násypů zhutněných strojně</t>
  </si>
  <si>
    <t>2012839145</t>
  </si>
  <si>
    <t>17</t>
  </si>
  <si>
    <t>171201201</t>
  </si>
  <si>
    <t>Uložení sypaniny na skládky</t>
  </si>
  <si>
    <t>-112426587</t>
  </si>
  <si>
    <t>451,373+1432,854</t>
  </si>
  <si>
    <t>18</t>
  </si>
  <si>
    <t>1987244206</t>
  </si>
  <si>
    <t>19</t>
  </si>
  <si>
    <t>181101131</t>
  </si>
  <si>
    <t>Úprava pozemku s rozpojením, přehrnutím, urovnáním a přehrnutím do 20 m zeminy tř 3</t>
  </si>
  <si>
    <t>-1412491694</t>
  </si>
  <si>
    <t>8518,217*0,15</t>
  </si>
  <si>
    <t>20</t>
  </si>
  <si>
    <t>181411131</t>
  </si>
  <si>
    <t>Založení parkového trávníku výsevem plochy do 1000 m2 v rovině a ve svahu do 1:5</t>
  </si>
  <si>
    <t>2081077984</t>
  </si>
  <si>
    <t>418,21+305,2</t>
  </si>
  <si>
    <t>M</t>
  </si>
  <si>
    <t>00572410</t>
  </si>
  <si>
    <t>osivo směs travní parková</t>
  </si>
  <si>
    <t>kg</t>
  </si>
  <si>
    <t>1051571848</t>
  </si>
  <si>
    <t>723,41*0,05</t>
  </si>
  <si>
    <t>22</t>
  </si>
  <si>
    <t>005724901</t>
  </si>
  <si>
    <t>Pomalurozpustné trávníkové hnojivo, 0,2kg/m2</t>
  </si>
  <si>
    <t>-583160987</t>
  </si>
  <si>
    <t>723,41*0,2</t>
  </si>
  <si>
    <t>23</t>
  </si>
  <si>
    <t>181951112</t>
  </si>
  <si>
    <t>Úprava pláně v hornině třídy těžitelnosti I, skupiny 1 až 3 se zhutněním strojně</t>
  </si>
  <si>
    <t>353733979</t>
  </si>
  <si>
    <t>6782,02*1,256</t>
  </si>
  <si>
    <t>24</t>
  </si>
  <si>
    <t>182151111</t>
  </si>
  <si>
    <t>Svahování v zářezech v hornině třídy těžitelnosti I, skupiny 1 až 3 strojně</t>
  </si>
  <si>
    <t>901557534</t>
  </si>
  <si>
    <t>25</t>
  </si>
  <si>
    <t>182251101</t>
  </si>
  <si>
    <t>Svahování násypů strojně</t>
  </si>
  <si>
    <t>2115299403</t>
  </si>
  <si>
    <t>Zakládání</t>
  </si>
  <si>
    <t>26</t>
  </si>
  <si>
    <t>212311111</t>
  </si>
  <si>
    <t>Obetonování výústění příčného odvodnění mostu včetně žlabovky</t>
  </si>
  <si>
    <t>-2041299287</t>
  </si>
  <si>
    <t>27</t>
  </si>
  <si>
    <t>212752402</t>
  </si>
  <si>
    <t>Trativod z drenážních trubek korugovaných PE-HD SN 8 perforace 360° včetně lože otevřený výkop DN 150 pro liniové stavby</t>
  </si>
  <si>
    <t>m</t>
  </si>
  <si>
    <t>1997617809</t>
  </si>
  <si>
    <t>101+254</t>
  </si>
  <si>
    <t>28</t>
  </si>
  <si>
    <t>214500111</t>
  </si>
  <si>
    <t>Zřízení výplně rýh s drenážním potrubím do DN 200 16/32 v do 300 mm</t>
  </si>
  <si>
    <t>-1179659557</t>
  </si>
  <si>
    <t>Poznámka k položce:_x000d_
doplnění rýhy nad obsyp a podsyp</t>
  </si>
  <si>
    <t>29</t>
  </si>
  <si>
    <t>58344121</t>
  </si>
  <si>
    <t>štěrk frakce 16/32</t>
  </si>
  <si>
    <t>t</t>
  </si>
  <si>
    <t>247088337</t>
  </si>
  <si>
    <t>355*0,234*1,75</t>
  </si>
  <si>
    <t>30</t>
  </si>
  <si>
    <t>291211111</t>
  </si>
  <si>
    <t>Zřízení plochy ze silničních panelů do lože tl 50 mm z kameniva</t>
  </si>
  <si>
    <t>1341526118</t>
  </si>
  <si>
    <t>31</t>
  </si>
  <si>
    <t>59381006</t>
  </si>
  <si>
    <t>panel silniční 3,00x1,00x0,22m</t>
  </si>
  <si>
    <t>445802362</t>
  </si>
  <si>
    <t>80*0,25 'Přepočtené koeficientem množství</t>
  </si>
  <si>
    <t>Vodorovné konstrukce</t>
  </si>
  <si>
    <t>32</t>
  </si>
  <si>
    <t>462511111</t>
  </si>
  <si>
    <t>Zához prostoru z lomového kamene</t>
  </si>
  <si>
    <t>1102606159</t>
  </si>
  <si>
    <t>Komunikace pozemní</t>
  </si>
  <si>
    <t>33</t>
  </si>
  <si>
    <t>564851111</t>
  </si>
  <si>
    <t>Podklad ze štěrkodrtě ŠD tl 150 mm</t>
  </si>
  <si>
    <t>-566004789</t>
  </si>
  <si>
    <t>6782,02*1,193</t>
  </si>
  <si>
    <t>34</t>
  </si>
  <si>
    <t>1600708358</t>
  </si>
  <si>
    <t>6782,02*1,256-60</t>
  </si>
  <si>
    <t>35</t>
  </si>
  <si>
    <t>-1346527534</t>
  </si>
  <si>
    <t>Poznámka k položce:_x000d_
sanace_x000d_
fakturace podle skutečně provedeného množství_x000d_
vstva 35 cm složena z vrstev 15cm + 20 cm</t>
  </si>
  <si>
    <t>36</t>
  </si>
  <si>
    <t>564861111</t>
  </si>
  <si>
    <t>Podklad ze štěrkodrtě ŠD tl 200 mm</t>
  </si>
  <si>
    <t>129032527</t>
  </si>
  <si>
    <t>5563,8+2433,46</t>
  </si>
  <si>
    <t>37</t>
  </si>
  <si>
    <t>569831111</t>
  </si>
  <si>
    <t>Zpevnění krajnic štěrkodrtí tl 100 mm</t>
  </si>
  <si>
    <t>335586676</t>
  </si>
  <si>
    <t>2808,59*0,25</t>
  </si>
  <si>
    <t>38</t>
  </si>
  <si>
    <t>573411105</t>
  </si>
  <si>
    <t>Jednoduchý nátěr z asfaltu v množství 1,7 kg/m2 s posypem</t>
  </si>
  <si>
    <t>-283702413</t>
  </si>
  <si>
    <t>6782,02-60</t>
  </si>
  <si>
    <t>39</t>
  </si>
  <si>
    <t>573411106</t>
  </si>
  <si>
    <t>Jednoduchý nátěr z asfaltu v množství 1,90 kg/m2 s posypem</t>
  </si>
  <si>
    <t>-1145393992</t>
  </si>
  <si>
    <t>40</t>
  </si>
  <si>
    <t>574381112</t>
  </si>
  <si>
    <t>Penetrační makadam hrubý PMH tl 100 mm</t>
  </si>
  <si>
    <t>268178401</t>
  </si>
  <si>
    <t>(6782,02-60)*1,034</t>
  </si>
  <si>
    <t>Trubní vedení</t>
  </si>
  <si>
    <t>41</t>
  </si>
  <si>
    <t>871350320</t>
  </si>
  <si>
    <t>Montáž kanalizačního potrubí hladkého plnostěnného SN 12 z polypropylenu DN 200</t>
  </si>
  <si>
    <t>-584758501</t>
  </si>
  <si>
    <t>42</t>
  </si>
  <si>
    <t>28617026</t>
  </si>
  <si>
    <t>trubka kanalizační PP plnostěnná třívrstvá DN 200x1000mm SN12</t>
  </si>
  <si>
    <t>-1620372119</t>
  </si>
  <si>
    <t>17*1,015 'Přepočtené koeficientem množství</t>
  </si>
  <si>
    <t>43</t>
  </si>
  <si>
    <t>894812003.WVN</t>
  </si>
  <si>
    <t>Revizní a čistící šachta BASIC z PP šachtové dno DN 400/150 pravý a levý přítok</t>
  </si>
  <si>
    <t>252648067</t>
  </si>
  <si>
    <t>44</t>
  </si>
  <si>
    <t>894812031</t>
  </si>
  <si>
    <t>Revizní a čistící šachta z PP DN 400 šachtová roura korugovaná bez hrdla světlé hloubky 1000 mm</t>
  </si>
  <si>
    <t>-1311135480</t>
  </si>
  <si>
    <t>45</t>
  </si>
  <si>
    <t>28655317</t>
  </si>
  <si>
    <t>poklop šachtový litinový D400 bez odvětrání d 470mm s litinovým rámem a betonovým prstencem systému drenážních šachet pro liniové stavby</t>
  </si>
  <si>
    <t>1105783348</t>
  </si>
  <si>
    <t>2*1,015 'Přepočtené koeficientem množství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</si>
  <si>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</si>
  <si>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</si>
  <si>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</si>
  <si>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</si>
  <si>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</si>
  <si>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439493346</t>
  </si>
  <si>
    <t>VRN</t>
  </si>
  <si>
    <t>Vedlejší rozpočtové náklady</t>
  </si>
  <si>
    <t>VRN1</t>
  </si>
  <si>
    <t>Průzkumné, geodetické a projektové práce</t>
  </si>
  <si>
    <t>47</t>
  </si>
  <si>
    <t>011314000</t>
  </si>
  <si>
    <t>Archeologický dohled</t>
  </si>
  <si>
    <t>kpl</t>
  </si>
  <si>
    <t>1024</t>
  </si>
  <si>
    <t>-1781098269</t>
  </si>
  <si>
    <t>48</t>
  </si>
  <si>
    <t>011324000</t>
  </si>
  <si>
    <t>Archeologický průzkum</t>
  </si>
  <si>
    <t>786927573</t>
  </si>
  <si>
    <t>49</t>
  </si>
  <si>
    <t>012103000</t>
  </si>
  <si>
    <t>Geodetické práce před výstavbou - vytýčení inž. sítí</t>
  </si>
  <si>
    <t>1304765881</t>
  </si>
  <si>
    <t>50</t>
  </si>
  <si>
    <t>012203000</t>
  </si>
  <si>
    <t>Geodetické práce při provádění a při dokončení stavby</t>
  </si>
  <si>
    <t>83878614</t>
  </si>
  <si>
    <t>51</t>
  </si>
  <si>
    <t>012303000</t>
  </si>
  <si>
    <t>Geodetické práce po výstavbě - zaměření skutečného stavu</t>
  </si>
  <si>
    <t>-649847260</t>
  </si>
  <si>
    <t>52</t>
  </si>
  <si>
    <t>013254000</t>
  </si>
  <si>
    <t>Dokumentace skutečného provedení stavby</t>
  </si>
  <si>
    <t>313910772</t>
  </si>
  <si>
    <t>VRN2</t>
  </si>
  <si>
    <t>Příprava staveniště</t>
  </si>
  <si>
    <t>53</t>
  </si>
  <si>
    <t>023303000</t>
  </si>
  <si>
    <t>Dekontaminace lokality - odstranění nebezpečných látek</t>
  </si>
  <si>
    <t>-615456393</t>
  </si>
  <si>
    <t>VRN3</t>
  </si>
  <si>
    <t>Zařízení staveniště</t>
  </si>
  <si>
    <t>54</t>
  </si>
  <si>
    <t>032002000</t>
  </si>
  <si>
    <t>Vybavení staveniště</t>
  </si>
  <si>
    <t>1037921448</t>
  </si>
  <si>
    <t>55</t>
  </si>
  <si>
    <t>034503000</t>
  </si>
  <si>
    <t>Informační tabule na staveništi</t>
  </si>
  <si>
    <t>ks</t>
  </si>
  <si>
    <t>-109031199</t>
  </si>
  <si>
    <t>VRN4</t>
  </si>
  <si>
    <t>Inženýrská činnost</t>
  </si>
  <si>
    <t>56</t>
  </si>
  <si>
    <t>042903000</t>
  </si>
  <si>
    <t>Ostatní posudky - zkoušky hutnění</t>
  </si>
  <si>
    <t>1375902890</t>
  </si>
  <si>
    <t>VRN6</t>
  </si>
  <si>
    <t>Územní vlivy</t>
  </si>
  <si>
    <t>57</t>
  </si>
  <si>
    <t>062002000</t>
  </si>
  <si>
    <t>Ztížené dopravní podmínky</t>
  </si>
  <si>
    <t>-1879296820</t>
  </si>
  <si>
    <t>VRN7</t>
  </si>
  <si>
    <t>Provozní vlivy</t>
  </si>
  <si>
    <t>58</t>
  </si>
  <si>
    <t>070001000</t>
  </si>
  <si>
    <t>Provozní vlivy - DIO</t>
  </si>
  <si>
    <t>Kč</t>
  </si>
  <si>
    <t>-510378436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</si>
  <si>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</si>
  <si>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</si>
  <si>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</si>
  <si>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59</t>
  </si>
  <si>
    <t>091003000</t>
  </si>
  <si>
    <t>Ostatní náklady bez rozlišení - čištění komunikací</t>
  </si>
  <si>
    <t>-1819164874</t>
  </si>
  <si>
    <t>202110082 - SO 102 - POLNÍ CESTA C18 k.ú. BĚLČICE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</si>
  <si>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</si>
  <si>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</si>
  <si>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</si>
  <si>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-790728762</t>
  </si>
  <si>
    <t>1040+10*3</t>
  </si>
  <si>
    <t>112101104</t>
  </si>
  <si>
    <t>Odstranění stromů listnatých průměru kmene do 900 mm</t>
  </si>
  <si>
    <t>371288823</t>
  </si>
  <si>
    <t>112251104</t>
  </si>
  <si>
    <t>Odstranění pařezů D do 900 mm</t>
  </si>
  <si>
    <t>1439118878</t>
  </si>
  <si>
    <t>-303409302</t>
  </si>
  <si>
    <t>122251104</t>
  </si>
  <si>
    <t>Odkopávky a prokopávky nezapažené v hornině třídy těžitelnosti I, skupiny 3 objem do 500 m3 strojně</t>
  </si>
  <si>
    <t>-1297761762</t>
  </si>
  <si>
    <t>263*0,2*5,652</t>
  </si>
  <si>
    <t>-1442815368</t>
  </si>
  <si>
    <t>650*5,62*0,2+626,41</t>
  </si>
  <si>
    <t>132212121</t>
  </si>
  <si>
    <t>Hloubení zapažených rýh šířky do 800 mm v soudržných horninách třídy těžitelnosti I skupiny 3 ručně</t>
  </si>
  <si>
    <t>635043063</t>
  </si>
  <si>
    <t>Poznámka k položce:_x000d_
výkop rýhy na stávajícím HOZ_x000d_
fakturace podle skutečně provedeného množství</t>
  </si>
  <si>
    <t>9*0,6*2</t>
  </si>
  <si>
    <t>850095637</t>
  </si>
  <si>
    <t>387,5*0,5*0,5+35,3*0,8*1,2</t>
  </si>
  <si>
    <t>139001109</t>
  </si>
  <si>
    <t>Příplatek za ztížení vykopávky v blízkosti stávajících sloupů NN</t>
  </si>
  <si>
    <t>-1406324123</t>
  </si>
  <si>
    <t>11*5*0,8*0,8</t>
  </si>
  <si>
    <t>1995932556</t>
  </si>
  <si>
    <t>2*228,176</t>
  </si>
  <si>
    <t>-96727748</t>
  </si>
  <si>
    <t>734,76-228,176+130,763</t>
  </si>
  <si>
    <t>278035554</t>
  </si>
  <si>
    <t>1419715286</t>
  </si>
  <si>
    <t>-850929341</t>
  </si>
  <si>
    <t>-966198452</t>
  </si>
  <si>
    <t>228,176+637,347</t>
  </si>
  <si>
    <t>1072483195</t>
  </si>
  <si>
    <t>175111101</t>
  </si>
  <si>
    <t>Obsypání potrubí ručně sypaninou bez prohození, uloženou do 3 m</t>
  </si>
  <si>
    <t>821722273</t>
  </si>
  <si>
    <t>35,3*0,8*1,2-35,3*0,15*0,15*3,142</t>
  </si>
  <si>
    <t>58331200</t>
  </si>
  <si>
    <t>štěrkopísek netříděný zásypový</t>
  </si>
  <si>
    <t>-977699362</t>
  </si>
  <si>
    <t>31,392*1,75</t>
  </si>
  <si>
    <t>54,936*2 'Přepočtené koeficientem množství</t>
  </si>
  <si>
    <t>175151101</t>
  </si>
  <si>
    <t>Obsypání potrubí strojně sypaninou bez prohození, uloženou do 3 m</t>
  </si>
  <si>
    <t>581871856</t>
  </si>
  <si>
    <t>1809054471</t>
  </si>
  <si>
    <t>7,02*1,75</t>
  </si>
  <si>
    <t>-1913649967</t>
  </si>
  <si>
    <t>5527,191*0,15</t>
  </si>
  <si>
    <t>-1815488604</t>
  </si>
  <si>
    <t>605544011</t>
  </si>
  <si>
    <t>808,41*0,05</t>
  </si>
  <si>
    <t>1264382554</t>
  </si>
  <si>
    <t>808,41*0,2</t>
  </si>
  <si>
    <t>-221477783</t>
  </si>
  <si>
    <t>4400,63*1,256</t>
  </si>
  <si>
    <t>1264253208</t>
  </si>
  <si>
    <t>-1446693292</t>
  </si>
  <si>
    <t>182351023</t>
  </si>
  <si>
    <t>Rozprostření ornice pl do 100 m2 ve svahu přes 1:5 tl vrstvy do 200 mm strojně</t>
  </si>
  <si>
    <t>-43275055</t>
  </si>
  <si>
    <t>140*2+92,77+435,64</t>
  </si>
  <si>
    <t>10364101</t>
  </si>
  <si>
    <t xml:space="preserve">zemina pro terénní úpravy -  ornice</t>
  </si>
  <si>
    <t>1677935416</t>
  </si>
  <si>
    <t>808,41*0,1*1,75</t>
  </si>
  <si>
    <t>969206022</t>
  </si>
  <si>
    <t>-840884476</t>
  </si>
  <si>
    <t>387,5</t>
  </si>
  <si>
    <t>153685552</t>
  </si>
  <si>
    <t>-933800952</t>
  </si>
  <si>
    <t>387,5*0,5*0,5*1,75</t>
  </si>
  <si>
    <t>273321117</t>
  </si>
  <si>
    <t>Základové desky mostních konstrukcí ze ŽB C 25/30</t>
  </si>
  <si>
    <t>1658550239</t>
  </si>
  <si>
    <t>273361412</t>
  </si>
  <si>
    <t>Výztuž základových desek ze svařovaných sítí do 8 kg/m2</t>
  </si>
  <si>
    <t>-2001046745</t>
  </si>
  <si>
    <t>18,13*0,008</t>
  </si>
  <si>
    <t>274354111</t>
  </si>
  <si>
    <t>Bednění základových pasů - zřízení</t>
  </si>
  <si>
    <t>1552459248</t>
  </si>
  <si>
    <t>274354211</t>
  </si>
  <si>
    <t>Bednění základových pasů - odstranění</t>
  </si>
  <si>
    <t>1026988725</t>
  </si>
  <si>
    <t>Svislé a kompletní konstrukce</t>
  </si>
  <si>
    <t>359901212</t>
  </si>
  <si>
    <t>Monitoring stoky jakékoli výšky na stávající kanalizaci</t>
  </si>
  <si>
    <t>-1337914646</t>
  </si>
  <si>
    <t>Poznámka k položce:_x000d_
zjištění stavu HOZ Bělčice V HMZ-A</t>
  </si>
  <si>
    <t>451313511</t>
  </si>
  <si>
    <t>Podkladní vrstva z betonu prostého se zvýšenými nároky na prostředí pod dlažbu tl do 100 mm</t>
  </si>
  <si>
    <t>-141558205</t>
  </si>
  <si>
    <t>452318510</t>
  </si>
  <si>
    <t>Zajišťovací práh z betonu prostého se zvýšenými nároky na prostředí</t>
  </si>
  <si>
    <t>-2038701404</t>
  </si>
  <si>
    <t>1736438981</t>
  </si>
  <si>
    <t>564231111</t>
  </si>
  <si>
    <t>Podklad nebo podsyp ze štěrkopísku ŠP tl 100 mm</t>
  </si>
  <si>
    <t>1248865703</t>
  </si>
  <si>
    <t>564251111</t>
  </si>
  <si>
    <t>Podklad nebo podsyp ze štěrkopísku ŠP tl 150 mm</t>
  </si>
  <si>
    <t>99196267</t>
  </si>
  <si>
    <t>883956410</t>
  </si>
  <si>
    <t>4400,63*1,193</t>
  </si>
  <si>
    <t>-1940010917</t>
  </si>
  <si>
    <t>789833608</t>
  </si>
  <si>
    <t>263*5,65</t>
  </si>
  <si>
    <t>-212688862</t>
  </si>
  <si>
    <t>-1366600666</t>
  </si>
  <si>
    <t>4400,63</t>
  </si>
  <si>
    <t>519587709</t>
  </si>
  <si>
    <t>-175890762</t>
  </si>
  <si>
    <t>4400,63*1,034</t>
  </si>
  <si>
    <t>594511111</t>
  </si>
  <si>
    <t>Dlažba z lomového kamene s provedením lože z betonu</t>
  </si>
  <si>
    <t>-1583567617</t>
  </si>
  <si>
    <t>Poznámka k položce:_x000d_
spádiště a nátok - propustky</t>
  </si>
  <si>
    <t>599632111</t>
  </si>
  <si>
    <t>Vyplnění spár dlažby z lomového kamene MC se zatřením</t>
  </si>
  <si>
    <t>614870596</t>
  </si>
  <si>
    <t>Poznámka k položce:_x000d_
propustky</t>
  </si>
  <si>
    <t>820441113</t>
  </si>
  <si>
    <t>Přeseknutí železobetonové trouby DN nad 400 do 600 mm</t>
  </si>
  <si>
    <t>-1808278361</t>
  </si>
  <si>
    <t xml:space="preserve">Poznámka k položce:_x000d_
propustek_x000d_
</t>
  </si>
  <si>
    <t>871360320</t>
  </si>
  <si>
    <t>Montáž kanalizačního potrubí hladkého plnostěnného SN 12 z polypropylenu DN 250</t>
  </si>
  <si>
    <t>377515151</t>
  </si>
  <si>
    <t>28617027</t>
  </si>
  <si>
    <t>trubka kanalizační PP plnostěnná třívrstvá DN 250x1000mm SN12</t>
  </si>
  <si>
    <t>-319688390</t>
  </si>
  <si>
    <t>35,3*1,015 'Přepočtené koeficientem množství</t>
  </si>
  <si>
    <t>1934255363</t>
  </si>
  <si>
    <t>-46391648</t>
  </si>
  <si>
    <t>-1527046704</t>
  </si>
  <si>
    <t>899623161</t>
  </si>
  <si>
    <t>Obetonování potrubí nebo zdiva stok betonem prostým tř. C 20/25 v otevřeném výkopu</t>
  </si>
  <si>
    <t>-1286290472</t>
  </si>
  <si>
    <t>Poznámka k položce:_x000d_
ochrana stávající HOZ_x000d_
fakturace podle skutečně provedeného množství</t>
  </si>
  <si>
    <t>9*0,5*0,5</t>
  </si>
  <si>
    <t>Ostatní konstrukce a práce, bourání</t>
  </si>
  <si>
    <t>60</t>
  </si>
  <si>
    <t>919441211</t>
  </si>
  <si>
    <t>Čelo propustku z lomového kamene pro propustek z trub DN 300 až 500</t>
  </si>
  <si>
    <t>191805502</t>
  </si>
  <si>
    <t>61</t>
  </si>
  <si>
    <t>919521120</t>
  </si>
  <si>
    <t>Zřízení silničního propustku z trub betonových nebo ŽB DN 400</t>
  </si>
  <si>
    <t>466830134</t>
  </si>
  <si>
    <t>62</t>
  </si>
  <si>
    <t>59222022</t>
  </si>
  <si>
    <t>trouba ŽB hrdlová DN 400</t>
  </si>
  <si>
    <t>1342150806</t>
  </si>
  <si>
    <t>63</t>
  </si>
  <si>
    <t>919535558</t>
  </si>
  <si>
    <t>Obetonování trubního propustku betonem prostým tř. C 20/25</t>
  </si>
  <si>
    <t>-1910900121</t>
  </si>
  <si>
    <t>Poznámka k položce:_x000d_
obetonování HOZ 1,085_x000d_
CETIN ZU</t>
  </si>
  <si>
    <t>64</t>
  </si>
  <si>
    <t>938902112</t>
  </si>
  <si>
    <t>Čištění příkopů komunikací příkopovým rypadlem objem nánosu do 0,3 m3/m</t>
  </si>
  <si>
    <t>1480285800</t>
  </si>
  <si>
    <t>65</t>
  </si>
  <si>
    <t>938902421</t>
  </si>
  <si>
    <t>Čištění propustků strojně tlakovou vodou D do 500 mm při tl nánosu do 50% DN</t>
  </si>
  <si>
    <t>257108100</t>
  </si>
  <si>
    <t>997</t>
  </si>
  <si>
    <t>Přesun sutě</t>
  </si>
  <si>
    <t>66</t>
  </si>
  <si>
    <t>997221551</t>
  </si>
  <si>
    <t>Vodorovná doprava suti ze sypkých materiálů do 1 km</t>
  </si>
  <si>
    <t>-1485928915</t>
  </si>
  <si>
    <t>Poznámka k položce:_x000d_
skládka Němčice - 15 km, doplatek 14 x</t>
  </si>
  <si>
    <t>67</t>
  </si>
  <si>
    <t>997221559</t>
  </si>
  <si>
    <t>Příplatek ZKD 1 km u vodorovné dopravy suti ze sypkých materiálů</t>
  </si>
  <si>
    <t>459625946</t>
  </si>
  <si>
    <t>Poznámka k položce:_x000d_
Němčice - 15 km (doplatek 14x)</t>
  </si>
  <si>
    <t>26,62*14</t>
  </si>
  <si>
    <t>68</t>
  </si>
  <si>
    <t>997221873</t>
  </si>
  <si>
    <t>Poplatek za uložení stavebního odpadu na recyklační skládce (skládkovné) zeminy a kamení zatříděného do Katalogu odpadů pod kódem 17 05 04</t>
  </si>
  <si>
    <t>1119566316</t>
  </si>
  <si>
    <t>69</t>
  </si>
  <si>
    <t>2066077929</t>
  </si>
  <si>
    <t>70</t>
  </si>
  <si>
    <t>2042371561</t>
  </si>
  <si>
    <t>71</t>
  </si>
  <si>
    <t>-69269562</t>
  </si>
  <si>
    <t>72</t>
  </si>
  <si>
    <t>1775304634</t>
  </si>
  <si>
    <t>73</t>
  </si>
  <si>
    <t>-1647809416</t>
  </si>
  <si>
    <t>74</t>
  </si>
  <si>
    <t>-2020581995</t>
  </si>
  <si>
    <t>75</t>
  </si>
  <si>
    <t>-987412837</t>
  </si>
  <si>
    <t>76</t>
  </si>
  <si>
    <t>1885096290</t>
  </si>
  <si>
    <t>77</t>
  </si>
  <si>
    <t>721476536</t>
  </si>
  <si>
    <t>78</t>
  </si>
  <si>
    <t>1527136357</t>
  </si>
  <si>
    <t>79</t>
  </si>
  <si>
    <t>-2059984281</t>
  </si>
  <si>
    <t>80</t>
  </si>
  <si>
    <t>1240212596</t>
  </si>
  <si>
    <t>81</t>
  </si>
  <si>
    <t>860394366</t>
  </si>
  <si>
    <t>82</t>
  </si>
  <si>
    <t>1019914688</t>
  </si>
  <si>
    <t>202110083 - SO 103 - Přejezd</t>
  </si>
  <si>
    <t>PSV - Práce a dodávky PSV</t>
  </si>
  <si>
    <t xml:space="preserve">    742 - Elektroinstalace - slaboproud</t>
  </si>
  <si>
    <t>-338596751</t>
  </si>
  <si>
    <t>5,7*0,23+7,4*0,12</t>
  </si>
  <si>
    <t>665945136</t>
  </si>
  <si>
    <t>2,199</t>
  </si>
  <si>
    <t>171251201</t>
  </si>
  <si>
    <t>Uložení sypaniny na skládky nebo meziskládky</t>
  </si>
  <si>
    <t>-1863093132</t>
  </si>
  <si>
    <t>942368778</t>
  </si>
  <si>
    <t>99,224*0,15</t>
  </si>
  <si>
    <t>1710393809</t>
  </si>
  <si>
    <t>79*1,256</t>
  </si>
  <si>
    <t>-1798316954</t>
  </si>
  <si>
    <t>79*1,193</t>
  </si>
  <si>
    <t>-1032464232</t>
  </si>
  <si>
    <t>1612810862</t>
  </si>
  <si>
    <t>1952711499</t>
  </si>
  <si>
    <t>-596783564</t>
  </si>
  <si>
    <t>1553101378</t>
  </si>
  <si>
    <t>79*1,034</t>
  </si>
  <si>
    <t>914111111</t>
  </si>
  <si>
    <t>Montáž svislé dopravní značky do velikosti 1 m2 objímkami na sloupek nebo konzolu</t>
  </si>
  <si>
    <t>2010528586</t>
  </si>
  <si>
    <t>40445615</t>
  </si>
  <si>
    <t>značky upravující přednost P6 700mm</t>
  </si>
  <si>
    <t>130833280</t>
  </si>
  <si>
    <t>914511112</t>
  </si>
  <si>
    <t>Montáž sloupku dopravních značek délky do 3,5 m s betonovým základem a patkou</t>
  </si>
  <si>
    <t>-2073419089</t>
  </si>
  <si>
    <t xml:space="preserve">Poznámka k položce:_x000d_
0,020	B11	E13_x000d_
0,045	A22	E13_x000d_
0,085	A22	E13_x000d_
</t>
  </si>
  <si>
    <t>40445225</t>
  </si>
  <si>
    <t>sloupek pro dopravní značku Zn D 60mm v 3,5m</t>
  </si>
  <si>
    <t>-1154993592</t>
  </si>
  <si>
    <t>40445253</t>
  </si>
  <si>
    <t>víčko plastové na sloupek D 60mm</t>
  </si>
  <si>
    <t>1727541872</t>
  </si>
  <si>
    <t>173877981</t>
  </si>
  <si>
    <t>PSV</t>
  </si>
  <si>
    <t>Práce a dodávky PSV</t>
  </si>
  <si>
    <t>742</t>
  </si>
  <si>
    <t>Elektroinstalace - slaboproud</t>
  </si>
  <si>
    <t>742110401</t>
  </si>
  <si>
    <t>Montáž instalačních kanálů pro slaboproud plastových jednokomorových</t>
  </si>
  <si>
    <t>-403517458</t>
  </si>
  <si>
    <t>Poznámka k položce:_x000d_
dělená trubka 160/110 vč. spojek</t>
  </si>
  <si>
    <t>8+8</t>
  </si>
  <si>
    <t>56245119</t>
  </si>
  <si>
    <t>dělená trubka HDPE 160/110</t>
  </si>
  <si>
    <t>-1688589038</t>
  </si>
  <si>
    <t>041903000</t>
  </si>
  <si>
    <t>Dozor jiné osoby</t>
  </si>
  <si>
    <t>1736810731</t>
  </si>
  <si>
    <t>Poznámka k položce:_x000d_
dozor SŽ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</si>
</sst>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36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54</v>
      </c>
      <c r="AI60" s="40"/>
      <c r="AJ60" s="40"/>
      <c r="AK60" s="40"/>
      <c r="AL60" s="40"/>
      <c r="AM60" s="62" t="s">
        <v>55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54</v>
      </c>
      <c r="AI75" s="40"/>
      <c r="AJ75" s="40"/>
      <c r="AK75" s="40"/>
      <c r="AL75" s="40"/>
      <c r="AM75" s="62" t="s">
        <v>55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20211008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CESTY BĚLČICE - ZÁHROBÍ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Bělčice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30. 10. 2021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SPU Strakonice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>S-pro servis s.r.o.</v>
      </c>
      <c r="AN89" s="69"/>
      <c r="AO89" s="69"/>
      <c r="AP89" s="69"/>
      <c r="AQ89" s="38"/>
      <c r="AR89" s="42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37</v>
      </c>
      <c r="AJ90" s="38"/>
      <c r="AK90" s="38"/>
      <c r="AL90" s="38"/>
      <c r="AM90" s="78" t="str">
        <f>IF(E20="","",E20)</f>
        <v>S-pro servis s.r.o.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2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78</v>
      </c>
      <c r="BT94" s="115" t="s">
        <v>79</v>
      </c>
      <c r="BU94" s="116" t="s">
        <v>80</v>
      </c>
      <c r="BV94" s="115" t="s">
        <v>81</v>
      </c>
      <c r="BW94" s="115" t="s">
        <v>5</v>
      </c>
      <c r="BX94" s="115" t="s">
        <v>82</v>
      </c>
      <c r="CL94" s="115" t="s">
        <v>1</v>
      </c>
    </row>
    <row r="95" s="7" customFormat="1" ht="24.75" customHeight="1">
      <c r="A95" s="117" t="s">
        <v>83</v>
      </c>
      <c r="B95" s="118"/>
      <c r="C95" s="119"/>
      <c r="D95" s="120" t="s">
        <v>84</v>
      </c>
      <c r="E95" s="120"/>
      <c r="F95" s="120"/>
      <c r="G95" s="120"/>
      <c r="H95" s="120"/>
      <c r="I95" s="121"/>
      <c r="J95" s="120" t="s">
        <v>85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'202110081 - SO 101 - POLN...'!J30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86</v>
      </c>
      <c r="AR95" s="124"/>
      <c r="AS95" s="125">
        <v>0</v>
      </c>
      <c r="AT95" s="126">
        <f>ROUND(SUM(AV95:AW95),2)</f>
        <v>0</v>
      </c>
      <c r="AU95" s="127">
        <f>'202110081 - SO 101 - POLN...'!P131</f>
        <v>0</v>
      </c>
      <c r="AV95" s="126">
        <f>'202110081 - SO 101 - POLN...'!J33</f>
        <v>0</v>
      </c>
      <c r="AW95" s="126">
        <f>'202110081 - SO 101 - POLN...'!J34</f>
        <v>0</v>
      </c>
      <c r="AX95" s="126">
        <f>'202110081 - SO 101 - POLN...'!J35</f>
        <v>0</v>
      </c>
      <c r="AY95" s="126">
        <f>'202110081 - SO 101 - POLN...'!J36</f>
        <v>0</v>
      </c>
      <c r="AZ95" s="126">
        <f>'202110081 - SO 101 - POLN...'!F33</f>
        <v>0</v>
      </c>
      <c r="BA95" s="126">
        <f>'202110081 - SO 101 - POLN...'!F34</f>
        <v>0</v>
      </c>
      <c r="BB95" s="126">
        <f>'202110081 - SO 101 - POLN...'!F35</f>
        <v>0</v>
      </c>
      <c r="BC95" s="126">
        <f>'202110081 - SO 101 - POLN...'!F36</f>
        <v>0</v>
      </c>
      <c r="BD95" s="128">
        <f>'202110081 - SO 101 - POLN...'!F37</f>
        <v>0</v>
      </c>
      <c r="BE95" s="7"/>
      <c r="BT95" s="129" t="s">
        <v>87</v>
      </c>
      <c r="BV95" s="129" t="s">
        <v>81</v>
      </c>
      <c r="BW95" s="129" t="s">
        <v>88</v>
      </c>
      <c r="BX95" s="129" t="s">
        <v>5</v>
      </c>
      <c r="CL95" s="129" t="s">
        <v>1</v>
      </c>
      <c r="CM95" s="129" t="s">
        <v>89</v>
      </c>
    </row>
    <row r="96" s="7" customFormat="1" ht="24.75" customHeight="1">
      <c r="A96" s="117" t="s">
        <v>83</v>
      </c>
      <c r="B96" s="118"/>
      <c r="C96" s="119"/>
      <c r="D96" s="120" t="s">
        <v>90</v>
      </c>
      <c r="E96" s="120"/>
      <c r="F96" s="120"/>
      <c r="G96" s="120"/>
      <c r="H96" s="120"/>
      <c r="I96" s="121"/>
      <c r="J96" s="120" t="s">
        <v>91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'202110082 - SO 102 - POLN...'!J30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86</v>
      </c>
      <c r="AR96" s="124"/>
      <c r="AS96" s="125">
        <v>0</v>
      </c>
      <c r="AT96" s="126">
        <f>ROUND(SUM(AV96:AW96),2)</f>
        <v>0</v>
      </c>
      <c r="AU96" s="127">
        <f>'202110082 - SO 102 - POLN...'!P134</f>
        <v>0</v>
      </c>
      <c r="AV96" s="126">
        <f>'202110082 - SO 102 - POLN...'!J33</f>
        <v>0</v>
      </c>
      <c r="AW96" s="126">
        <f>'202110082 - SO 102 - POLN...'!J34</f>
        <v>0</v>
      </c>
      <c r="AX96" s="126">
        <f>'202110082 - SO 102 - POLN...'!J35</f>
        <v>0</v>
      </c>
      <c r="AY96" s="126">
        <f>'202110082 - SO 102 - POLN...'!J36</f>
        <v>0</v>
      </c>
      <c r="AZ96" s="126">
        <f>'202110082 - SO 102 - POLN...'!F33</f>
        <v>0</v>
      </c>
      <c r="BA96" s="126">
        <f>'202110082 - SO 102 - POLN...'!F34</f>
        <v>0</v>
      </c>
      <c r="BB96" s="126">
        <f>'202110082 - SO 102 - POLN...'!F35</f>
        <v>0</v>
      </c>
      <c r="BC96" s="126">
        <f>'202110082 - SO 102 - POLN...'!F36</f>
        <v>0</v>
      </c>
      <c r="BD96" s="128">
        <f>'202110082 - SO 102 - POLN...'!F37</f>
        <v>0</v>
      </c>
      <c r="BE96" s="7"/>
      <c r="BT96" s="129" t="s">
        <v>87</v>
      </c>
      <c r="BV96" s="129" t="s">
        <v>81</v>
      </c>
      <c r="BW96" s="129" t="s">
        <v>92</v>
      </c>
      <c r="BX96" s="129" t="s">
        <v>5</v>
      </c>
      <c r="CL96" s="129" t="s">
        <v>1</v>
      </c>
      <c r="CM96" s="129" t="s">
        <v>89</v>
      </c>
    </row>
    <row r="97" s="7" customFormat="1" ht="24.75" customHeight="1">
      <c r="A97" s="117" t="s">
        <v>83</v>
      </c>
      <c r="B97" s="118"/>
      <c r="C97" s="119"/>
      <c r="D97" s="120" t="s">
        <v>93</v>
      </c>
      <c r="E97" s="120"/>
      <c r="F97" s="120"/>
      <c r="G97" s="120"/>
      <c r="H97" s="120"/>
      <c r="I97" s="121"/>
      <c r="J97" s="120" t="s">
        <v>94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'202110083 - SO 103 - Přejezd'!J30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86</v>
      </c>
      <c r="AR97" s="124"/>
      <c r="AS97" s="130">
        <v>0</v>
      </c>
      <c r="AT97" s="131">
        <f>ROUND(SUM(AV97:AW97),2)</f>
        <v>0</v>
      </c>
      <c r="AU97" s="132">
        <f>'202110083 - SO 103 - Přejezd'!P125</f>
        <v>0</v>
      </c>
      <c r="AV97" s="131">
        <f>'202110083 - SO 103 - Přejezd'!J33</f>
        <v>0</v>
      </c>
      <c r="AW97" s="131">
        <f>'202110083 - SO 103 - Přejezd'!J34</f>
        <v>0</v>
      </c>
      <c r="AX97" s="131">
        <f>'202110083 - SO 103 - Přejezd'!J35</f>
        <v>0</v>
      </c>
      <c r="AY97" s="131">
        <f>'202110083 - SO 103 - Přejezd'!J36</f>
        <v>0</v>
      </c>
      <c r="AZ97" s="131">
        <f>'202110083 - SO 103 - Přejezd'!F33</f>
        <v>0</v>
      </c>
      <c r="BA97" s="131">
        <f>'202110083 - SO 103 - Přejezd'!F34</f>
        <v>0</v>
      </c>
      <c r="BB97" s="131">
        <f>'202110083 - SO 103 - Přejezd'!F35</f>
        <v>0</v>
      </c>
      <c r="BC97" s="131">
        <f>'202110083 - SO 103 - Přejezd'!F36</f>
        <v>0</v>
      </c>
      <c r="BD97" s="133">
        <f>'202110083 - SO 103 - Přejezd'!F37</f>
        <v>0</v>
      </c>
      <c r="BE97" s="7"/>
      <c r="BT97" s="129" t="s">
        <v>87</v>
      </c>
      <c r="BV97" s="129" t="s">
        <v>81</v>
      </c>
      <c r="BW97" s="129" t="s">
        <v>95</v>
      </c>
      <c r="BX97" s="129" t="s">
        <v>5</v>
      </c>
      <c r="CL97" s="129" t="s">
        <v>1</v>
      </c>
      <c r="CM97" s="129" t="s">
        <v>89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JLs1YDbs9QoICEzP+O0Sq40JBptF2jbtM2dj3to+8IUY2cDpYPAE6KP6NGnavzFJIk2bJXTLgXI2XGa561dY1A==" hashValue="+IZuVXtQhyvf3YfrKqFluQ890MUujBA1WQ+/Y96QMSIiWB3GYbFTVr8yN9hkISqISUfrgoiA8BiBon+7SN0RJ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02110081 - SO 101 - POLN...'!C2" display="/"/>
    <hyperlink ref="A96" location="'202110082 - SO 102 - POLN...'!C2" display="/"/>
    <hyperlink ref="A97" location="'202110083 - SO 103 - Přejez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ROUND(J131,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ROUND((SUM(BE131:BE240)),  2)</f>
        <v>0</v>
      </c>
      <c r="G33" s="36"/>
      <c r="H33" s="36"/>
      <c r="I33" s="153">
        <v>0.20999999999999999</v>
      </c>
      <c r="J33" s="152">
        <f>ROUND(((SUM(BE131:BE240))*I33),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ROUND((SUM(BF131:BF240)),  2)</f>
        <v>0</v>
      </c>
      <c r="G34" s="36"/>
      <c r="H34" s="36"/>
      <c r="I34" s="153">
        <v>0.14999999999999999</v>
      </c>
      <c r="J34" s="152">
        <f>ROUND(((SUM(BF131:BF240))*I34),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ROUND((SUM(BG131:BG240)),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ROUND((SUM(BH131:BH240)),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ROUND((SUM(BI131:BI240)),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202110081 - SO 101 - POLNÍ CESTA C8 k.ú. BĚLČICE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Bělčice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J131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J132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106</v>
      </c>
      <c r="E99" s="186"/>
      <c r="F99" s="186"/>
      <c r="G99" s="186"/>
      <c r="H99" s="186"/>
      <c r="I99" s="186"/>
      <c r="J99" s="187">
        <f>J177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107</v>
      </c>
      <c r="E100" s="186"/>
      <c r="F100" s="186"/>
      <c r="G100" s="186"/>
      <c r="H100" s="186"/>
      <c r="I100" s="186"/>
      <c r="J100" s="187">
        <f>J189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108</v>
      </c>
      <c r="E101" s="186"/>
      <c r="F101" s="186"/>
      <c r="G101" s="186"/>
      <c r="H101" s="186"/>
      <c r="I101" s="186"/>
      <c r="J101" s="187">
        <f>J191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109</v>
      </c>
      <c r="E102" s="186"/>
      <c r="F102" s="186"/>
      <c r="G102" s="186"/>
      <c r="H102" s="186"/>
      <c r="I102" s="186"/>
      <c r="J102" s="187">
        <f>J209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110</v>
      </c>
      <c r="E103" s="186"/>
      <c r="F103" s="186"/>
      <c r="G103" s="186"/>
      <c r="H103" s="186"/>
      <c r="I103" s="186"/>
      <c r="J103" s="187">
        <f>J217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111</v>
      </c>
      <c r="E104" s="180"/>
      <c r="F104" s="180"/>
      <c r="G104" s="180"/>
      <c r="H104" s="180"/>
      <c r="I104" s="180"/>
      <c r="J104" s="181">
        <f>J219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112</v>
      </c>
      <c r="E105" s="186"/>
      <c r="F105" s="186"/>
      <c r="G105" s="186"/>
      <c r="H105" s="186"/>
      <c r="I105" s="186"/>
      <c r="J105" s="187">
        <f>J220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113</v>
      </c>
      <c r="E106" s="186"/>
      <c r="F106" s="186"/>
      <c r="G106" s="186"/>
      <c r="H106" s="186"/>
      <c r="I106" s="186"/>
      <c r="J106" s="187">
        <f>J227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114</v>
      </c>
      <c r="E107" s="186"/>
      <c r="F107" s="186"/>
      <c r="G107" s="186"/>
      <c r="H107" s="186"/>
      <c r="I107" s="186"/>
      <c r="J107" s="187">
        <f>J229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115</v>
      </c>
      <c r="E108" s="186"/>
      <c r="F108" s="186"/>
      <c r="G108" s="186"/>
      <c r="H108" s="186"/>
      <c r="I108" s="186"/>
      <c r="J108" s="187">
        <f>J232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116</v>
      </c>
      <c r="E109" s="186"/>
      <c r="F109" s="186"/>
      <c r="G109" s="186"/>
      <c r="H109" s="186"/>
      <c r="I109" s="186"/>
      <c r="J109" s="187">
        <f>J234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117</v>
      </c>
      <c r="E110" s="186"/>
      <c r="F110" s="186"/>
      <c r="G110" s="186"/>
      <c r="H110" s="186"/>
      <c r="I110" s="186"/>
      <c r="J110" s="187">
        <f>J236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118</v>
      </c>
      <c r="E111" s="186"/>
      <c r="F111" s="186"/>
      <c r="G111" s="186"/>
      <c r="H111" s="186"/>
      <c r="I111" s="186"/>
      <c r="J111" s="187">
        <f>J239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7" s="2" customFormat="1" ht="6.96" customHeight="1">
      <c r="A117" s="36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4.96" customHeight="1">
      <c r="A118" s="36"/>
      <c r="B118" s="37"/>
      <c r="C118" s="21" t="s">
        <v>119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16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8"/>
      <c r="D121" s="38"/>
      <c r="E121" s="172" t="str">
        <f>E7</f>
        <v>POLNÍ CESTY BĚLČICE - ZÁHROBÍ</v>
      </c>
      <c r="F121" s="30"/>
      <c r="G121" s="30"/>
      <c r="H121" s="30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97</v>
      </c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8"/>
      <c r="D123" s="38"/>
      <c r="E123" s="74" t="str">
        <f>E9</f>
        <v>202110081 - SO 101 - POLNÍ CESTA C8 k.ú. BĚLČICE</v>
      </c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2" customHeight="1">
      <c r="A125" s="36"/>
      <c r="B125" s="37"/>
      <c r="C125" s="30" t="s">
        <v>20</v>
      </c>
      <c r="D125" s="38"/>
      <c r="E125" s="38"/>
      <c r="F125" s="25" t="str">
        <f>F12</f>
        <v>Bělčice</v>
      </c>
      <c r="G125" s="38"/>
      <c r="H125" s="38"/>
      <c r="I125" s="30" t="s">
        <v>22</v>
      </c>
      <c r="J125" s="77" t="str">
        <f>IF(J12="","",J12)</f>
        <v>30. 10. 2021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24</v>
      </c>
      <c r="D127" s="38"/>
      <c r="E127" s="38"/>
      <c r="F127" s="25" t="str">
        <f>E15</f>
        <v>SPU Strakonice</v>
      </c>
      <c r="G127" s="38"/>
      <c r="H127" s="38"/>
      <c r="I127" s="30" t="s">
        <v>32</v>
      </c>
      <c r="J127" s="34" t="str">
        <f>E21</f>
        <v>S-pro servis s.r.o.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30" t="s">
        <v>30</v>
      </c>
      <c r="D128" s="38"/>
      <c r="E128" s="38"/>
      <c r="F128" s="25" t="str">
        <f>IF(E18="","",E18)</f>
        <v>Vyplň údaj</v>
      </c>
      <c r="G128" s="38"/>
      <c r="H128" s="38"/>
      <c r="I128" s="30" t="s">
        <v>37</v>
      </c>
      <c r="J128" s="34" t="str">
        <f>E24</f>
        <v>S-pro servis s.r.o.</v>
      </c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0.32" customHeight="1">
      <c r="A129" s="36"/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11" customFormat="1" ht="29.28" customHeight="1">
      <c r="A130" s="189"/>
      <c r="B130" s="190"/>
      <c r="C130" s="191" t="s">
        <v>120</v>
      </c>
      <c r="D130" s="192" t="s">
        <v>64</v>
      </c>
      <c r="E130" s="192" t="s">
        <v>60</v>
      </c>
      <c r="F130" s="192" t="s">
        <v>61</v>
      </c>
      <c r="G130" s="192" t="s">
        <v>121</v>
      </c>
      <c r="H130" s="192" t="s">
        <v>122</v>
      </c>
      <c r="I130" s="192" t="s">
        <v>123</v>
      </c>
      <c r="J130" s="192" t="s">
        <v>101</v>
      </c>
      <c r="K130" s="193" t="s">
        <v>124</v>
      </c>
      <c r="L130" s="194"/>
      <c r="M130" s="98" t="s">
        <v>1</v>
      </c>
      <c r="N130" s="99" t="s">
        <v>43</v>
      </c>
      <c r="O130" s="99" t="s">
        <v>125</v>
      </c>
      <c r="P130" s="99" t="s">
        <v>126</v>
      </c>
      <c r="Q130" s="99" t="s">
        <v>127</v>
      </c>
      <c r="R130" s="99" t="s">
        <v>128</v>
      </c>
      <c r="S130" s="99" t="s">
        <v>129</v>
      </c>
      <c r="T130" s="100" t="s">
        <v>130</v>
      </c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</row>
    <row r="131" s="2" customFormat="1" ht="22.8" customHeight="1">
      <c r="A131" s="36"/>
      <c r="B131" s="37"/>
      <c r="C131" s="105" t="s">
        <v>131</v>
      </c>
      <c r="D131" s="38"/>
      <c r="E131" s="38"/>
      <c r="F131" s="38"/>
      <c r="G131" s="38"/>
      <c r="H131" s="38"/>
      <c r="I131" s="38"/>
      <c r="J131" s="195">
        <f>BK131</f>
        <v>0</v>
      </c>
      <c r="K131" s="38"/>
      <c r="L131" s="42"/>
      <c r="M131" s="101"/>
      <c r="N131" s="196"/>
      <c r="O131" s="102"/>
      <c r="P131" s="197">
        <f>P132+P219</f>
        <v>0</v>
      </c>
      <c r="Q131" s="102"/>
      <c r="R131" s="197">
        <f>R132+R219</f>
        <v>11998.2898699</v>
      </c>
      <c r="S131" s="102"/>
      <c r="T131" s="198">
        <f>T132+T219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78</v>
      </c>
      <c r="AU131" s="15" t="s">
        <v>103</v>
      </c>
      <c r="BK131" s="199">
        <f>BK132+BK219</f>
        <v>0</v>
      </c>
    </row>
    <row r="132" s="12" customFormat="1" ht="25.92" customHeight="1">
      <c r="A132" s="12"/>
      <c r="B132" s="200"/>
      <c r="C132" s="201"/>
      <c r="D132" s="202" t="s">
        <v>78</v>
      </c>
      <c r="E132" s="203" t="s">
        <v>132</v>
      </c>
      <c r="F132" s="203" t="s">
        <v>133</v>
      </c>
      <c r="G132" s="201"/>
      <c r="H132" s="201"/>
      <c r="I132" s="204"/>
      <c r="J132" s="205">
        <f>BK132</f>
        <v>0</v>
      </c>
      <c r="K132" s="201"/>
      <c r="L132" s="206"/>
      <c r="M132" s="207"/>
      <c r="N132" s="208"/>
      <c r="O132" s="208"/>
      <c r="P132" s="209">
        <f>P133+P177+P189+P191+P209+P217</f>
        <v>0</v>
      </c>
      <c r="Q132" s="208"/>
      <c r="R132" s="209">
        <f>R133+R177+R189+R191+R209+R217</f>
        <v>11998.2898699</v>
      </c>
      <c r="S132" s="208"/>
      <c r="T132" s="210">
        <f>T133+T177+T189+T191+T209+T217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87</v>
      </c>
      <c r="AT132" s="212" t="s">
        <v>78</v>
      </c>
      <c r="AU132" s="212" t="s">
        <v>79</v>
      </c>
      <c r="AY132" s="211" t="s">
        <v>134</v>
      </c>
      <c r="BK132" s="213">
        <f>BK133+BK177+BK189+BK191+BK209+BK217</f>
        <v>0</v>
      </c>
    </row>
    <row r="133" s="12" customFormat="1" ht="22.8" customHeight="1">
      <c r="A133" s="12"/>
      <c r="B133" s="200"/>
      <c r="C133" s="201"/>
      <c r="D133" s="202" t="s">
        <v>78</v>
      </c>
      <c r="E133" s="214" t="s">
        <v>87</v>
      </c>
      <c r="F133" s="214" t="s">
        <v>135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SUM(P134:P176)</f>
        <v>0</v>
      </c>
      <c r="Q133" s="208"/>
      <c r="R133" s="209">
        <f>SUM(R134:R176)</f>
        <v>0.036171000000000002</v>
      </c>
      <c r="S133" s="208"/>
      <c r="T133" s="210">
        <f>SUM(T134:T176)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87</v>
      </c>
      <c r="AT133" s="212" t="s">
        <v>78</v>
      </c>
      <c r="AU133" s="212" t="s">
        <v>87</v>
      </c>
      <c r="AY133" s="211" t="s">
        <v>134</v>
      </c>
      <c r="BK133" s="213">
        <f>SUM(BK134:BK176)</f>
        <v>0</v>
      </c>
    </row>
    <row r="134" s="2" customFormat="1" ht="33" customHeight="1">
      <c r="A134" s="36"/>
      <c r="B134" s="37"/>
      <c r="C134" s="216" t="s">
        <v>87</v>
      </c>
      <c r="D134" s="216" t="s">
        <v>136</v>
      </c>
      <c r="E134" s="217" t="s">
        <v>137</v>
      </c>
      <c r="F134" s="218" t="s">
        <v>138</v>
      </c>
      <c r="G134" s="219" t="s">
        <v>139</v>
      </c>
      <c r="H134" s="220">
        <v>1818</v>
      </c>
      <c r="I134" s="221"/>
      <c r="J134" s="222">
        <f>ROUND(I134*H134,2)</f>
        <v>0</v>
      </c>
      <c r="K134" s="218" t="s">
        <v>140</v>
      </c>
      <c r="L134" s="42"/>
      <c r="M134" s="223" t="s">
        <v>1</v>
      </c>
      <c r="N134" s="224" t="s">
        <v>44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141</v>
      </c>
      <c r="AT134" s="227" t="s">
        <v>136</v>
      </c>
      <c r="AU134" s="227" t="s">
        <v>89</v>
      </c>
      <c r="AY134" s="15" t="s">
        <v>134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87</v>
      </c>
      <c r="BK134" s="228">
        <f>ROUND(I134*H134,2)</f>
        <v>0</v>
      </c>
      <c r="BL134" s="15" t="s">
        <v>141</v>
      </c>
      <c r="BM134" s="227" t="s">
        <v>142</v>
      </c>
    </row>
    <row r="135" s="13" customFormat="1">
      <c r="A135" s="13"/>
      <c r="B135" s="229"/>
      <c r="C135" s="230"/>
      <c r="D135" s="231" t="s">
        <v>143</v>
      </c>
      <c r="E135" s="232" t="s">
        <v>1</v>
      </c>
      <c r="F135" s="233" t="s">
        <v>144</v>
      </c>
      <c r="G135" s="230"/>
      <c r="H135" s="234">
        <v>1818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143</v>
      </c>
      <c r="AU135" s="240" t="s">
        <v>89</v>
      </c>
      <c r="AV135" s="13" t="s">
        <v>89</v>
      </c>
      <c r="AW135" s="13" t="s">
        <v>36</v>
      </c>
      <c r="AX135" s="13" t="s">
        <v>87</v>
      </c>
      <c r="AY135" s="240" t="s">
        <v>134</v>
      </c>
    </row>
    <row r="136" s="2" customFormat="1" ht="24.15" customHeight="1">
      <c r="A136" s="36"/>
      <c r="B136" s="37"/>
      <c r="C136" s="216" t="s">
        <v>89</v>
      </c>
      <c r="D136" s="216" t="s">
        <v>136</v>
      </c>
      <c r="E136" s="217" t="s">
        <v>145</v>
      </c>
      <c r="F136" s="218" t="s">
        <v>146</v>
      </c>
      <c r="G136" s="219" t="s">
        <v>147</v>
      </c>
      <c r="H136" s="220">
        <v>60</v>
      </c>
      <c r="I136" s="221"/>
      <c r="J136" s="222">
        <f>ROUND(I136*H136,2)</f>
        <v>0</v>
      </c>
      <c r="K136" s="218" t="s">
        <v>140</v>
      </c>
      <c r="L136" s="42"/>
      <c r="M136" s="223" t="s">
        <v>1</v>
      </c>
      <c r="N136" s="224" t="s">
        <v>44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141</v>
      </c>
      <c r="AT136" s="227" t="s">
        <v>136</v>
      </c>
      <c r="AU136" s="227" t="s">
        <v>89</v>
      </c>
      <c r="AY136" s="15" t="s">
        <v>134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87</v>
      </c>
      <c r="BK136" s="228">
        <f>ROUND(I136*H136,2)</f>
        <v>0</v>
      </c>
      <c r="BL136" s="15" t="s">
        <v>141</v>
      </c>
      <c r="BM136" s="227" t="s">
        <v>148</v>
      </c>
    </row>
    <row r="137" s="2" customFormat="1" ht="24.15" customHeight="1">
      <c r="A137" s="36"/>
      <c r="B137" s="37"/>
      <c r="C137" s="216" t="s">
        <v>149</v>
      </c>
      <c r="D137" s="216" t="s">
        <v>136</v>
      </c>
      <c r="E137" s="217" t="s">
        <v>150</v>
      </c>
      <c r="F137" s="218" t="s">
        <v>151</v>
      </c>
      <c r="G137" s="219" t="s">
        <v>147</v>
      </c>
      <c r="H137" s="220">
        <v>20</v>
      </c>
      <c r="I137" s="221"/>
      <c r="J137" s="222">
        <f>ROUND(I137*H137,2)</f>
        <v>0</v>
      </c>
      <c r="K137" s="218" t="s">
        <v>140</v>
      </c>
      <c r="L137" s="42"/>
      <c r="M137" s="223" t="s">
        <v>1</v>
      </c>
      <c r="N137" s="224" t="s">
        <v>44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141</v>
      </c>
      <c r="AT137" s="227" t="s">
        <v>136</v>
      </c>
      <c r="AU137" s="227" t="s">
        <v>89</v>
      </c>
      <c r="AY137" s="15" t="s">
        <v>134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87</v>
      </c>
      <c r="BK137" s="228">
        <f>ROUND(I137*H137,2)</f>
        <v>0</v>
      </c>
      <c r="BL137" s="15" t="s">
        <v>141</v>
      </c>
      <c r="BM137" s="227" t="s">
        <v>152</v>
      </c>
    </row>
    <row r="138" s="2" customFormat="1" ht="16.5" customHeight="1">
      <c r="A138" s="36"/>
      <c r="B138" s="37"/>
      <c r="C138" s="216" t="s">
        <v>141</v>
      </c>
      <c r="D138" s="216" t="s">
        <v>136</v>
      </c>
      <c r="E138" s="217" t="s">
        <v>153</v>
      </c>
      <c r="F138" s="218" t="s">
        <v>154</v>
      </c>
      <c r="G138" s="219" t="s">
        <v>147</v>
      </c>
      <c r="H138" s="220">
        <v>60</v>
      </c>
      <c r="I138" s="221"/>
      <c r="J138" s="222">
        <f>ROUND(I138*H138,2)</f>
        <v>0</v>
      </c>
      <c r="K138" s="218" t="s">
        <v>140</v>
      </c>
      <c r="L138" s="42"/>
      <c r="M138" s="223" t="s">
        <v>1</v>
      </c>
      <c r="N138" s="224" t="s">
        <v>44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141</v>
      </c>
      <c r="AT138" s="227" t="s">
        <v>136</v>
      </c>
      <c r="AU138" s="227" t="s">
        <v>89</v>
      </c>
      <c r="AY138" s="15" t="s">
        <v>134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87</v>
      </c>
      <c r="BK138" s="228">
        <f>ROUND(I138*H138,2)</f>
        <v>0</v>
      </c>
      <c r="BL138" s="15" t="s">
        <v>141</v>
      </c>
      <c r="BM138" s="227" t="s">
        <v>155</v>
      </c>
    </row>
    <row r="139" s="2" customFormat="1" ht="16.5" customHeight="1">
      <c r="A139" s="36"/>
      <c r="B139" s="37"/>
      <c r="C139" s="216" t="s">
        <v>156</v>
      </c>
      <c r="D139" s="216" t="s">
        <v>136</v>
      </c>
      <c r="E139" s="217" t="s">
        <v>157</v>
      </c>
      <c r="F139" s="218" t="s">
        <v>158</v>
      </c>
      <c r="G139" s="219" t="s">
        <v>147</v>
      </c>
      <c r="H139" s="220">
        <v>20</v>
      </c>
      <c r="I139" s="221"/>
      <c r="J139" s="222">
        <f>ROUND(I139*H139,2)</f>
        <v>0</v>
      </c>
      <c r="K139" s="218" t="s">
        <v>140</v>
      </c>
      <c r="L139" s="42"/>
      <c r="M139" s="223" t="s">
        <v>1</v>
      </c>
      <c r="N139" s="224" t="s">
        <v>44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141</v>
      </c>
      <c r="AT139" s="227" t="s">
        <v>136</v>
      </c>
      <c r="AU139" s="227" t="s">
        <v>89</v>
      </c>
      <c r="AY139" s="15" t="s">
        <v>134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87</v>
      </c>
      <c r="BK139" s="228">
        <f>ROUND(I139*H139,2)</f>
        <v>0</v>
      </c>
      <c r="BL139" s="15" t="s">
        <v>141</v>
      </c>
      <c r="BM139" s="227" t="s">
        <v>159</v>
      </c>
    </row>
    <row r="140" s="2" customFormat="1" ht="24.15" customHeight="1">
      <c r="A140" s="36"/>
      <c r="B140" s="37"/>
      <c r="C140" s="216" t="s">
        <v>160</v>
      </c>
      <c r="D140" s="216" t="s">
        <v>136</v>
      </c>
      <c r="E140" s="217" t="s">
        <v>161</v>
      </c>
      <c r="F140" s="218" t="s">
        <v>162</v>
      </c>
      <c r="G140" s="219" t="s">
        <v>139</v>
      </c>
      <c r="H140" s="220">
        <v>950</v>
      </c>
      <c r="I140" s="221"/>
      <c r="J140" s="222">
        <f>ROUND(I140*H140,2)</f>
        <v>0</v>
      </c>
      <c r="K140" s="218" t="s">
        <v>140</v>
      </c>
      <c r="L140" s="42"/>
      <c r="M140" s="223" t="s">
        <v>1</v>
      </c>
      <c r="N140" s="224" t="s">
        <v>44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141</v>
      </c>
      <c r="AT140" s="227" t="s">
        <v>136</v>
      </c>
      <c r="AU140" s="227" t="s">
        <v>89</v>
      </c>
      <c r="AY140" s="15" t="s">
        <v>134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87</v>
      </c>
      <c r="BK140" s="228">
        <f>ROUND(I140*H140,2)</f>
        <v>0</v>
      </c>
      <c r="BL140" s="15" t="s">
        <v>141</v>
      </c>
      <c r="BM140" s="227" t="s">
        <v>163</v>
      </c>
    </row>
    <row r="141" s="2" customFormat="1" ht="33" customHeight="1">
      <c r="A141" s="36"/>
      <c r="B141" s="37"/>
      <c r="C141" s="216" t="s">
        <v>164</v>
      </c>
      <c r="D141" s="216" t="s">
        <v>136</v>
      </c>
      <c r="E141" s="217" t="s">
        <v>165</v>
      </c>
      <c r="F141" s="218" t="s">
        <v>166</v>
      </c>
      <c r="G141" s="219" t="s">
        <v>167</v>
      </c>
      <c r="H141" s="220">
        <v>451.37299999999999</v>
      </c>
      <c r="I141" s="221"/>
      <c r="J141" s="222">
        <f>ROUND(I141*H141,2)</f>
        <v>0</v>
      </c>
      <c r="K141" s="218" t="s">
        <v>140</v>
      </c>
      <c r="L141" s="42"/>
      <c r="M141" s="223" t="s">
        <v>1</v>
      </c>
      <c r="N141" s="224" t="s">
        <v>44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141</v>
      </c>
      <c r="AT141" s="227" t="s">
        <v>136</v>
      </c>
      <c r="AU141" s="227" t="s">
        <v>89</v>
      </c>
      <c r="AY141" s="15" t="s">
        <v>134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87</v>
      </c>
      <c r="BK141" s="228">
        <f>ROUND(I141*H141,2)</f>
        <v>0</v>
      </c>
      <c r="BL141" s="15" t="s">
        <v>141</v>
      </c>
      <c r="BM141" s="227" t="s">
        <v>168</v>
      </c>
    </row>
    <row r="142" s="2" customFormat="1">
      <c r="A142" s="36"/>
      <c r="B142" s="37"/>
      <c r="C142" s="38"/>
      <c r="D142" s="231" t="s">
        <v>169</v>
      </c>
      <c r="E142" s="38"/>
      <c r="F142" s="241" t="s">
        <v>170</v>
      </c>
      <c r="G142" s="38"/>
      <c r="H142" s="38"/>
      <c r="I142" s="242"/>
      <c r="J142" s="38"/>
      <c r="K142" s="38"/>
      <c r="L142" s="42"/>
      <c r="M142" s="243"/>
      <c r="N142" s="244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169</v>
      </c>
      <c r="AU142" s="15" t="s">
        <v>89</v>
      </c>
    </row>
    <row r="143" s="2" customFormat="1" ht="33" customHeight="1">
      <c r="A143" s="36"/>
      <c r="B143" s="37"/>
      <c r="C143" s="216" t="s">
        <v>171</v>
      </c>
      <c r="D143" s="216" t="s">
        <v>136</v>
      </c>
      <c r="E143" s="217" t="s">
        <v>172</v>
      </c>
      <c r="F143" s="218" t="s">
        <v>173</v>
      </c>
      <c r="G143" s="219" t="s">
        <v>167</v>
      </c>
      <c r="H143" s="220">
        <v>1599.452</v>
      </c>
      <c r="I143" s="221"/>
      <c r="J143" s="222">
        <f>ROUND(I143*H143,2)</f>
        <v>0</v>
      </c>
      <c r="K143" s="218" t="s">
        <v>140</v>
      </c>
      <c r="L143" s="42"/>
      <c r="M143" s="223" t="s">
        <v>1</v>
      </c>
      <c r="N143" s="224" t="s">
        <v>44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141</v>
      </c>
      <c r="AT143" s="227" t="s">
        <v>136</v>
      </c>
      <c r="AU143" s="227" t="s">
        <v>89</v>
      </c>
      <c r="AY143" s="15" t="s">
        <v>134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87</v>
      </c>
      <c r="BK143" s="228">
        <f>ROUND(I143*H143,2)</f>
        <v>0</v>
      </c>
      <c r="BL143" s="15" t="s">
        <v>141</v>
      </c>
      <c r="BM143" s="227" t="s">
        <v>174</v>
      </c>
    </row>
    <row r="144" s="13" customFormat="1">
      <c r="A144" s="13"/>
      <c r="B144" s="229"/>
      <c r="C144" s="230"/>
      <c r="D144" s="231" t="s">
        <v>143</v>
      </c>
      <c r="E144" s="232" t="s">
        <v>1</v>
      </c>
      <c r="F144" s="233" t="s">
        <v>175</v>
      </c>
      <c r="G144" s="230"/>
      <c r="H144" s="234">
        <v>1599.452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143</v>
      </c>
      <c r="AU144" s="240" t="s">
        <v>89</v>
      </c>
      <c r="AV144" s="13" t="s">
        <v>89</v>
      </c>
      <c r="AW144" s="13" t="s">
        <v>36</v>
      </c>
      <c r="AX144" s="13" t="s">
        <v>87</v>
      </c>
      <c r="AY144" s="240" t="s">
        <v>134</v>
      </c>
    </row>
    <row r="145" s="2" customFormat="1" ht="33" customHeight="1">
      <c r="A145" s="36"/>
      <c r="B145" s="37"/>
      <c r="C145" s="216" t="s">
        <v>176</v>
      </c>
      <c r="D145" s="216" t="s">
        <v>136</v>
      </c>
      <c r="E145" s="217" t="s">
        <v>172</v>
      </c>
      <c r="F145" s="218" t="s">
        <v>173</v>
      </c>
      <c r="G145" s="219" t="s">
        <v>167</v>
      </c>
      <c r="H145" s="220">
        <v>1964.471</v>
      </c>
      <c r="I145" s="221"/>
      <c r="J145" s="222">
        <f>ROUND(I145*H145,2)</f>
        <v>0</v>
      </c>
      <c r="K145" s="218" t="s">
        <v>140</v>
      </c>
      <c r="L145" s="42"/>
      <c r="M145" s="223" t="s">
        <v>1</v>
      </c>
      <c r="N145" s="224" t="s">
        <v>44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141</v>
      </c>
      <c r="AT145" s="227" t="s">
        <v>136</v>
      </c>
      <c r="AU145" s="227" t="s">
        <v>89</v>
      </c>
      <c r="AY145" s="15" t="s">
        <v>134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87</v>
      </c>
      <c r="BK145" s="228">
        <f>ROUND(I145*H145,2)</f>
        <v>0</v>
      </c>
      <c r="BL145" s="15" t="s">
        <v>141</v>
      </c>
      <c r="BM145" s="227" t="s">
        <v>177</v>
      </c>
    </row>
    <row r="146" s="2" customFormat="1">
      <c r="A146" s="36"/>
      <c r="B146" s="37"/>
      <c r="C146" s="38"/>
      <c r="D146" s="231" t="s">
        <v>169</v>
      </c>
      <c r="E146" s="38"/>
      <c r="F146" s="241" t="s">
        <v>178</v>
      </c>
      <c r="G146" s="38"/>
      <c r="H146" s="38"/>
      <c r="I146" s="242"/>
      <c r="J146" s="38"/>
      <c r="K146" s="38"/>
      <c r="L146" s="42"/>
      <c r="M146" s="243"/>
      <c r="N146" s="244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169</v>
      </c>
      <c r="AU146" s="15" t="s">
        <v>89</v>
      </c>
    </row>
    <row r="147" s="13" customFormat="1">
      <c r="A147" s="13"/>
      <c r="B147" s="229"/>
      <c r="C147" s="230"/>
      <c r="D147" s="231" t="s">
        <v>143</v>
      </c>
      <c r="E147" s="232" t="s">
        <v>1</v>
      </c>
      <c r="F147" s="233" t="s">
        <v>179</v>
      </c>
      <c r="G147" s="230"/>
      <c r="H147" s="234">
        <v>1964.471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143</v>
      </c>
      <c r="AU147" s="240" t="s">
        <v>89</v>
      </c>
      <c r="AV147" s="13" t="s">
        <v>89</v>
      </c>
      <c r="AW147" s="13" t="s">
        <v>36</v>
      </c>
      <c r="AX147" s="13" t="s">
        <v>87</v>
      </c>
      <c r="AY147" s="240" t="s">
        <v>134</v>
      </c>
    </row>
    <row r="148" s="2" customFormat="1" ht="33" customHeight="1">
      <c r="A148" s="36"/>
      <c r="B148" s="37"/>
      <c r="C148" s="216" t="s">
        <v>180</v>
      </c>
      <c r="D148" s="216" t="s">
        <v>136</v>
      </c>
      <c r="E148" s="217" t="s">
        <v>181</v>
      </c>
      <c r="F148" s="218" t="s">
        <v>182</v>
      </c>
      <c r="G148" s="219" t="s">
        <v>167</v>
      </c>
      <c r="H148" s="220">
        <v>2</v>
      </c>
      <c r="I148" s="221"/>
      <c r="J148" s="222">
        <f>ROUND(I148*H148,2)</f>
        <v>0</v>
      </c>
      <c r="K148" s="218" t="s">
        <v>140</v>
      </c>
      <c r="L148" s="42"/>
      <c r="M148" s="223" t="s">
        <v>1</v>
      </c>
      <c r="N148" s="224" t="s">
        <v>44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141</v>
      </c>
      <c r="AT148" s="227" t="s">
        <v>136</v>
      </c>
      <c r="AU148" s="227" t="s">
        <v>89</v>
      </c>
      <c r="AY148" s="15" t="s">
        <v>134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87</v>
      </c>
      <c r="BK148" s="228">
        <f>ROUND(I148*H148,2)</f>
        <v>0</v>
      </c>
      <c r="BL148" s="15" t="s">
        <v>141</v>
      </c>
      <c r="BM148" s="227" t="s">
        <v>183</v>
      </c>
    </row>
    <row r="149" s="2" customFormat="1" ht="33" customHeight="1">
      <c r="A149" s="36"/>
      <c r="B149" s="37"/>
      <c r="C149" s="216" t="s">
        <v>184</v>
      </c>
      <c r="D149" s="216" t="s">
        <v>136</v>
      </c>
      <c r="E149" s="217" t="s">
        <v>185</v>
      </c>
      <c r="F149" s="218" t="s">
        <v>186</v>
      </c>
      <c r="G149" s="219" t="s">
        <v>167</v>
      </c>
      <c r="H149" s="220">
        <v>92.775000000000006</v>
      </c>
      <c r="I149" s="221"/>
      <c r="J149" s="222">
        <f>ROUND(I149*H149,2)</f>
        <v>0</v>
      </c>
      <c r="K149" s="218" t="s">
        <v>140</v>
      </c>
      <c r="L149" s="42"/>
      <c r="M149" s="223" t="s">
        <v>1</v>
      </c>
      <c r="N149" s="224" t="s">
        <v>44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141</v>
      </c>
      <c r="AT149" s="227" t="s">
        <v>136</v>
      </c>
      <c r="AU149" s="227" t="s">
        <v>89</v>
      </c>
      <c r="AY149" s="15" t="s">
        <v>134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87</v>
      </c>
      <c r="BK149" s="228">
        <f>ROUND(I149*H149,2)</f>
        <v>0</v>
      </c>
      <c r="BL149" s="15" t="s">
        <v>141</v>
      </c>
      <c r="BM149" s="227" t="s">
        <v>187</v>
      </c>
    </row>
    <row r="150" s="13" customFormat="1">
      <c r="A150" s="13"/>
      <c r="B150" s="229"/>
      <c r="C150" s="230"/>
      <c r="D150" s="231" t="s">
        <v>143</v>
      </c>
      <c r="E150" s="232" t="s">
        <v>1</v>
      </c>
      <c r="F150" s="233" t="s">
        <v>188</v>
      </c>
      <c r="G150" s="230"/>
      <c r="H150" s="234">
        <v>92.775000000000006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143</v>
      </c>
      <c r="AU150" s="240" t="s">
        <v>89</v>
      </c>
      <c r="AV150" s="13" t="s">
        <v>89</v>
      </c>
      <c r="AW150" s="13" t="s">
        <v>36</v>
      </c>
      <c r="AX150" s="13" t="s">
        <v>87</v>
      </c>
      <c r="AY150" s="240" t="s">
        <v>134</v>
      </c>
    </row>
    <row r="151" s="2" customFormat="1" ht="33" customHeight="1">
      <c r="A151" s="36"/>
      <c r="B151" s="37"/>
      <c r="C151" s="216" t="s">
        <v>189</v>
      </c>
      <c r="D151" s="216" t="s">
        <v>136</v>
      </c>
      <c r="E151" s="217" t="s">
        <v>190</v>
      </c>
      <c r="F151" s="218" t="s">
        <v>191</v>
      </c>
      <c r="G151" s="219" t="s">
        <v>167</v>
      </c>
      <c r="H151" s="220">
        <v>1092.7460000000001</v>
      </c>
      <c r="I151" s="221"/>
      <c r="J151" s="222">
        <f>ROUND(I151*H151,2)</f>
        <v>0</v>
      </c>
      <c r="K151" s="218" t="s">
        <v>140</v>
      </c>
      <c r="L151" s="42"/>
      <c r="M151" s="223" t="s">
        <v>1</v>
      </c>
      <c r="N151" s="224" t="s">
        <v>44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141</v>
      </c>
      <c r="AT151" s="227" t="s">
        <v>136</v>
      </c>
      <c r="AU151" s="227" t="s">
        <v>89</v>
      </c>
      <c r="AY151" s="15" t="s">
        <v>134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87</v>
      </c>
      <c r="BK151" s="228">
        <f>ROUND(I151*H151,2)</f>
        <v>0</v>
      </c>
      <c r="BL151" s="15" t="s">
        <v>141</v>
      </c>
      <c r="BM151" s="227" t="s">
        <v>192</v>
      </c>
    </row>
    <row r="152" s="2" customFormat="1">
      <c r="A152" s="36"/>
      <c r="B152" s="37"/>
      <c r="C152" s="38"/>
      <c r="D152" s="231" t="s">
        <v>169</v>
      </c>
      <c r="E152" s="38"/>
      <c r="F152" s="241" t="s">
        <v>193</v>
      </c>
      <c r="G152" s="38"/>
      <c r="H152" s="38"/>
      <c r="I152" s="242"/>
      <c r="J152" s="38"/>
      <c r="K152" s="38"/>
      <c r="L152" s="42"/>
      <c r="M152" s="243"/>
      <c r="N152" s="24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169</v>
      </c>
      <c r="AU152" s="15" t="s">
        <v>89</v>
      </c>
    </row>
    <row r="153" s="13" customFormat="1">
      <c r="A153" s="13"/>
      <c r="B153" s="229"/>
      <c r="C153" s="230"/>
      <c r="D153" s="231" t="s">
        <v>143</v>
      </c>
      <c r="E153" s="232" t="s">
        <v>1</v>
      </c>
      <c r="F153" s="233" t="s">
        <v>194</v>
      </c>
      <c r="G153" s="230"/>
      <c r="H153" s="234">
        <v>1092.7460000000001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143</v>
      </c>
      <c r="AU153" s="240" t="s">
        <v>89</v>
      </c>
      <c r="AV153" s="13" t="s">
        <v>89</v>
      </c>
      <c r="AW153" s="13" t="s">
        <v>36</v>
      </c>
      <c r="AX153" s="13" t="s">
        <v>87</v>
      </c>
      <c r="AY153" s="240" t="s">
        <v>134</v>
      </c>
    </row>
    <row r="154" s="2" customFormat="1" ht="33" customHeight="1">
      <c r="A154" s="36"/>
      <c r="B154" s="37"/>
      <c r="C154" s="216" t="s">
        <v>195</v>
      </c>
      <c r="D154" s="216" t="s">
        <v>136</v>
      </c>
      <c r="E154" s="217" t="s">
        <v>196</v>
      </c>
      <c r="F154" s="218" t="s">
        <v>197</v>
      </c>
      <c r="G154" s="219" t="s">
        <v>167</v>
      </c>
      <c r="H154" s="220">
        <v>1432.854</v>
      </c>
      <c r="I154" s="221"/>
      <c r="J154" s="222">
        <f>ROUND(I154*H154,2)</f>
        <v>0</v>
      </c>
      <c r="K154" s="218" t="s">
        <v>140</v>
      </c>
      <c r="L154" s="42"/>
      <c r="M154" s="223" t="s">
        <v>1</v>
      </c>
      <c r="N154" s="224" t="s">
        <v>44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141</v>
      </c>
      <c r="AT154" s="227" t="s">
        <v>136</v>
      </c>
      <c r="AU154" s="227" t="s">
        <v>89</v>
      </c>
      <c r="AY154" s="15" t="s">
        <v>134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87</v>
      </c>
      <c r="BK154" s="228">
        <f>ROUND(I154*H154,2)</f>
        <v>0</v>
      </c>
      <c r="BL154" s="15" t="s">
        <v>141</v>
      </c>
      <c r="BM154" s="227" t="s">
        <v>198</v>
      </c>
    </row>
    <row r="155" s="13" customFormat="1">
      <c r="A155" s="13"/>
      <c r="B155" s="229"/>
      <c r="C155" s="230"/>
      <c r="D155" s="231" t="s">
        <v>143</v>
      </c>
      <c r="E155" s="232" t="s">
        <v>1</v>
      </c>
      <c r="F155" s="233" t="s">
        <v>199</v>
      </c>
      <c r="G155" s="230"/>
      <c r="H155" s="234">
        <v>1432.854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143</v>
      </c>
      <c r="AU155" s="240" t="s">
        <v>89</v>
      </c>
      <c r="AV155" s="13" t="s">
        <v>89</v>
      </c>
      <c r="AW155" s="13" t="s">
        <v>36</v>
      </c>
      <c r="AX155" s="13" t="s">
        <v>87</v>
      </c>
      <c r="AY155" s="240" t="s">
        <v>134</v>
      </c>
    </row>
    <row r="156" s="2" customFormat="1" ht="33" customHeight="1">
      <c r="A156" s="36"/>
      <c r="B156" s="37"/>
      <c r="C156" s="216" t="s">
        <v>200</v>
      </c>
      <c r="D156" s="216" t="s">
        <v>136</v>
      </c>
      <c r="E156" s="217" t="s">
        <v>196</v>
      </c>
      <c r="F156" s="218" t="s">
        <v>197</v>
      </c>
      <c r="G156" s="219" t="s">
        <v>167</v>
      </c>
      <c r="H156" s="220">
        <v>1964.471</v>
      </c>
      <c r="I156" s="221"/>
      <c r="J156" s="222">
        <f>ROUND(I156*H156,2)</f>
        <v>0</v>
      </c>
      <c r="K156" s="218" t="s">
        <v>140</v>
      </c>
      <c r="L156" s="42"/>
      <c r="M156" s="223" t="s">
        <v>1</v>
      </c>
      <c r="N156" s="224" t="s">
        <v>44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141</v>
      </c>
      <c r="AT156" s="227" t="s">
        <v>136</v>
      </c>
      <c r="AU156" s="227" t="s">
        <v>89</v>
      </c>
      <c r="AY156" s="15" t="s">
        <v>134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87</v>
      </c>
      <c r="BK156" s="228">
        <f>ROUND(I156*H156,2)</f>
        <v>0</v>
      </c>
      <c r="BL156" s="15" t="s">
        <v>141</v>
      </c>
      <c r="BM156" s="227" t="s">
        <v>201</v>
      </c>
    </row>
    <row r="157" s="2" customFormat="1">
      <c r="A157" s="36"/>
      <c r="B157" s="37"/>
      <c r="C157" s="38"/>
      <c r="D157" s="231" t="s">
        <v>169</v>
      </c>
      <c r="E157" s="38"/>
      <c r="F157" s="241" t="s">
        <v>202</v>
      </c>
      <c r="G157" s="38"/>
      <c r="H157" s="38"/>
      <c r="I157" s="242"/>
      <c r="J157" s="38"/>
      <c r="K157" s="38"/>
      <c r="L157" s="42"/>
      <c r="M157" s="243"/>
      <c r="N157" s="244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169</v>
      </c>
      <c r="AU157" s="15" t="s">
        <v>89</v>
      </c>
    </row>
    <row r="158" s="2" customFormat="1" ht="24.15" customHeight="1">
      <c r="A158" s="36"/>
      <c r="B158" s="37"/>
      <c r="C158" s="216" t="s">
        <v>8</v>
      </c>
      <c r="D158" s="216" t="s">
        <v>136</v>
      </c>
      <c r="E158" s="217" t="s">
        <v>203</v>
      </c>
      <c r="F158" s="218" t="s">
        <v>204</v>
      </c>
      <c r="G158" s="219" t="s">
        <v>167</v>
      </c>
      <c r="H158" s="220">
        <v>451.37299999999999</v>
      </c>
      <c r="I158" s="221"/>
      <c r="J158" s="222">
        <f>ROUND(I158*H158,2)</f>
        <v>0</v>
      </c>
      <c r="K158" s="218" t="s">
        <v>140</v>
      </c>
      <c r="L158" s="42"/>
      <c r="M158" s="223" t="s">
        <v>1</v>
      </c>
      <c r="N158" s="224" t="s">
        <v>44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141</v>
      </c>
      <c r="AT158" s="227" t="s">
        <v>136</v>
      </c>
      <c r="AU158" s="227" t="s">
        <v>89</v>
      </c>
      <c r="AY158" s="15" t="s">
        <v>134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87</v>
      </c>
      <c r="BK158" s="228">
        <f>ROUND(I158*H158,2)</f>
        <v>0</v>
      </c>
      <c r="BL158" s="15" t="s">
        <v>141</v>
      </c>
      <c r="BM158" s="227" t="s">
        <v>205</v>
      </c>
    </row>
    <row r="159" s="2" customFormat="1">
      <c r="A159" s="36"/>
      <c r="B159" s="37"/>
      <c r="C159" s="38"/>
      <c r="D159" s="231" t="s">
        <v>169</v>
      </c>
      <c r="E159" s="38"/>
      <c r="F159" s="241" t="s">
        <v>206</v>
      </c>
      <c r="G159" s="38"/>
      <c r="H159" s="38"/>
      <c r="I159" s="242"/>
      <c r="J159" s="38"/>
      <c r="K159" s="38"/>
      <c r="L159" s="42"/>
      <c r="M159" s="243"/>
      <c r="N159" s="244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169</v>
      </c>
      <c r="AU159" s="15" t="s">
        <v>89</v>
      </c>
    </row>
    <row r="160" s="2" customFormat="1" ht="24.15" customHeight="1">
      <c r="A160" s="36"/>
      <c r="B160" s="37"/>
      <c r="C160" s="216" t="s">
        <v>207</v>
      </c>
      <c r="D160" s="216" t="s">
        <v>136</v>
      </c>
      <c r="E160" s="217" t="s">
        <v>208</v>
      </c>
      <c r="F160" s="218" t="s">
        <v>209</v>
      </c>
      <c r="G160" s="219" t="s">
        <v>167</v>
      </c>
      <c r="H160" s="220">
        <v>451.37299999999999</v>
      </c>
      <c r="I160" s="221"/>
      <c r="J160" s="222">
        <f>ROUND(I160*H160,2)</f>
        <v>0</v>
      </c>
      <c r="K160" s="218" t="s">
        <v>140</v>
      </c>
      <c r="L160" s="42"/>
      <c r="M160" s="223" t="s">
        <v>1</v>
      </c>
      <c r="N160" s="224" t="s">
        <v>44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141</v>
      </c>
      <c r="AT160" s="227" t="s">
        <v>136</v>
      </c>
      <c r="AU160" s="227" t="s">
        <v>89</v>
      </c>
      <c r="AY160" s="15" t="s">
        <v>134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87</v>
      </c>
      <c r="BK160" s="228">
        <f>ROUND(I160*H160,2)</f>
        <v>0</v>
      </c>
      <c r="BL160" s="15" t="s">
        <v>141</v>
      </c>
      <c r="BM160" s="227" t="s">
        <v>210</v>
      </c>
    </row>
    <row r="161" s="2" customFormat="1" ht="16.5" customHeight="1">
      <c r="A161" s="36"/>
      <c r="B161" s="37"/>
      <c r="C161" s="216" t="s">
        <v>211</v>
      </c>
      <c r="D161" s="216" t="s">
        <v>136</v>
      </c>
      <c r="E161" s="217" t="s">
        <v>212</v>
      </c>
      <c r="F161" s="218" t="s">
        <v>213</v>
      </c>
      <c r="G161" s="219" t="s">
        <v>167</v>
      </c>
      <c r="H161" s="220">
        <v>1884.2270000000001</v>
      </c>
      <c r="I161" s="221"/>
      <c r="J161" s="222">
        <f>ROUND(I161*H161,2)</f>
        <v>0</v>
      </c>
      <c r="K161" s="218" t="s">
        <v>140</v>
      </c>
      <c r="L161" s="42"/>
      <c r="M161" s="223" t="s">
        <v>1</v>
      </c>
      <c r="N161" s="224" t="s">
        <v>44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141</v>
      </c>
      <c r="AT161" s="227" t="s">
        <v>136</v>
      </c>
      <c r="AU161" s="227" t="s">
        <v>89</v>
      </c>
      <c r="AY161" s="15" t="s">
        <v>134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87</v>
      </c>
      <c r="BK161" s="228">
        <f>ROUND(I161*H161,2)</f>
        <v>0</v>
      </c>
      <c r="BL161" s="15" t="s">
        <v>141</v>
      </c>
      <c r="BM161" s="227" t="s">
        <v>214</v>
      </c>
    </row>
    <row r="162" s="13" customFormat="1">
      <c r="A162" s="13"/>
      <c r="B162" s="229"/>
      <c r="C162" s="230"/>
      <c r="D162" s="231" t="s">
        <v>143</v>
      </c>
      <c r="E162" s="232" t="s">
        <v>1</v>
      </c>
      <c r="F162" s="233" t="s">
        <v>215</v>
      </c>
      <c r="G162" s="230"/>
      <c r="H162" s="234">
        <v>1884.2270000000001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143</v>
      </c>
      <c r="AU162" s="240" t="s">
        <v>89</v>
      </c>
      <c r="AV162" s="13" t="s">
        <v>89</v>
      </c>
      <c r="AW162" s="13" t="s">
        <v>36</v>
      </c>
      <c r="AX162" s="13" t="s">
        <v>87</v>
      </c>
      <c r="AY162" s="240" t="s">
        <v>134</v>
      </c>
    </row>
    <row r="163" s="2" customFormat="1" ht="16.5" customHeight="1">
      <c r="A163" s="36"/>
      <c r="B163" s="37"/>
      <c r="C163" s="216" t="s">
        <v>216</v>
      </c>
      <c r="D163" s="216" t="s">
        <v>136</v>
      </c>
      <c r="E163" s="217" t="s">
        <v>212</v>
      </c>
      <c r="F163" s="218" t="s">
        <v>213</v>
      </c>
      <c r="G163" s="219" t="s">
        <v>167</v>
      </c>
      <c r="H163" s="220">
        <v>1964.471</v>
      </c>
      <c r="I163" s="221"/>
      <c r="J163" s="222">
        <f>ROUND(I163*H163,2)</f>
        <v>0</v>
      </c>
      <c r="K163" s="218" t="s">
        <v>140</v>
      </c>
      <c r="L163" s="42"/>
      <c r="M163" s="223" t="s">
        <v>1</v>
      </c>
      <c r="N163" s="224" t="s">
        <v>44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141</v>
      </c>
      <c r="AT163" s="227" t="s">
        <v>136</v>
      </c>
      <c r="AU163" s="227" t="s">
        <v>89</v>
      </c>
      <c r="AY163" s="15" t="s">
        <v>134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87</v>
      </c>
      <c r="BK163" s="228">
        <f>ROUND(I163*H163,2)</f>
        <v>0</v>
      </c>
      <c r="BL163" s="15" t="s">
        <v>141</v>
      </c>
      <c r="BM163" s="227" t="s">
        <v>217</v>
      </c>
    </row>
    <row r="164" s="2" customFormat="1">
      <c r="A164" s="36"/>
      <c r="B164" s="37"/>
      <c r="C164" s="38"/>
      <c r="D164" s="231" t="s">
        <v>169</v>
      </c>
      <c r="E164" s="38"/>
      <c r="F164" s="241" t="s">
        <v>202</v>
      </c>
      <c r="G164" s="38"/>
      <c r="H164" s="38"/>
      <c r="I164" s="242"/>
      <c r="J164" s="38"/>
      <c r="K164" s="38"/>
      <c r="L164" s="42"/>
      <c r="M164" s="243"/>
      <c r="N164" s="24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169</v>
      </c>
      <c r="AU164" s="15" t="s">
        <v>89</v>
      </c>
    </row>
    <row r="165" s="2" customFormat="1" ht="24.15" customHeight="1">
      <c r="A165" s="36"/>
      <c r="B165" s="37"/>
      <c r="C165" s="216" t="s">
        <v>218</v>
      </c>
      <c r="D165" s="216" t="s">
        <v>136</v>
      </c>
      <c r="E165" s="217" t="s">
        <v>219</v>
      </c>
      <c r="F165" s="218" t="s">
        <v>220</v>
      </c>
      <c r="G165" s="219" t="s">
        <v>167</v>
      </c>
      <c r="H165" s="220">
        <v>1277.733</v>
      </c>
      <c r="I165" s="221"/>
      <c r="J165" s="222">
        <f>ROUND(I165*H165,2)</f>
        <v>0</v>
      </c>
      <c r="K165" s="218" t="s">
        <v>140</v>
      </c>
      <c r="L165" s="42"/>
      <c r="M165" s="223" t="s">
        <v>1</v>
      </c>
      <c r="N165" s="224" t="s">
        <v>44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141</v>
      </c>
      <c r="AT165" s="227" t="s">
        <v>136</v>
      </c>
      <c r="AU165" s="227" t="s">
        <v>89</v>
      </c>
      <c r="AY165" s="15" t="s">
        <v>134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87</v>
      </c>
      <c r="BK165" s="228">
        <f>ROUND(I165*H165,2)</f>
        <v>0</v>
      </c>
      <c r="BL165" s="15" t="s">
        <v>141</v>
      </c>
      <c r="BM165" s="227" t="s">
        <v>221</v>
      </c>
    </row>
    <row r="166" s="13" customFormat="1">
      <c r="A166" s="13"/>
      <c r="B166" s="229"/>
      <c r="C166" s="230"/>
      <c r="D166" s="231" t="s">
        <v>143</v>
      </c>
      <c r="E166" s="232" t="s">
        <v>1</v>
      </c>
      <c r="F166" s="233" t="s">
        <v>222</v>
      </c>
      <c r="G166" s="230"/>
      <c r="H166" s="234">
        <v>1277.733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143</v>
      </c>
      <c r="AU166" s="240" t="s">
        <v>89</v>
      </c>
      <c r="AV166" s="13" t="s">
        <v>89</v>
      </c>
      <c r="AW166" s="13" t="s">
        <v>36</v>
      </c>
      <c r="AX166" s="13" t="s">
        <v>87</v>
      </c>
      <c r="AY166" s="240" t="s">
        <v>134</v>
      </c>
    </row>
    <row r="167" s="2" customFormat="1" ht="24.15" customHeight="1">
      <c r="A167" s="36"/>
      <c r="B167" s="37"/>
      <c r="C167" s="216" t="s">
        <v>223</v>
      </c>
      <c r="D167" s="216" t="s">
        <v>136</v>
      </c>
      <c r="E167" s="217" t="s">
        <v>224</v>
      </c>
      <c r="F167" s="218" t="s">
        <v>225</v>
      </c>
      <c r="G167" s="219" t="s">
        <v>139</v>
      </c>
      <c r="H167" s="220">
        <v>723.40999999999997</v>
      </c>
      <c r="I167" s="221"/>
      <c r="J167" s="222">
        <f>ROUND(I167*H167,2)</f>
        <v>0</v>
      </c>
      <c r="K167" s="218" t="s">
        <v>140</v>
      </c>
      <c r="L167" s="42"/>
      <c r="M167" s="223" t="s">
        <v>1</v>
      </c>
      <c r="N167" s="224" t="s">
        <v>44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141</v>
      </c>
      <c r="AT167" s="227" t="s">
        <v>136</v>
      </c>
      <c r="AU167" s="227" t="s">
        <v>89</v>
      </c>
      <c r="AY167" s="15" t="s">
        <v>134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87</v>
      </c>
      <c r="BK167" s="228">
        <f>ROUND(I167*H167,2)</f>
        <v>0</v>
      </c>
      <c r="BL167" s="15" t="s">
        <v>141</v>
      </c>
      <c r="BM167" s="227" t="s">
        <v>226</v>
      </c>
    </row>
    <row r="168" s="13" customFormat="1">
      <c r="A168" s="13"/>
      <c r="B168" s="229"/>
      <c r="C168" s="230"/>
      <c r="D168" s="231" t="s">
        <v>143</v>
      </c>
      <c r="E168" s="232" t="s">
        <v>1</v>
      </c>
      <c r="F168" s="233" t="s">
        <v>227</v>
      </c>
      <c r="G168" s="230"/>
      <c r="H168" s="234">
        <v>723.40999999999997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143</v>
      </c>
      <c r="AU168" s="240" t="s">
        <v>89</v>
      </c>
      <c r="AV168" s="13" t="s">
        <v>89</v>
      </c>
      <c r="AW168" s="13" t="s">
        <v>36</v>
      </c>
      <c r="AX168" s="13" t="s">
        <v>87</v>
      </c>
      <c r="AY168" s="240" t="s">
        <v>134</v>
      </c>
    </row>
    <row r="169" s="2" customFormat="1" ht="16.5" customHeight="1">
      <c r="A169" s="36"/>
      <c r="B169" s="37"/>
      <c r="C169" s="245" t="s">
        <v>7</v>
      </c>
      <c r="D169" s="245" t="s">
        <v>228</v>
      </c>
      <c r="E169" s="246" t="s">
        <v>229</v>
      </c>
      <c r="F169" s="247" t="s">
        <v>230</v>
      </c>
      <c r="G169" s="248" t="s">
        <v>231</v>
      </c>
      <c r="H169" s="249">
        <v>36.170999999999999</v>
      </c>
      <c r="I169" s="250"/>
      <c r="J169" s="251">
        <f>ROUND(I169*H169,2)</f>
        <v>0</v>
      </c>
      <c r="K169" s="247" t="s">
        <v>140</v>
      </c>
      <c r="L169" s="252"/>
      <c r="M169" s="253" t="s">
        <v>1</v>
      </c>
      <c r="N169" s="254" t="s">
        <v>44</v>
      </c>
      <c r="O169" s="89"/>
      <c r="P169" s="225">
        <f>O169*H169</f>
        <v>0</v>
      </c>
      <c r="Q169" s="225">
        <v>0.001</v>
      </c>
      <c r="R169" s="225">
        <f>Q169*H169</f>
        <v>0.036171000000000002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171</v>
      </c>
      <c r="AT169" s="227" t="s">
        <v>228</v>
      </c>
      <c r="AU169" s="227" t="s">
        <v>89</v>
      </c>
      <c r="AY169" s="15" t="s">
        <v>134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87</v>
      </c>
      <c r="BK169" s="228">
        <f>ROUND(I169*H169,2)</f>
        <v>0</v>
      </c>
      <c r="BL169" s="15" t="s">
        <v>141</v>
      </c>
      <c r="BM169" s="227" t="s">
        <v>232</v>
      </c>
    </row>
    <row r="170" s="13" customFormat="1">
      <c r="A170" s="13"/>
      <c r="B170" s="229"/>
      <c r="C170" s="230"/>
      <c r="D170" s="231" t="s">
        <v>143</v>
      </c>
      <c r="E170" s="232" t="s">
        <v>1</v>
      </c>
      <c r="F170" s="233" t="s">
        <v>233</v>
      </c>
      <c r="G170" s="230"/>
      <c r="H170" s="234">
        <v>36.170999999999999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143</v>
      </c>
      <c r="AU170" s="240" t="s">
        <v>89</v>
      </c>
      <c r="AV170" s="13" t="s">
        <v>89</v>
      </c>
      <c r="AW170" s="13" t="s">
        <v>36</v>
      </c>
      <c r="AX170" s="13" t="s">
        <v>87</v>
      </c>
      <c r="AY170" s="240" t="s">
        <v>134</v>
      </c>
    </row>
    <row r="171" s="2" customFormat="1" ht="16.5" customHeight="1">
      <c r="A171" s="36"/>
      <c r="B171" s="37"/>
      <c r="C171" s="245" t="s">
        <v>234</v>
      </c>
      <c r="D171" s="245" t="s">
        <v>228</v>
      </c>
      <c r="E171" s="246" t="s">
        <v>235</v>
      </c>
      <c r="F171" s="247" t="s">
        <v>236</v>
      </c>
      <c r="G171" s="248" t="s">
        <v>231</v>
      </c>
      <c r="H171" s="249">
        <v>144.68199999999999</v>
      </c>
      <c r="I171" s="250"/>
      <c r="J171" s="251">
        <f>ROUND(I171*H171,2)</f>
        <v>0</v>
      </c>
      <c r="K171" s="247" t="s">
        <v>140</v>
      </c>
      <c r="L171" s="252"/>
      <c r="M171" s="253" t="s">
        <v>1</v>
      </c>
      <c r="N171" s="254" t="s">
        <v>44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171</v>
      </c>
      <c r="AT171" s="227" t="s">
        <v>228</v>
      </c>
      <c r="AU171" s="227" t="s">
        <v>89</v>
      </c>
      <c r="AY171" s="15" t="s">
        <v>134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87</v>
      </c>
      <c r="BK171" s="228">
        <f>ROUND(I171*H171,2)</f>
        <v>0</v>
      </c>
      <c r="BL171" s="15" t="s">
        <v>141</v>
      </c>
      <c r="BM171" s="227" t="s">
        <v>237</v>
      </c>
    </row>
    <row r="172" s="13" customFormat="1">
      <c r="A172" s="13"/>
      <c r="B172" s="229"/>
      <c r="C172" s="230"/>
      <c r="D172" s="231" t="s">
        <v>143</v>
      </c>
      <c r="E172" s="232" t="s">
        <v>1</v>
      </c>
      <c r="F172" s="233" t="s">
        <v>238</v>
      </c>
      <c r="G172" s="230"/>
      <c r="H172" s="234">
        <v>144.68199999999999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143</v>
      </c>
      <c r="AU172" s="240" t="s">
        <v>89</v>
      </c>
      <c r="AV172" s="13" t="s">
        <v>89</v>
      </c>
      <c r="AW172" s="13" t="s">
        <v>36</v>
      </c>
      <c r="AX172" s="13" t="s">
        <v>87</v>
      </c>
      <c r="AY172" s="240" t="s">
        <v>134</v>
      </c>
    </row>
    <row r="173" s="2" customFormat="1" ht="24.15" customHeight="1">
      <c r="A173" s="36"/>
      <c r="B173" s="37"/>
      <c r="C173" s="216" t="s">
        <v>239</v>
      </c>
      <c r="D173" s="216" t="s">
        <v>136</v>
      </c>
      <c r="E173" s="217" t="s">
        <v>240</v>
      </c>
      <c r="F173" s="218" t="s">
        <v>241</v>
      </c>
      <c r="G173" s="219" t="s">
        <v>139</v>
      </c>
      <c r="H173" s="220">
        <v>8518.2170000000006</v>
      </c>
      <c r="I173" s="221"/>
      <c r="J173" s="222">
        <f>ROUND(I173*H173,2)</f>
        <v>0</v>
      </c>
      <c r="K173" s="218" t="s">
        <v>140</v>
      </c>
      <c r="L173" s="42"/>
      <c r="M173" s="223" t="s">
        <v>1</v>
      </c>
      <c r="N173" s="224" t="s">
        <v>44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141</v>
      </c>
      <c r="AT173" s="227" t="s">
        <v>136</v>
      </c>
      <c r="AU173" s="227" t="s">
        <v>89</v>
      </c>
      <c r="AY173" s="15" t="s">
        <v>134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87</v>
      </c>
      <c r="BK173" s="228">
        <f>ROUND(I173*H173,2)</f>
        <v>0</v>
      </c>
      <c r="BL173" s="15" t="s">
        <v>141</v>
      </c>
      <c r="BM173" s="227" t="s">
        <v>242</v>
      </c>
    </row>
    <row r="174" s="13" customFormat="1">
      <c r="A174" s="13"/>
      <c r="B174" s="229"/>
      <c r="C174" s="230"/>
      <c r="D174" s="231" t="s">
        <v>143</v>
      </c>
      <c r="E174" s="232" t="s">
        <v>1</v>
      </c>
      <c r="F174" s="233" t="s">
        <v>243</v>
      </c>
      <c r="G174" s="230"/>
      <c r="H174" s="234">
        <v>8518.2170000000006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143</v>
      </c>
      <c r="AU174" s="240" t="s">
        <v>89</v>
      </c>
      <c r="AV174" s="13" t="s">
        <v>89</v>
      </c>
      <c r="AW174" s="13" t="s">
        <v>36</v>
      </c>
      <c r="AX174" s="13" t="s">
        <v>87</v>
      </c>
      <c r="AY174" s="240" t="s">
        <v>134</v>
      </c>
    </row>
    <row r="175" s="2" customFormat="1" ht="24.15" customHeight="1">
      <c r="A175" s="36"/>
      <c r="B175" s="37"/>
      <c r="C175" s="216" t="s">
        <v>244</v>
      </c>
      <c r="D175" s="216" t="s">
        <v>136</v>
      </c>
      <c r="E175" s="217" t="s">
        <v>245</v>
      </c>
      <c r="F175" s="218" t="s">
        <v>246</v>
      </c>
      <c r="G175" s="219" t="s">
        <v>139</v>
      </c>
      <c r="H175" s="220">
        <v>418.20999999999998</v>
      </c>
      <c r="I175" s="221"/>
      <c r="J175" s="222">
        <f>ROUND(I175*H175,2)</f>
        <v>0</v>
      </c>
      <c r="K175" s="218" t="s">
        <v>140</v>
      </c>
      <c r="L175" s="42"/>
      <c r="M175" s="223" t="s">
        <v>1</v>
      </c>
      <c r="N175" s="224" t="s">
        <v>44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141</v>
      </c>
      <c r="AT175" s="227" t="s">
        <v>136</v>
      </c>
      <c r="AU175" s="227" t="s">
        <v>89</v>
      </c>
      <c r="AY175" s="15" t="s">
        <v>134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87</v>
      </c>
      <c r="BK175" s="228">
        <f>ROUND(I175*H175,2)</f>
        <v>0</v>
      </c>
      <c r="BL175" s="15" t="s">
        <v>141</v>
      </c>
      <c r="BM175" s="227" t="s">
        <v>247</v>
      </c>
    </row>
    <row r="176" s="2" customFormat="1" ht="16.5" customHeight="1">
      <c r="A176" s="36"/>
      <c r="B176" s="37"/>
      <c r="C176" s="216" t="s">
        <v>248</v>
      </c>
      <c r="D176" s="216" t="s">
        <v>136</v>
      </c>
      <c r="E176" s="217" t="s">
        <v>249</v>
      </c>
      <c r="F176" s="218" t="s">
        <v>250</v>
      </c>
      <c r="G176" s="219" t="s">
        <v>139</v>
      </c>
      <c r="H176" s="220">
        <v>305.19999999999999</v>
      </c>
      <c r="I176" s="221"/>
      <c r="J176" s="222">
        <f>ROUND(I176*H176,2)</f>
        <v>0</v>
      </c>
      <c r="K176" s="218" t="s">
        <v>140</v>
      </c>
      <c r="L176" s="42"/>
      <c r="M176" s="223" t="s">
        <v>1</v>
      </c>
      <c r="N176" s="224" t="s">
        <v>44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141</v>
      </c>
      <c r="AT176" s="227" t="s">
        <v>136</v>
      </c>
      <c r="AU176" s="227" t="s">
        <v>89</v>
      </c>
      <c r="AY176" s="15" t="s">
        <v>134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87</v>
      </c>
      <c r="BK176" s="228">
        <f>ROUND(I176*H176,2)</f>
        <v>0</v>
      </c>
      <c r="BL176" s="15" t="s">
        <v>141</v>
      </c>
      <c r="BM176" s="227" t="s">
        <v>251</v>
      </c>
    </row>
    <row r="177" s="12" customFormat="1" ht="22.8" customHeight="1">
      <c r="A177" s="12"/>
      <c r="B177" s="200"/>
      <c r="C177" s="201"/>
      <c r="D177" s="202" t="s">
        <v>78</v>
      </c>
      <c r="E177" s="214" t="s">
        <v>89</v>
      </c>
      <c r="F177" s="214" t="s">
        <v>252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SUM(P178:P188)</f>
        <v>0</v>
      </c>
      <c r="Q177" s="208"/>
      <c r="R177" s="209">
        <f>SUM(R178:R188)</f>
        <v>279.63909000000001</v>
      </c>
      <c r="S177" s="208"/>
      <c r="T177" s="210">
        <f>SUM(T178:T188)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1" t="s">
        <v>87</v>
      </c>
      <c r="AT177" s="212" t="s">
        <v>78</v>
      </c>
      <c r="AU177" s="212" t="s">
        <v>87</v>
      </c>
      <c r="AY177" s="211" t="s">
        <v>134</v>
      </c>
      <c r="BK177" s="213">
        <f>SUM(BK178:BK188)</f>
        <v>0</v>
      </c>
    </row>
    <row r="178" s="2" customFormat="1" ht="24.15" customHeight="1">
      <c r="A178" s="36"/>
      <c r="B178" s="37"/>
      <c r="C178" s="216" t="s">
        <v>253</v>
      </c>
      <c r="D178" s="216" t="s">
        <v>136</v>
      </c>
      <c r="E178" s="217" t="s">
        <v>254</v>
      </c>
      <c r="F178" s="218" t="s">
        <v>255</v>
      </c>
      <c r="G178" s="219" t="s">
        <v>147</v>
      </c>
      <c r="H178" s="220">
        <v>1</v>
      </c>
      <c r="I178" s="221"/>
      <c r="J178" s="222">
        <f>ROUND(I178*H178,2)</f>
        <v>0</v>
      </c>
      <c r="K178" s="218" t="s">
        <v>140</v>
      </c>
      <c r="L178" s="42"/>
      <c r="M178" s="223" t="s">
        <v>1</v>
      </c>
      <c r="N178" s="224" t="s">
        <v>44</v>
      </c>
      <c r="O178" s="89"/>
      <c r="P178" s="225">
        <f>O178*H178</f>
        <v>0</v>
      </c>
      <c r="Q178" s="225">
        <v>0.15704000000000001</v>
      </c>
      <c r="R178" s="225">
        <f>Q178*H178</f>
        <v>0.15704000000000001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141</v>
      </c>
      <c r="AT178" s="227" t="s">
        <v>136</v>
      </c>
      <c r="AU178" s="227" t="s">
        <v>89</v>
      </c>
      <c r="AY178" s="15" t="s">
        <v>134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87</v>
      </c>
      <c r="BK178" s="228">
        <f>ROUND(I178*H178,2)</f>
        <v>0</v>
      </c>
      <c r="BL178" s="15" t="s">
        <v>141</v>
      </c>
      <c r="BM178" s="227" t="s">
        <v>256</v>
      </c>
    </row>
    <row r="179" s="2" customFormat="1" ht="37.8" customHeight="1">
      <c r="A179" s="36"/>
      <c r="B179" s="37"/>
      <c r="C179" s="216" t="s">
        <v>257</v>
      </c>
      <c r="D179" s="216" t="s">
        <v>136</v>
      </c>
      <c r="E179" s="217" t="s">
        <v>258</v>
      </c>
      <c r="F179" s="218" t="s">
        <v>259</v>
      </c>
      <c r="G179" s="219" t="s">
        <v>260</v>
      </c>
      <c r="H179" s="220">
        <v>355</v>
      </c>
      <c r="I179" s="221"/>
      <c r="J179" s="222">
        <f>ROUND(I179*H179,2)</f>
        <v>0</v>
      </c>
      <c r="K179" s="218" t="s">
        <v>140</v>
      </c>
      <c r="L179" s="42"/>
      <c r="M179" s="223" t="s">
        <v>1</v>
      </c>
      <c r="N179" s="224" t="s">
        <v>44</v>
      </c>
      <c r="O179" s="89"/>
      <c r="P179" s="225">
        <f>O179*H179</f>
        <v>0</v>
      </c>
      <c r="Q179" s="225">
        <v>0.27411000000000002</v>
      </c>
      <c r="R179" s="225">
        <f>Q179*H179</f>
        <v>97.309050000000013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141</v>
      </c>
      <c r="AT179" s="227" t="s">
        <v>136</v>
      </c>
      <c r="AU179" s="227" t="s">
        <v>89</v>
      </c>
      <c r="AY179" s="15" t="s">
        <v>134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87</v>
      </c>
      <c r="BK179" s="228">
        <f>ROUND(I179*H179,2)</f>
        <v>0</v>
      </c>
      <c r="BL179" s="15" t="s">
        <v>141</v>
      </c>
      <c r="BM179" s="227" t="s">
        <v>261</v>
      </c>
    </row>
    <row r="180" s="13" customFormat="1">
      <c r="A180" s="13"/>
      <c r="B180" s="229"/>
      <c r="C180" s="230"/>
      <c r="D180" s="231" t="s">
        <v>143</v>
      </c>
      <c r="E180" s="232" t="s">
        <v>1</v>
      </c>
      <c r="F180" s="233" t="s">
        <v>262</v>
      </c>
      <c r="G180" s="230"/>
      <c r="H180" s="234">
        <v>355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143</v>
      </c>
      <c r="AU180" s="240" t="s">
        <v>89</v>
      </c>
      <c r="AV180" s="13" t="s">
        <v>89</v>
      </c>
      <c r="AW180" s="13" t="s">
        <v>36</v>
      </c>
      <c r="AX180" s="13" t="s">
        <v>87</v>
      </c>
      <c r="AY180" s="240" t="s">
        <v>134</v>
      </c>
    </row>
    <row r="181" s="2" customFormat="1" ht="24.15" customHeight="1">
      <c r="A181" s="36"/>
      <c r="B181" s="37"/>
      <c r="C181" s="216" t="s">
        <v>263</v>
      </c>
      <c r="D181" s="216" t="s">
        <v>136</v>
      </c>
      <c r="E181" s="217" t="s">
        <v>264</v>
      </c>
      <c r="F181" s="218" t="s">
        <v>265</v>
      </c>
      <c r="G181" s="219" t="s">
        <v>260</v>
      </c>
      <c r="H181" s="220">
        <v>355</v>
      </c>
      <c r="I181" s="221"/>
      <c r="J181" s="222">
        <f>ROUND(I181*H181,2)</f>
        <v>0</v>
      </c>
      <c r="K181" s="218" t="s">
        <v>140</v>
      </c>
      <c r="L181" s="42"/>
      <c r="M181" s="223" t="s">
        <v>1</v>
      </c>
      <c r="N181" s="224" t="s">
        <v>44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141</v>
      </c>
      <c r="AT181" s="227" t="s">
        <v>136</v>
      </c>
      <c r="AU181" s="227" t="s">
        <v>89</v>
      </c>
      <c r="AY181" s="15" t="s">
        <v>134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87</v>
      </c>
      <c r="BK181" s="228">
        <f>ROUND(I181*H181,2)</f>
        <v>0</v>
      </c>
      <c r="BL181" s="15" t="s">
        <v>141</v>
      </c>
      <c r="BM181" s="227" t="s">
        <v>266</v>
      </c>
    </row>
    <row r="182" s="2" customFormat="1">
      <c r="A182" s="36"/>
      <c r="B182" s="37"/>
      <c r="C182" s="38"/>
      <c r="D182" s="231" t="s">
        <v>169</v>
      </c>
      <c r="E182" s="38"/>
      <c r="F182" s="241" t="s">
        <v>267</v>
      </c>
      <c r="G182" s="38"/>
      <c r="H182" s="38"/>
      <c r="I182" s="242"/>
      <c r="J182" s="38"/>
      <c r="K182" s="38"/>
      <c r="L182" s="42"/>
      <c r="M182" s="243"/>
      <c r="N182" s="244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169</v>
      </c>
      <c r="AU182" s="15" t="s">
        <v>89</v>
      </c>
    </row>
    <row r="183" s="13" customFormat="1">
      <c r="A183" s="13"/>
      <c r="B183" s="229"/>
      <c r="C183" s="230"/>
      <c r="D183" s="231" t="s">
        <v>143</v>
      </c>
      <c r="E183" s="232" t="s">
        <v>1</v>
      </c>
      <c r="F183" s="233" t="s">
        <v>262</v>
      </c>
      <c r="G183" s="230"/>
      <c r="H183" s="234">
        <v>355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143</v>
      </c>
      <c r="AU183" s="240" t="s">
        <v>89</v>
      </c>
      <c r="AV183" s="13" t="s">
        <v>89</v>
      </c>
      <c r="AW183" s="13" t="s">
        <v>36</v>
      </c>
      <c r="AX183" s="13" t="s">
        <v>87</v>
      </c>
      <c r="AY183" s="240" t="s">
        <v>134</v>
      </c>
    </row>
    <row r="184" s="2" customFormat="1" ht="16.5" customHeight="1">
      <c r="A184" s="36"/>
      <c r="B184" s="37"/>
      <c r="C184" s="245" t="s">
        <v>268</v>
      </c>
      <c r="D184" s="245" t="s">
        <v>228</v>
      </c>
      <c r="E184" s="246" t="s">
        <v>269</v>
      </c>
      <c r="F184" s="247" t="s">
        <v>270</v>
      </c>
      <c r="G184" s="248" t="s">
        <v>271</v>
      </c>
      <c r="H184" s="249">
        <v>145.37299999999999</v>
      </c>
      <c r="I184" s="250"/>
      <c r="J184" s="251">
        <f>ROUND(I184*H184,2)</f>
        <v>0</v>
      </c>
      <c r="K184" s="247" t="s">
        <v>140</v>
      </c>
      <c r="L184" s="252"/>
      <c r="M184" s="253" t="s">
        <v>1</v>
      </c>
      <c r="N184" s="254" t="s">
        <v>44</v>
      </c>
      <c r="O184" s="89"/>
      <c r="P184" s="225">
        <f>O184*H184</f>
        <v>0</v>
      </c>
      <c r="Q184" s="225">
        <v>1</v>
      </c>
      <c r="R184" s="225">
        <f>Q184*H184</f>
        <v>145.37299999999999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171</v>
      </c>
      <c r="AT184" s="227" t="s">
        <v>228</v>
      </c>
      <c r="AU184" s="227" t="s">
        <v>89</v>
      </c>
      <c r="AY184" s="15" t="s">
        <v>134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87</v>
      </c>
      <c r="BK184" s="228">
        <f>ROUND(I184*H184,2)</f>
        <v>0</v>
      </c>
      <c r="BL184" s="15" t="s">
        <v>141</v>
      </c>
      <c r="BM184" s="227" t="s">
        <v>272</v>
      </c>
    </row>
    <row r="185" s="13" customFormat="1">
      <c r="A185" s="13"/>
      <c r="B185" s="229"/>
      <c r="C185" s="230"/>
      <c r="D185" s="231" t="s">
        <v>143</v>
      </c>
      <c r="E185" s="232" t="s">
        <v>1</v>
      </c>
      <c r="F185" s="233" t="s">
        <v>273</v>
      </c>
      <c r="G185" s="230"/>
      <c r="H185" s="234">
        <v>145.37299999999999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143</v>
      </c>
      <c r="AU185" s="240" t="s">
        <v>89</v>
      </c>
      <c r="AV185" s="13" t="s">
        <v>89</v>
      </c>
      <c r="AW185" s="13" t="s">
        <v>36</v>
      </c>
      <c r="AX185" s="13" t="s">
        <v>87</v>
      </c>
      <c r="AY185" s="240" t="s">
        <v>134</v>
      </c>
    </row>
    <row r="186" s="2" customFormat="1" ht="24.15" customHeight="1">
      <c r="A186" s="36"/>
      <c r="B186" s="37"/>
      <c r="C186" s="216" t="s">
        <v>274</v>
      </c>
      <c r="D186" s="216" t="s">
        <v>136</v>
      </c>
      <c r="E186" s="217" t="s">
        <v>275</v>
      </c>
      <c r="F186" s="218" t="s">
        <v>276</v>
      </c>
      <c r="G186" s="219" t="s">
        <v>139</v>
      </c>
      <c r="H186" s="220">
        <v>60</v>
      </c>
      <c r="I186" s="221"/>
      <c r="J186" s="222">
        <f>ROUND(I186*H186,2)</f>
        <v>0</v>
      </c>
      <c r="K186" s="218" t="s">
        <v>140</v>
      </c>
      <c r="L186" s="42"/>
      <c r="M186" s="223" t="s">
        <v>1</v>
      </c>
      <c r="N186" s="224" t="s">
        <v>44</v>
      </c>
      <c r="O186" s="89"/>
      <c r="P186" s="225">
        <f>O186*H186</f>
        <v>0</v>
      </c>
      <c r="Q186" s="225">
        <v>0.108</v>
      </c>
      <c r="R186" s="225">
        <f>Q186*H186</f>
        <v>6.4799999999999995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141</v>
      </c>
      <c r="AT186" s="227" t="s">
        <v>136</v>
      </c>
      <c r="AU186" s="227" t="s">
        <v>89</v>
      </c>
      <c r="AY186" s="15" t="s">
        <v>134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87</v>
      </c>
      <c r="BK186" s="228">
        <f>ROUND(I186*H186,2)</f>
        <v>0</v>
      </c>
      <c r="BL186" s="15" t="s">
        <v>141</v>
      </c>
      <c r="BM186" s="227" t="s">
        <v>277</v>
      </c>
    </row>
    <row r="187" s="2" customFormat="1" ht="16.5" customHeight="1">
      <c r="A187" s="36"/>
      <c r="B187" s="37"/>
      <c r="C187" s="245" t="s">
        <v>278</v>
      </c>
      <c r="D187" s="245" t="s">
        <v>228</v>
      </c>
      <c r="E187" s="246" t="s">
        <v>279</v>
      </c>
      <c r="F187" s="247" t="s">
        <v>280</v>
      </c>
      <c r="G187" s="248" t="s">
        <v>147</v>
      </c>
      <c r="H187" s="249">
        <v>20</v>
      </c>
      <c r="I187" s="250"/>
      <c r="J187" s="251">
        <f>ROUND(I187*H187,2)</f>
        <v>0</v>
      </c>
      <c r="K187" s="247" t="s">
        <v>140</v>
      </c>
      <c r="L187" s="252"/>
      <c r="M187" s="253" t="s">
        <v>1</v>
      </c>
      <c r="N187" s="254" t="s">
        <v>44</v>
      </c>
      <c r="O187" s="89"/>
      <c r="P187" s="225">
        <f>O187*H187</f>
        <v>0</v>
      </c>
      <c r="Q187" s="225">
        <v>1.516</v>
      </c>
      <c r="R187" s="225">
        <f>Q187*H187</f>
        <v>30.32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171</v>
      </c>
      <c r="AT187" s="227" t="s">
        <v>228</v>
      </c>
      <c r="AU187" s="227" t="s">
        <v>89</v>
      </c>
      <c r="AY187" s="15" t="s">
        <v>134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87</v>
      </c>
      <c r="BK187" s="228">
        <f>ROUND(I187*H187,2)</f>
        <v>0</v>
      </c>
      <c r="BL187" s="15" t="s">
        <v>141</v>
      </c>
      <c r="BM187" s="227" t="s">
        <v>281</v>
      </c>
    </row>
    <row r="188" s="13" customFormat="1">
      <c r="A188" s="13"/>
      <c r="B188" s="229"/>
      <c r="C188" s="230"/>
      <c r="D188" s="231" t="s">
        <v>143</v>
      </c>
      <c r="E188" s="230"/>
      <c r="F188" s="233" t="s">
        <v>282</v>
      </c>
      <c r="G188" s="230"/>
      <c r="H188" s="234">
        <v>20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143</v>
      </c>
      <c r="AU188" s="240" t="s">
        <v>89</v>
      </c>
      <c r="AV188" s="13" t="s">
        <v>89</v>
      </c>
      <c r="AW188" s="13" t="s">
        <v>4</v>
      </c>
      <c r="AX188" s="13" t="s">
        <v>87</v>
      </c>
      <c r="AY188" s="240" t="s">
        <v>134</v>
      </c>
    </row>
    <row r="189" s="12" customFormat="1" ht="22.8" customHeight="1">
      <c r="A189" s="12"/>
      <c r="B189" s="200"/>
      <c r="C189" s="201"/>
      <c r="D189" s="202" t="s">
        <v>78</v>
      </c>
      <c r="E189" s="214" t="s">
        <v>141</v>
      </c>
      <c r="F189" s="214" t="s">
        <v>283</v>
      </c>
      <c r="G189" s="201"/>
      <c r="H189" s="201"/>
      <c r="I189" s="204"/>
      <c r="J189" s="215">
        <f>BK189</f>
        <v>0</v>
      </c>
      <c r="K189" s="201"/>
      <c r="L189" s="206"/>
      <c r="M189" s="207"/>
      <c r="N189" s="208"/>
      <c r="O189" s="208"/>
      <c r="P189" s="209">
        <f>P190</f>
        <v>0</v>
      </c>
      <c r="Q189" s="208"/>
      <c r="R189" s="209">
        <f>R190</f>
        <v>4.8600000000000003</v>
      </c>
      <c r="S189" s="208"/>
      <c r="T189" s="210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1" t="s">
        <v>87</v>
      </c>
      <c r="AT189" s="212" t="s">
        <v>78</v>
      </c>
      <c r="AU189" s="212" t="s">
        <v>87</v>
      </c>
      <c r="AY189" s="211" t="s">
        <v>134</v>
      </c>
      <c r="BK189" s="213">
        <f>BK190</f>
        <v>0</v>
      </c>
    </row>
    <row r="190" s="2" customFormat="1" ht="16.5" customHeight="1">
      <c r="A190" s="36"/>
      <c r="B190" s="37"/>
      <c r="C190" s="216" t="s">
        <v>284</v>
      </c>
      <c r="D190" s="216" t="s">
        <v>136</v>
      </c>
      <c r="E190" s="217" t="s">
        <v>285</v>
      </c>
      <c r="F190" s="218" t="s">
        <v>286</v>
      </c>
      <c r="G190" s="219" t="s">
        <v>167</v>
      </c>
      <c r="H190" s="220">
        <v>2</v>
      </c>
      <c r="I190" s="221"/>
      <c r="J190" s="222">
        <f>ROUND(I190*H190,2)</f>
        <v>0</v>
      </c>
      <c r="K190" s="218" t="s">
        <v>140</v>
      </c>
      <c r="L190" s="42"/>
      <c r="M190" s="223" t="s">
        <v>1</v>
      </c>
      <c r="N190" s="224" t="s">
        <v>44</v>
      </c>
      <c r="O190" s="89"/>
      <c r="P190" s="225">
        <f>O190*H190</f>
        <v>0</v>
      </c>
      <c r="Q190" s="225">
        <v>2.4300000000000002</v>
      </c>
      <c r="R190" s="225">
        <f>Q190*H190</f>
        <v>4.8600000000000003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141</v>
      </c>
      <c r="AT190" s="227" t="s">
        <v>136</v>
      </c>
      <c r="AU190" s="227" t="s">
        <v>89</v>
      </c>
      <c r="AY190" s="15" t="s">
        <v>134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87</v>
      </c>
      <c r="BK190" s="228">
        <f>ROUND(I190*H190,2)</f>
        <v>0</v>
      </c>
      <c r="BL190" s="15" t="s">
        <v>141</v>
      </c>
      <c r="BM190" s="227" t="s">
        <v>287</v>
      </c>
    </row>
    <row r="191" s="12" customFormat="1" ht="22.8" customHeight="1">
      <c r="A191" s="12"/>
      <c r="B191" s="200"/>
      <c r="C191" s="201"/>
      <c r="D191" s="202" t="s">
        <v>78</v>
      </c>
      <c r="E191" s="214" t="s">
        <v>156</v>
      </c>
      <c r="F191" s="214" t="s">
        <v>288</v>
      </c>
      <c r="G191" s="201"/>
      <c r="H191" s="201"/>
      <c r="I191" s="204"/>
      <c r="J191" s="215">
        <f>BK191</f>
        <v>0</v>
      </c>
      <c r="K191" s="201"/>
      <c r="L191" s="206"/>
      <c r="M191" s="207"/>
      <c r="N191" s="208"/>
      <c r="O191" s="208"/>
      <c r="P191" s="209">
        <f>SUM(P192:P208)</f>
        <v>0</v>
      </c>
      <c r="Q191" s="208"/>
      <c r="R191" s="209">
        <f>SUM(R192:R208)</f>
        <v>11713.4086474</v>
      </c>
      <c r="S191" s="208"/>
      <c r="T191" s="210">
        <f>SUM(T192:T208)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1" t="s">
        <v>87</v>
      </c>
      <c r="AT191" s="212" t="s">
        <v>78</v>
      </c>
      <c r="AU191" s="212" t="s">
        <v>87</v>
      </c>
      <c r="AY191" s="211" t="s">
        <v>134</v>
      </c>
      <c r="BK191" s="213">
        <f>SUM(BK192:BK208)</f>
        <v>0</v>
      </c>
    </row>
    <row r="192" s="2" customFormat="1" ht="16.5" customHeight="1">
      <c r="A192" s="36"/>
      <c r="B192" s="37"/>
      <c r="C192" s="216" t="s">
        <v>289</v>
      </c>
      <c r="D192" s="216" t="s">
        <v>136</v>
      </c>
      <c r="E192" s="217" t="s">
        <v>290</v>
      </c>
      <c r="F192" s="218" t="s">
        <v>291</v>
      </c>
      <c r="G192" s="219" t="s">
        <v>139</v>
      </c>
      <c r="H192" s="220">
        <v>8090.9499999999998</v>
      </c>
      <c r="I192" s="221"/>
      <c r="J192" s="222">
        <f>ROUND(I192*H192,2)</f>
        <v>0</v>
      </c>
      <c r="K192" s="218" t="s">
        <v>140</v>
      </c>
      <c r="L192" s="42"/>
      <c r="M192" s="223" t="s">
        <v>1</v>
      </c>
      <c r="N192" s="224" t="s">
        <v>44</v>
      </c>
      <c r="O192" s="89"/>
      <c r="P192" s="225">
        <f>O192*H192</f>
        <v>0</v>
      </c>
      <c r="Q192" s="225">
        <v>0.34499999999999997</v>
      </c>
      <c r="R192" s="225">
        <f>Q192*H192</f>
        <v>2791.3777499999997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141</v>
      </c>
      <c r="AT192" s="227" t="s">
        <v>136</v>
      </c>
      <c r="AU192" s="227" t="s">
        <v>89</v>
      </c>
      <c r="AY192" s="15" t="s">
        <v>134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87</v>
      </c>
      <c r="BK192" s="228">
        <f>ROUND(I192*H192,2)</f>
        <v>0</v>
      </c>
      <c r="BL192" s="15" t="s">
        <v>141</v>
      </c>
      <c r="BM192" s="227" t="s">
        <v>292</v>
      </c>
    </row>
    <row r="193" s="13" customFormat="1">
      <c r="A193" s="13"/>
      <c r="B193" s="229"/>
      <c r="C193" s="230"/>
      <c r="D193" s="231" t="s">
        <v>143</v>
      </c>
      <c r="E193" s="232" t="s">
        <v>1</v>
      </c>
      <c r="F193" s="233" t="s">
        <v>293</v>
      </c>
      <c r="G193" s="230"/>
      <c r="H193" s="234">
        <v>8090.9499999999998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143</v>
      </c>
      <c r="AU193" s="240" t="s">
        <v>89</v>
      </c>
      <c r="AV193" s="13" t="s">
        <v>89</v>
      </c>
      <c r="AW193" s="13" t="s">
        <v>36</v>
      </c>
      <c r="AX193" s="13" t="s">
        <v>87</v>
      </c>
      <c r="AY193" s="240" t="s">
        <v>134</v>
      </c>
    </row>
    <row r="194" s="2" customFormat="1" ht="16.5" customHeight="1">
      <c r="A194" s="36"/>
      <c r="B194" s="37"/>
      <c r="C194" s="216" t="s">
        <v>294</v>
      </c>
      <c r="D194" s="216" t="s">
        <v>136</v>
      </c>
      <c r="E194" s="217" t="s">
        <v>290</v>
      </c>
      <c r="F194" s="218" t="s">
        <v>291</v>
      </c>
      <c r="G194" s="219" t="s">
        <v>139</v>
      </c>
      <c r="H194" s="220">
        <v>8458.2170000000006</v>
      </c>
      <c r="I194" s="221"/>
      <c r="J194" s="222">
        <f>ROUND(I194*H194,2)</f>
        <v>0</v>
      </c>
      <c r="K194" s="218" t="s">
        <v>140</v>
      </c>
      <c r="L194" s="42"/>
      <c r="M194" s="223" t="s">
        <v>1</v>
      </c>
      <c r="N194" s="224" t="s">
        <v>44</v>
      </c>
      <c r="O194" s="89"/>
      <c r="P194" s="225">
        <f>O194*H194</f>
        <v>0</v>
      </c>
      <c r="Q194" s="225">
        <v>0.34499999999999997</v>
      </c>
      <c r="R194" s="225">
        <f>Q194*H194</f>
        <v>2918.0848649999998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141</v>
      </c>
      <c r="AT194" s="227" t="s">
        <v>136</v>
      </c>
      <c r="AU194" s="227" t="s">
        <v>89</v>
      </c>
      <c r="AY194" s="15" t="s">
        <v>134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87</v>
      </c>
      <c r="BK194" s="228">
        <f>ROUND(I194*H194,2)</f>
        <v>0</v>
      </c>
      <c r="BL194" s="15" t="s">
        <v>141</v>
      </c>
      <c r="BM194" s="227" t="s">
        <v>295</v>
      </c>
    </row>
    <row r="195" s="13" customFormat="1">
      <c r="A195" s="13"/>
      <c r="B195" s="229"/>
      <c r="C195" s="230"/>
      <c r="D195" s="231" t="s">
        <v>143</v>
      </c>
      <c r="E195" s="232" t="s">
        <v>1</v>
      </c>
      <c r="F195" s="233" t="s">
        <v>296</v>
      </c>
      <c r="G195" s="230"/>
      <c r="H195" s="234">
        <v>8458.2170000000006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143</v>
      </c>
      <c r="AU195" s="240" t="s">
        <v>89</v>
      </c>
      <c r="AV195" s="13" t="s">
        <v>89</v>
      </c>
      <c r="AW195" s="13" t="s">
        <v>36</v>
      </c>
      <c r="AX195" s="13" t="s">
        <v>87</v>
      </c>
      <c r="AY195" s="240" t="s">
        <v>134</v>
      </c>
    </row>
    <row r="196" s="2" customFormat="1" ht="16.5" customHeight="1">
      <c r="A196" s="36"/>
      <c r="B196" s="37"/>
      <c r="C196" s="216" t="s">
        <v>297</v>
      </c>
      <c r="D196" s="216" t="s">
        <v>136</v>
      </c>
      <c r="E196" s="217" t="s">
        <v>290</v>
      </c>
      <c r="F196" s="218" t="s">
        <v>291</v>
      </c>
      <c r="G196" s="219" t="s">
        <v>139</v>
      </c>
      <c r="H196" s="220">
        <v>851.71000000000004</v>
      </c>
      <c r="I196" s="221"/>
      <c r="J196" s="222">
        <f>ROUND(I196*H196,2)</f>
        <v>0</v>
      </c>
      <c r="K196" s="218" t="s">
        <v>140</v>
      </c>
      <c r="L196" s="42"/>
      <c r="M196" s="223" t="s">
        <v>1</v>
      </c>
      <c r="N196" s="224" t="s">
        <v>44</v>
      </c>
      <c r="O196" s="89"/>
      <c r="P196" s="225">
        <f>O196*H196</f>
        <v>0</v>
      </c>
      <c r="Q196" s="225">
        <v>0.34499999999999997</v>
      </c>
      <c r="R196" s="225">
        <f>Q196*H196</f>
        <v>293.83994999999999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141</v>
      </c>
      <c r="AT196" s="227" t="s">
        <v>136</v>
      </c>
      <c r="AU196" s="227" t="s">
        <v>89</v>
      </c>
      <c r="AY196" s="15" t="s">
        <v>134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87</v>
      </c>
      <c r="BK196" s="228">
        <f>ROUND(I196*H196,2)</f>
        <v>0</v>
      </c>
      <c r="BL196" s="15" t="s">
        <v>141</v>
      </c>
      <c r="BM196" s="227" t="s">
        <v>298</v>
      </c>
    </row>
    <row r="197" s="2" customFormat="1">
      <c r="A197" s="36"/>
      <c r="B197" s="37"/>
      <c r="C197" s="38"/>
      <c r="D197" s="231" t="s">
        <v>169</v>
      </c>
      <c r="E197" s="38"/>
      <c r="F197" s="241" t="s">
        <v>299</v>
      </c>
      <c r="G197" s="38"/>
      <c r="H197" s="38"/>
      <c r="I197" s="242"/>
      <c r="J197" s="38"/>
      <c r="K197" s="38"/>
      <c r="L197" s="42"/>
      <c r="M197" s="243"/>
      <c r="N197" s="244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169</v>
      </c>
      <c r="AU197" s="15" t="s">
        <v>89</v>
      </c>
    </row>
    <row r="198" s="2" customFormat="1" ht="16.5" customHeight="1">
      <c r="A198" s="36"/>
      <c r="B198" s="37"/>
      <c r="C198" s="216" t="s">
        <v>300</v>
      </c>
      <c r="D198" s="216" t="s">
        <v>136</v>
      </c>
      <c r="E198" s="217" t="s">
        <v>301</v>
      </c>
      <c r="F198" s="218" t="s">
        <v>302</v>
      </c>
      <c r="G198" s="219" t="s">
        <v>139</v>
      </c>
      <c r="H198" s="220">
        <v>7997.2600000000002</v>
      </c>
      <c r="I198" s="221"/>
      <c r="J198" s="222">
        <f>ROUND(I198*H198,2)</f>
        <v>0</v>
      </c>
      <c r="K198" s="218" t="s">
        <v>140</v>
      </c>
      <c r="L198" s="42"/>
      <c r="M198" s="223" t="s">
        <v>1</v>
      </c>
      <c r="N198" s="224" t="s">
        <v>44</v>
      </c>
      <c r="O198" s="89"/>
      <c r="P198" s="225">
        <f>O198*H198</f>
        <v>0</v>
      </c>
      <c r="Q198" s="225">
        <v>0.46000000000000002</v>
      </c>
      <c r="R198" s="225">
        <f>Q198*H198</f>
        <v>3678.7396000000003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141</v>
      </c>
      <c r="AT198" s="227" t="s">
        <v>136</v>
      </c>
      <c r="AU198" s="227" t="s">
        <v>89</v>
      </c>
      <c r="AY198" s="15" t="s">
        <v>134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87</v>
      </c>
      <c r="BK198" s="228">
        <f>ROUND(I198*H198,2)</f>
        <v>0</v>
      </c>
      <c r="BL198" s="15" t="s">
        <v>141</v>
      </c>
      <c r="BM198" s="227" t="s">
        <v>303</v>
      </c>
    </row>
    <row r="199" s="2" customFormat="1">
      <c r="A199" s="36"/>
      <c r="B199" s="37"/>
      <c r="C199" s="38"/>
      <c r="D199" s="231" t="s">
        <v>169</v>
      </c>
      <c r="E199" s="38"/>
      <c r="F199" s="241" t="s">
        <v>299</v>
      </c>
      <c r="G199" s="38"/>
      <c r="H199" s="38"/>
      <c r="I199" s="242"/>
      <c r="J199" s="38"/>
      <c r="K199" s="38"/>
      <c r="L199" s="42"/>
      <c r="M199" s="243"/>
      <c r="N199" s="244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169</v>
      </c>
      <c r="AU199" s="15" t="s">
        <v>89</v>
      </c>
    </row>
    <row r="200" s="13" customFormat="1">
      <c r="A200" s="13"/>
      <c r="B200" s="229"/>
      <c r="C200" s="230"/>
      <c r="D200" s="231" t="s">
        <v>143</v>
      </c>
      <c r="E200" s="232" t="s">
        <v>1</v>
      </c>
      <c r="F200" s="233" t="s">
        <v>304</v>
      </c>
      <c r="G200" s="230"/>
      <c r="H200" s="234">
        <v>7997.2600000000002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143</v>
      </c>
      <c r="AU200" s="240" t="s">
        <v>89</v>
      </c>
      <c r="AV200" s="13" t="s">
        <v>89</v>
      </c>
      <c r="AW200" s="13" t="s">
        <v>36</v>
      </c>
      <c r="AX200" s="13" t="s">
        <v>87</v>
      </c>
      <c r="AY200" s="240" t="s">
        <v>134</v>
      </c>
    </row>
    <row r="201" s="2" customFormat="1" ht="16.5" customHeight="1">
      <c r="A201" s="36"/>
      <c r="B201" s="37"/>
      <c r="C201" s="216" t="s">
        <v>305</v>
      </c>
      <c r="D201" s="216" t="s">
        <v>136</v>
      </c>
      <c r="E201" s="217" t="s">
        <v>306</v>
      </c>
      <c r="F201" s="218" t="s">
        <v>307</v>
      </c>
      <c r="G201" s="219" t="s">
        <v>139</v>
      </c>
      <c r="H201" s="220">
        <v>702.14800000000002</v>
      </c>
      <c r="I201" s="221"/>
      <c r="J201" s="222">
        <f>ROUND(I201*H201,2)</f>
        <v>0</v>
      </c>
      <c r="K201" s="218" t="s">
        <v>140</v>
      </c>
      <c r="L201" s="42"/>
      <c r="M201" s="223" t="s">
        <v>1</v>
      </c>
      <c r="N201" s="224" t="s">
        <v>44</v>
      </c>
      <c r="O201" s="89"/>
      <c r="P201" s="225">
        <f>O201*H201</f>
        <v>0</v>
      </c>
      <c r="Q201" s="225">
        <v>0.23000000000000001</v>
      </c>
      <c r="R201" s="225">
        <f>Q201*H201</f>
        <v>161.49404000000001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141</v>
      </c>
      <c r="AT201" s="227" t="s">
        <v>136</v>
      </c>
      <c r="AU201" s="227" t="s">
        <v>89</v>
      </c>
      <c r="AY201" s="15" t="s">
        <v>134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87</v>
      </c>
      <c r="BK201" s="228">
        <f>ROUND(I201*H201,2)</f>
        <v>0</v>
      </c>
      <c r="BL201" s="15" t="s">
        <v>141</v>
      </c>
      <c r="BM201" s="227" t="s">
        <v>308</v>
      </c>
    </row>
    <row r="202" s="13" customFormat="1">
      <c r="A202" s="13"/>
      <c r="B202" s="229"/>
      <c r="C202" s="230"/>
      <c r="D202" s="231" t="s">
        <v>143</v>
      </c>
      <c r="E202" s="232" t="s">
        <v>1</v>
      </c>
      <c r="F202" s="233" t="s">
        <v>309</v>
      </c>
      <c r="G202" s="230"/>
      <c r="H202" s="234">
        <v>702.14800000000002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143</v>
      </c>
      <c r="AU202" s="240" t="s">
        <v>89</v>
      </c>
      <c r="AV202" s="13" t="s">
        <v>89</v>
      </c>
      <c r="AW202" s="13" t="s">
        <v>36</v>
      </c>
      <c r="AX202" s="13" t="s">
        <v>87</v>
      </c>
      <c r="AY202" s="240" t="s">
        <v>134</v>
      </c>
    </row>
    <row r="203" s="2" customFormat="1" ht="24.15" customHeight="1">
      <c r="A203" s="36"/>
      <c r="B203" s="37"/>
      <c r="C203" s="216" t="s">
        <v>310</v>
      </c>
      <c r="D203" s="216" t="s">
        <v>136</v>
      </c>
      <c r="E203" s="217" t="s">
        <v>311</v>
      </c>
      <c r="F203" s="218" t="s">
        <v>312</v>
      </c>
      <c r="G203" s="219" t="s">
        <v>139</v>
      </c>
      <c r="H203" s="220">
        <v>6722.0200000000004</v>
      </c>
      <c r="I203" s="221"/>
      <c r="J203" s="222">
        <f>ROUND(I203*H203,2)</f>
        <v>0</v>
      </c>
      <c r="K203" s="218" t="s">
        <v>140</v>
      </c>
      <c r="L203" s="42"/>
      <c r="M203" s="223" t="s">
        <v>1</v>
      </c>
      <c r="N203" s="224" t="s">
        <v>44</v>
      </c>
      <c r="O203" s="89"/>
      <c r="P203" s="225">
        <f>O203*H203</f>
        <v>0</v>
      </c>
      <c r="Q203" s="225">
        <v>0.019720000000000001</v>
      </c>
      <c r="R203" s="225">
        <f>Q203*H203</f>
        <v>132.55823440000003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141</v>
      </c>
      <c r="AT203" s="227" t="s">
        <v>136</v>
      </c>
      <c r="AU203" s="227" t="s">
        <v>89</v>
      </c>
      <c r="AY203" s="15" t="s">
        <v>134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87</v>
      </c>
      <c r="BK203" s="228">
        <f>ROUND(I203*H203,2)</f>
        <v>0</v>
      </c>
      <c r="BL203" s="15" t="s">
        <v>141</v>
      </c>
      <c r="BM203" s="227" t="s">
        <v>313</v>
      </c>
    </row>
    <row r="204" s="13" customFormat="1">
      <c r="A204" s="13"/>
      <c r="B204" s="229"/>
      <c r="C204" s="230"/>
      <c r="D204" s="231" t="s">
        <v>143</v>
      </c>
      <c r="E204" s="232" t="s">
        <v>1</v>
      </c>
      <c r="F204" s="233" t="s">
        <v>314</v>
      </c>
      <c r="G204" s="230"/>
      <c r="H204" s="234">
        <v>6722.0200000000004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143</v>
      </c>
      <c r="AU204" s="240" t="s">
        <v>89</v>
      </c>
      <c r="AV204" s="13" t="s">
        <v>89</v>
      </c>
      <c r="AW204" s="13" t="s">
        <v>36</v>
      </c>
      <c r="AX204" s="13" t="s">
        <v>87</v>
      </c>
      <c r="AY204" s="240" t="s">
        <v>134</v>
      </c>
    </row>
    <row r="205" s="2" customFormat="1" ht="24.15" customHeight="1">
      <c r="A205" s="36"/>
      <c r="B205" s="37"/>
      <c r="C205" s="216" t="s">
        <v>315</v>
      </c>
      <c r="D205" s="216" t="s">
        <v>136</v>
      </c>
      <c r="E205" s="217" t="s">
        <v>316</v>
      </c>
      <c r="F205" s="218" t="s">
        <v>317</v>
      </c>
      <c r="G205" s="219" t="s">
        <v>139</v>
      </c>
      <c r="H205" s="220">
        <v>6722.0200000000004</v>
      </c>
      <c r="I205" s="221"/>
      <c r="J205" s="222">
        <f>ROUND(I205*H205,2)</f>
        <v>0</v>
      </c>
      <c r="K205" s="218" t="s">
        <v>140</v>
      </c>
      <c r="L205" s="42"/>
      <c r="M205" s="223" t="s">
        <v>1</v>
      </c>
      <c r="N205" s="224" t="s">
        <v>44</v>
      </c>
      <c r="O205" s="89"/>
      <c r="P205" s="225">
        <f>O205*H205</f>
        <v>0</v>
      </c>
      <c r="Q205" s="225">
        <v>0.023939999999999999</v>
      </c>
      <c r="R205" s="225">
        <f>Q205*H205</f>
        <v>160.92515880000002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141</v>
      </c>
      <c r="AT205" s="227" t="s">
        <v>136</v>
      </c>
      <c r="AU205" s="227" t="s">
        <v>89</v>
      </c>
      <c r="AY205" s="15" t="s">
        <v>134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87</v>
      </c>
      <c r="BK205" s="228">
        <f>ROUND(I205*H205,2)</f>
        <v>0</v>
      </c>
      <c r="BL205" s="15" t="s">
        <v>141</v>
      </c>
      <c r="BM205" s="227" t="s">
        <v>318</v>
      </c>
    </row>
    <row r="206" s="13" customFormat="1">
      <c r="A206" s="13"/>
      <c r="B206" s="229"/>
      <c r="C206" s="230"/>
      <c r="D206" s="231" t="s">
        <v>143</v>
      </c>
      <c r="E206" s="232" t="s">
        <v>1</v>
      </c>
      <c r="F206" s="233" t="s">
        <v>314</v>
      </c>
      <c r="G206" s="230"/>
      <c r="H206" s="234">
        <v>6722.0200000000004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143</v>
      </c>
      <c r="AU206" s="240" t="s">
        <v>89</v>
      </c>
      <c r="AV206" s="13" t="s">
        <v>89</v>
      </c>
      <c r="AW206" s="13" t="s">
        <v>36</v>
      </c>
      <c r="AX206" s="13" t="s">
        <v>87</v>
      </c>
      <c r="AY206" s="240" t="s">
        <v>134</v>
      </c>
    </row>
    <row r="207" s="2" customFormat="1" ht="16.5" customHeight="1">
      <c r="A207" s="36"/>
      <c r="B207" s="37"/>
      <c r="C207" s="216" t="s">
        <v>319</v>
      </c>
      <c r="D207" s="216" t="s">
        <v>136</v>
      </c>
      <c r="E207" s="217" t="s">
        <v>320</v>
      </c>
      <c r="F207" s="218" t="s">
        <v>321</v>
      </c>
      <c r="G207" s="219" t="s">
        <v>139</v>
      </c>
      <c r="H207" s="220">
        <v>6950.5690000000004</v>
      </c>
      <c r="I207" s="221"/>
      <c r="J207" s="222">
        <f>ROUND(I207*H207,2)</f>
        <v>0</v>
      </c>
      <c r="K207" s="218" t="s">
        <v>140</v>
      </c>
      <c r="L207" s="42"/>
      <c r="M207" s="223" t="s">
        <v>1</v>
      </c>
      <c r="N207" s="224" t="s">
        <v>44</v>
      </c>
      <c r="O207" s="89"/>
      <c r="P207" s="225">
        <f>O207*H207</f>
        <v>0</v>
      </c>
      <c r="Q207" s="225">
        <v>0.2268</v>
      </c>
      <c r="R207" s="225">
        <f>Q207*H207</f>
        <v>1576.3890492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141</v>
      </c>
      <c r="AT207" s="227" t="s">
        <v>136</v>
      </c>
      <c r="AU207" s="227" t="s">
        <v>89</v>
      </c>
      <c r="AY207" s="15" t="s">
        <v>134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87</v>
      </c>
      <c r="BK207" s="228">
        <f>ROUND(I207*H207,2)</f>
        <v>0</v>
      </c>
      <c r="BL207" s="15" t="s">
        <v>141</v>
      </c>
      <c r="BM207" s="227" t="s">
        <v>322</v>
      </c>
    </row>
    <row r="208" s="13" customFormat="1">
      <c r="A208" s="13"/>
      <c r="B208" s="229"/>
      <c r="C208" s="230"/>
      <c r="D208" s="231" t="s">
        <v>143</v>
      </c>
      <c r="E208" s="232" t="s">
        <v>1</v>
      </c>
      <c r="F208" s="233" t="s">
        <v>323</v>
      </c>
      <c r="G208" s="230"/>
      <c r="H208" s="234">
        <v>6950.5690000000004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143</v>
      </c>
      <c r="AU208" s="240" t="s">
        <v>89</v>
      </c>
      <c r="AV208" s="13" t="s">
        <v>89</v>
      </c>
      <c r="AW208" s="13" t="s">
        <v>36</v>
      </c>
      <c r="AX208" s="13" t="s">
        <v>87</v>
      </c>
      <c r="AY208" s="240" t="s">
        <v>134</v>
      </c>
    </row>
    <row r="209" s="12" customFormat="1" ht="22.8" customHeight="1">
      <c r="A209" s="12"/>
      <c r="B209" s="200"/>
      <c r="C209" s="201"/>
      <c r="D209" s="202" t="s">
        <v>78</v>
      </c>
      <c r="E209" s="214" t="s">
        <v>171</v>
      </c>
      <c r="F209" s="214" t="s">
        <v>324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SUM(P210:P216)</f>
        <v>0</v>
      </c>
      <c r="Q209" s="208"/>
      <c r="R209" s="209">
        <f>SUM(R210:R216)</f>
        <v>0.34596149999999998</v>
      </c>
      <c r="S209" s="208"/>
      <c r="T209" s="210">
        <f>SUM(T210:T216)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1" t="s">
        <v>87</v>
      </c>
      <c r="AT209" s="212" t="s">
        <v>78</v>
      </c>
      <c r="AU209" s="212" t="s">
        <v>87</v>
      </c>
      <c r="AY209" s="211" t="s">
        <v>134</v>
      </c>
      <c r="BK209" s="213">
        <f>SUM(BK210:BK216)</f>
        <v>0</v>
      </c>
    </row>
    <row r="210" s="2" customFormat="1" ht="24.15" customHeight="1">
      <c r="A210" s="36"/>
      <c r="B210" s="37"/>
      <c r="C210" s="216" t="s">
        <v>325</v>
      </c>
      <c r="D210" s="216" t="s">
        <v>136</v>
      </c>
      <c r="E210" s="217" t="s">
        <v>326</v>
      </c>
      <c r="F210" s="218" t="s">
        <v>327</v>
      </c>
      <c r="G210" s="219" t="s">
        <v>260</v>
      </c>
      <c r="H210" s="220">
        <v>16.100000000000001</v>
      </c>
      <c r="I210" s="221"/>
      <c r="J210" s="222">
        <f>ROUND(I210*H210,2)</f>
        <v>0</v>
      </c>
      <c r="K210" s="218" t="s">
        <v>140</v>
      </c>
      <c r="L210" s="42"/>
      <c r="M210" s="223" t="s">
        <v>1</v>
      </c>
      <c r="N210" s="224" t="s">
        <v>44</v>
      </c>
      <c r="O210" s="89"/>
      <c r="P210" s="225">
        <f>O210*H210</f>
        <v>0</v>
      </c>
      <c r="Q210" s="225">
        <v>1.0000000000000001E-05</v>
      </c>
      <c r="R210" s="225">
        <f>Q210*H210</f>
        <v>0.00016100000000000004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141</v>
      </c>
      <c r="AT210" s="227" t="s">
        <v>136</v>
      </c>
      <c r="AU210" s="227" t="s">
        <v>89</v>
      </c>
      <c r="AY210" s="15" t="s">
        <v>134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87</v>
      </c>
      <c r="BK210" s="228">
        <f>ROUND(I210*H210,2)</f>
        <v>0</v>
      </c>
      <c r="BL210" s="15" t="s">
        <v>141</v>
      </c>
      <c r="BM210" s="227" t="s">
        <v>328</v>
      </c>
    </row>
    <row r="211" s="2" customFormat="1" ht="24.15" customHeight="1">
      <c r="A211" s="36"/>
      <c r="B211" s="37"/>
      <c r="C211" s="245" t="s">
        <v>329</v>
      </c>
      <c r="D211" s="245" t="s">
        <v>228</v>
      </c>
      <c r="E211" s="246" t="s">
        <v>330</v>
      </c>
      <c r="F211" s="247" t="s">
        <v>331</v>
      </c>
      <c r="G211" s="248" t="s">
        <v>260</v>
      </c>
      <c r="H211" s="249">
        <v>17.254999999999999</v>
      </c>
      <c r="I211" s="250"/>
      <c r="J211" s="251">
        <f>ROUND(I211*H211,2)</f>
        <v>0</v>
      </c>
      <c r="K211" s="247" t="s">
        <v>140</v>
      </c>
      <c r="L211" s="252"/>
      <c r="M211" s="253" t="s">
        <v>1</v>
      </c>
      <c r="N211" s="254" t="s">
        <v>44</v>
      </c>
      <c r="O211" s="89"/>
      <c r="P211" s="225">
        <f>O211*H211</f>
        <v>0</v>
      </c>
      <c r="Q211" s="225">
        <v>0.0051000000000000004</v>
      </c>
      <c r="R211" s="225">
        <f>Q211*H211</f>
        <v>0.088000499999999995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171</v>
      </c>
      <c r="AT211" s="227" t="s">
        <v>228</v>
      </c>
      <c r="AU211" s="227" t="s">
        <v>89</v>
      </c>
      <c r="AY211" s="15" t="s">
        <v>134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87</v>
      </c>
      <c r="BK211" s="228">
        <f>ROUND(I211*H211,2)</f>
        <v>0</v>
      </c>
      <c r="BL211" s="15" t="s">
        <v>141</v>
      </c>
      <c r="BM211" s="227" t="s">
        <v>332</v>
      </c>
    </row>
    <row r="212" s="13" customFormat="1">
      <c r="A212" s="13"/>
      <c r="B212" s="229"/>
      <c r="C212" s="230"/>
      <c r="D212" s="231" t="s">
        <v>143</v>
      </c>
      <c r="E212" s="230"/>
      <c r="F212" s="233" t="s">
        <v>333</v>
      </c>
      <c r="G212" s="230"/>
      <c r="H212" s="234">
        <v>17.254999999999999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143</v>
      </c>
      <c r="AU212" s="240" t="s">
        <v>89</v>
      </c>
      <c r="AV212" s="13" t="s">
        <v>89</v>
      </c>
      <c r="AW212" s="13" t="s">
        <v>4</v>
      </c>
      <c r="AX212" s="13" t="s">
        <v>87</v>
      </c>
      <c r="AY212" s="240" t="s">
        <v>134</v>
      </c>
    </row>
    <row r="213" s="2" customFormat="1" ht="24.15" customHeight="1">
      <c r="A213" s="36"/>
      <c r="B213" s="37"/>
      <c r="C213" s="216" t="s">
        <v>334</v>
      </c>
      <c r="D213" s="216" t="s">
        <v>136</v>
      </c>
      <c r="E213" s="217" t="s">
        <v>335</v>
      </c>
      <c r="F213" s="218" t="s">
        <v>336</v>
      </c>
      <c r="G213" s="219" t="s">
        <v>147</v>
      </c>
      <c r="H213" s="220">
        <v>2</v>
      </c>
      <c r="I213" s="221"/>
      <c r="J213" s="222">
        <f>ROUND(I213*H213,2)</f>
        <v>0</v>
      </c>
      <c r="K213" s="218" t="s">
        <v>1</v>
      </c>
      <c r="L213" s="42"/>
      <c r="M213" s="223" t="s">
        <v>1</v>
      </c>
      <c r="N213" s="224" t="s">
        <v>44</v>
      </c>
      <c r="O213" s="89"/>
      <c r="P213" s="225">
        <f>O213*H213</f>
        <v>0</v>
      </c>
      <c r="Q213" s="225">
        <v>0.06404</v>
      </c>
      <c r="R213" s="225">
        <f>Q213*H213</f>
        <v>0.12808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141</v>
      </c>
      <c r="AT213" s="227" t="s">
        <v>136</v>
      </c>
      <c r="AU213" s="227" t="s">
        <v>89</v>
      </c>
      <c r="AY213" s="15" t="s">
        <v>134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87</v>
      </c>
      <c r="BK213" s="228">
        <f>ROUND(I213*H213,2)</f>
        <v>0</v>
      </c>
      <c r="BL213" s="15" t="s">
        <v>141</v>
      </c>
      <c r="BM213" s="227" t="s">
        <v>337</v>
      </c>
    </row>
    <row r="214" s="2" customFormat="1" ht="33" customHeight="1">
      <c r="A214" s="36"/>
      <c r="B214" s="37"/>
      <c r="C214" s="216" t="s">
        <v>338</v>
      </c>
      <c r="D214" s="216" t="s">
        <v>136</v>
      </c>
      <c r="E214" s="217" t="s">
        <v>339</v>
      </c>
      <c r="F214" s="218" t="s">
        <v>340</v>
      </c>
      <c r="G214" s="219" t="s">
        <v>147</v>
      </c>
      <c r="H214" s="220">
        <v>2</v>
      </c>
      <c r="I214" s="221"/>
      <c r="J214" s="222">
        <f>ROUND(I214*H214,2)</f>
        <v>0</v>
      </c>
      <c r="K214" s="218" t="s">
        <v>140</v>
      </c>
      <c r="L214" s="42"/>
      <c r="M214" s="223" t="s">
        <v>1</v>
      </c>
      <c r="N214" s="224" t="s">
        <v>44</v>
      </c>
      <c r="O214" s="89"/>
      <c r="P214" s="225">
        <f>O214*H214</f>
        <v>0</v>
      </c>
      <c r="Q214" s="225">
        <v>0.00396</v>
      </c>
      <c r="R214" s="225">
        <f>Q214*H214</f>
        <v>0.00792</v>
      </c>
      <c r="S214" s="225">
        <v>0</v>
      </c>
      <c r="T214" s="22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141</v>
      </c>
      <c r="AT214" s="227" t="s">
        <v>136</v>
      </c>
      <c r="AU214" s="227" t="s">
        <v>89</v>
      </c>
      <c r="AY214" s="15" t="s">
        <v>134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87</v>
      </c>
      <c r="BK214" s="228">
        <f>ROUND(I214*H214,2)</f>
        <v>0</v>
      </c>
      <c r="BL214" s="15" t="s">
        <v>141</v>
      </c>
      <c r="BM214" s="227" t="s">
        <v>341</v>
      </c>
    </row>
    <row r="215" s="2" customFormat="1" ht="44.25" customHeight="1">
      <c r="A215" s="36"/>
      <c r="B215" s="37"/>
      <c r="C215" s="245" t="s">
        <v>342</v>
      </c>
      <c r="D215" s="245" t="s">
        <v>228</v>
      </c>
      <c r="E215" s="246" t="s">
        <v>343</v>
      </c>
      <c r="F215" s="247" t="s">
        <v>344</v>
      </c>
      <c r="G215" s="248" t="s">
        <v>147</v>
      </c>
      <c r="H215" s="249">
        <v>2.0299999999999998</v>
      </c>
      <c r="I215" s="250"/>
      <c r="J215" s="251">
        <f>ROUND(I215*H215,2)</f>
        <v>0</v>
      </c>
      <c r="K215" s="247" t="s">
        <v>140</v>
      </c>
      <c r="L215" s="252"/>
      <c r="M215" s="253" t="s">
        <v>1</v>
      </c>
      <c r="N215" s="254" t="s">
        <v>44</v>
      </c>
      <c r="O215" s="89"/>
      <c r="P215" s="225">
        <f>O215*H215</f>
        <v>0</v>
      </c>
      <c r="Q215" s="225">
        <v>0.059999999999999998</v>
      </c>
      <c r="R215" s="225">
        <f>Q215*H215</f>
        <v>0.12179999999999998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171</v>
      </c>
      <c r="AT215" s="227" t="s">
        <v>228</v>
      </c>
      <c r="AU215" s="227" t="s">
        <v>89</v>
      </c>
      <c r="AY215" s="15" t="s">
        <v>134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87</v>
      </c>
      <c r="BK215" s="228">
        <f>ROUND(I215*H215,2)</f>
        <v>0</v>
      </c>
      <c r="BL215" s="15" t="s">
        <v>141</v>
      </c>
      <c r="BM215" s="227" t="s">
        <v>345</v>
      </c>
    </row>
    <row r="216" s="13" customFormat="1">
      <c r="A216" s="13"/>
      <c r="B216" s="229"/>
      <c r="C216" s="230"/>
      <c r="D216" s="231" t="s">
        <v>143</v>
      </c>
      <c r="E216" s="230"/>
      <c r="F216" s="233" t="s">
        <v>346</v>
      </c>
      <c r="G216" s="230"/>
      <c r="H216" s="234">
        <v>2.0299999999999998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143</v>
      </c>
      <c r="AU216" s="240" t="s">
        <v>89</v>
      </c>
      <c r="AV216" s="13" t="s">
        <v>89</v>
      </c>
      <c r="AW216" s="13" t="s">
        <v>4</v>
      </c>
      <c r="AX216" s="13" t="s">
        <v>87</v>
      </c>
      <c r="AY216" s="240" t="s">
        <v>134</v>
      </c>
    </row>
    <row r="217" s="12" customFormat="1" ht="22.8" customHeight="1">
      <c r="A217" s="12"/>
      <c r="B217" s="200"/>
      <c r="C217" s="201"/>
      <c r="D217" s="202" t="s">
        <v>78</v>
      </c>
      <c r="E217" s="214" t="s">
        <v>347</v>
      </c>
      <c r="F217" s="214" t="s">
        <v>348</v>
      </c>
      <c r="G217" s="201"/>
      <c r="H217" s="201"/>
      <c r="I217" s="204"/>
      <c r="J217" s="215">
        <f>BK217</f>
        <v>0</v>
      </c>
      <c r="K217" s="201"/>
      <c r="L217" s="206"/>
      <c r="M217" s="207"/>
      <c r="N217" s="208"/>
      <c r="O217" s="208"/>
      <c r="P217" s="209">
        <f>P218</f>
        <v>0</v>
      </c>
      <c r="Q217" s="208"/>
      <c r="R217" s="209">
        <f>R218</f>
        <v>0</v>
      </c>
      <c r="S217" s="208"/>
      <c r="T217" s="210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1" t="s">
        <v>87</v>
      </c>
      <c r="AT217" s="212" t="s">
        <v>78</v>
      </c>
      <c r="AU217" s="212" t="s">
        <v>87</v>
      </c>
      <c r="AY217" s="211" t="s">
        <v>134</v>
      </c>
      <c r="BK217" s="213">
        <f>BK218</f>
        <v>0</v>
      </c>
    </row>
    <row r="218" s="2" customFormat="1" ht="33" customHeight="1">
      <c r="A218" s="36"/>
      <c r="B218" s="37"/>
      <c r="C218" s="216" t="s">
        <v>349</v>
      </c>
      <c r="D218" s="216" t="s">
        <v>136</v>
      </c>
      <c r="E218" s="217" t="s">
        <v>350</v>
      </c>
      <c r="F218" s="218" t="s">
        <v>351</v>
      </c>
      <c r="G218" s="219" t="s">
        <v>271</v>
      </c>
      <c r="H218" s="220">
        <v>11998.290000000001</v>
      </c>
      <c r="I218" s="221"/>
      <c r="J218" s="222">
        <f>ROUND(I218*H218,2)</f>
        <v>0</v>
      </c>
      <c r="K218" s="218" t="s">
        <v>140</v>
      </c>
      <c r="L218" s="42"/>
      <c r="M218" s="223" t="s">
        <v>1</v>
      </c>
      <c r="N218" s="224" t="s">
        <v>44</v>
      </c>
      <c r="O218" s="89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7" t="s">
        <v>141</v>
      </c>
      <c r="AT218" s="227" t="s">
        <v>136</v>
      </c>
      <c r="AU218" s="227" t="s">
        <v>89</v>
      </c>
      <c r="AY218" s="15" t="s">
        <v>134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5" t="s">
        <v>87</v>
      </c>
      <c r="BK218" s="228">
        <f>ROUND(I218*H218,2)</f>
        <v>0</v>
      </c>
      <c r="BL218" s="15" t="s">
        <v>141</v>
      </c>
      <c r="BM218" s="227" t="s">
        <v>352</v>
      </c>
    </row>
    <row r="219" s="12" customFormat="1" ht="25.92" customHeight="1">
      <c r="A219" s="12"/>
      <c r="B219" s="200"/>
      <c r="C219" s="201"/>
      <c r="D219" s="202" t="s">
        <v>78</v>
      </c>
      <c r="E219" s="203" t="s">
        <v>353</v>
      </c>
      <c r="F219" s="203" t="s">
        <v>354</v>
      </c>
      <c r="G219" s="201"/>
      <c r="H219" s="201"/>
      <c r="I219" s="204"/>
      <c r="J219" s="205">
        <f>BK219</f>
        <v>0</v>
      </c>
      <c r="K219" s="201"/>
      <c r="L219" s="206"/>
      <c r="M219" s="207"/>
      <c r="N219" s="208"/>
      <c r="O219" s="208"/>
      <c r="P219" s="209">
        <f>P220+P227+P229+P232+P234+P236+P239</f>
        <v>0</v>
      </c>
      <c r="Q219" s="208"/>
      <c r="R219" s="209">
        <f>R220+R227+R229+R232+R234+R236+R239</f>
        <v>0</v>
      </c>
      <c r="S219" s="208"/>
      <c r="T219" s="210">
        <f>T220+T227+T229+T232+T234+T236+T239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1" t="s">
        <v>156</v>
      </c>
      <c r="AT219" s="212" t="s">
        <v>78</v>
      </c>
      <c r="AU219" s="212" t="s">
        <v>79</v>
      </c>
      <c r="AY219" s="211" t="s">
        <v>134</v>
      </c>
      <c r="BK219" s="213">
        <f>BK220+BK227+BK229+BK232+BK234+BK236+BK239</f>
        <v>0</v>
      </c>
    </row>
    <row r="220" s="12" customFormat="1" ht="22.8" customHeight="1">
      <c r="A220" s="12"/>
      <c r="B220" s="200"/>
      <c r="C220" s="201"/>
      <c r="D220" s="202" t="s">
        <v>78</v>
      </c>
      <c r="E220" s="214" t="s">
        <v>355</v>
      </c>
      <c r="F220" s="214" t="s">
        <v>356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SUM(P221:P226)</f>
        <v>0</v>
      </c>
      <c r="Q220" s="208"/>
      <c r="R220" s="209">
        <f>SUM(R221:R226)</f>
        <v>0</v>
      </c>
      <c r="S220" s="208"/>
      <c r="T220" s="210">
        <f>SUM(T221:T226)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156</v>
      </c>
      <c r="AT220" s="212" t="s">
        <v>78</v>
      </c>
      <c r="AU220" s="212" t="s">
        <v>87</v>
      </c>
      <c r="AY220" s="211" t="s">
        <v>134</v>
      </c>
      <c r="BK220" s="213">
        <f>SUM(BK221:BK226)</f>
        <v>0</v>
      </c>
    </row>
    <row r="221" s="2" customFormat="1" ht="16.5" customHeight="1">
      <c r="A221" s="36"/>
      <c r="B221" s="37"/>
      <c r="C221" s="216" t="s">
        <v>357</v>
      </c>
      <c r="D221" s="216" t="s">
        <v>136</v>
      </c>
      <c r="E221" s="217" t="s">
        <v>358</v>
      </c>
      <c r="F221" s="218" t="s">
        <v>359</v>
      </c>
      <c r="G221" s="219" t="s">
        <v>360</v>
      </c>
      <c r="H221" s="220">
        <v>1</v>
      </c>
      <c r="I221" s="221"/>
      <c r="J221" s="222">
        <f>ROUND(I221*H221,2)</f>
        <v>0</v>
      </c>
      <c r="K221" s="218" t="s">
        <v>140</v>
      </c>
      <c r="L221" s="42"/>
      <c r="M221" s="223" t="s">
        <v>1</v>
      </c>
      <c r="N221" s="224" t="s">
        <v>44</v>
      </c>
      <c r="O221" s="89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361</v>
      </c>
      <c r="AT221" s="227" t="s">
        <v>136</v>
      </c>
      <c r="AU221" s="227" t="s">
        <v>89</v>
      </c>
      <c r="AY221" s="15" t="s">
        <v>134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87</v>
      </c>
      <c r="BK221" s="228">
        <f>ROUND(I221*H221,2)</f>
        <v>0</v>
      </c>
      <c r="BL221" s="15" t="s">
        <v>361</v>
      </c>
      <c r="BM221" s="227" t="s">
        <v>362</v>
      </c>
    </row>
    <row r="222" s="2" customFormat="1" ht="16.5" customHeight="1">
      <c r="A222" s="36"/>
      <c r="B222" s="37"/>
      <c r="C222" s="216" t="s">
        <v>363</v>
      </c>
      <c r="D222" s="216" t="s">
        <v>136</v>
      </c>
      <c r="E222" s="217" t="s">
        <v>364</v>
      </c>
      <c r="F222" s="218" t="s">
        <v>365</v>
      </c>
      <c r="G222" s="219" t="s">
        <v>360</v>
      </c>
      <c r="H222" s="220">
        <v>1</v>
      </c>
      <c r="I222" s="221"/>
      <c r="J222" s="222">
        <f>ROUND(I222*H222,2)</f>
        <v>0</v>
      </c>
      <c r="K222" s="218" t="s">
        <v>140</v>
      </c>
      <c r="L222" s="42"/>
      <c r="M222" s="223" t="s">
        <v>1</v>
      </c>
      <c r="N222" s="224" t="s">
        <v>44</v>
      </c>
      <c r="O222" s="89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7" t="s">
        <v>361</v>
      </c>
      <c r="AT222" s="227" t="s">
        <v>136</v>
      </c>
      <c r="AU222" s="227" t="s">
        <v>89</v>
      </c>
      <c r="AY222" s="15" t="s">
        <v>134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5" t="s">
        <v>87</v>
      </c>
      <c r="BK222" s="228">
        <f>ROUND(I222*H222,2)</f>
        <v>0</v>
      </c>
      <c r="BL222" s="15" t="s">
        <v>361</v>
      </c>
      <c r="BM222" s="227" t="s">
        <v>366</v>
      </c>
    </row>
    <row r="223" s="2" customFormat="1" ht="21.75" customHeight="1">
      <c r="A223" s="36"/>
      <c r="B223" s="37"/>
      <c r="C223" s="216" t="s">
        <v>367</v>
      </c>
      <c r="D223" s="216" t="s">
        <v>136</v>
      </c>
      <c r="E223" s="217" t="s">
        <v>368</v>
      </c>
      <c r="F223" s="218" t="s">
        <v>369</v>
      </c>
      <c r="G223" s="219" t="s">
        <v>360</v>
      </c>
      <c r="H223" s="220">
        <v>1</v>
      </c>
      <c r="I223" s="221"/>
      <c r="J223" s="222">
        <f>ROUND(I223*H223,2)</f>
        <v>0</v>
      </c>
      <c r="K223" s="218" t="s">
        <v>140</v>
      </c>
      <c r="L223" s="42"/>
      <c r="M223" s="223" t="s">
        <v>1</v>
      </c>
      <c r="N223" s="224" t="s">
        <v>44</v>
      </c>
      <c r="O223" s="89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7" t="s">
        <v>361</v>
      </c>
      <c r="AT223" s="227" t="s">
        <v>136</v>
      </c>
      <c r="AU223" s="227" t="s">
        <v>89</v>
      </c>
      <c r="AY223" s="15" t="s">
        <v>134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5" t="s">
        <v>87</v>
      </c>
      <c r="BK223" s="228">
        <f>ROUND(I223*H223,2)</f>
        <v>0</v>
      </c>
      <c r="BL223" s="15" t="s">
        <v>361</v>
      </c>
      <c r="BM223" s="227" t="s">
        <v>370</v>
      </c>
    </row>
    <row r="224" s="2" customFormat="1" ht="21.75" customHeight="1">
      <c r="A224" s="36"/>
      <c r="B224" s="37"/>
      <c r="C224" s="216" t="s">
        <v>371</v>
      </c>
      <c r="D224" s="216" t="s">
        <v>136</v>
      </c>
      <c r="E224" s="217" t="s">
        <v>372</v>
      </c>
      <c r="F224" s="218" t="s">
        <v>373</v>
      </c>
      <c r="G224" s="219" t="s">
        <v>360</v>
      </c>
      <c r="H224" s="220">
        <v>1</v>
      </c>
      <c r="I224" s="221"/>
      <c r="J224" s="222">
        <f>ROUND(I224*H224,2)</f>
        <v>0</v>
      </c>
      <c r="K224" s="218" t="s">
        <v>140</v>
      </c>
      <c r="L224" s="42"/>
      <c r="M224" s="223" t="s">
        <v>1</v>
      </c>
      <c r="N224" s="224" t="s">
        <v>44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361</v>
      </c>
      <c r="AT224" s="227" t="s">
        <v>136</v>
      </c>
      <c r="AU224" s="227" t="s">
        <v>89</v>
      </c>
      <c r="AY224" s="15" t="s">
        <v>134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87</v>
      </c>
      <c r="BK224" s="228">
        <f>ROUND(I224*H224,2)</f>
        <v>0</v>
      </c>
      <c r="BL224" s="15" t="s">
        <v>361</v>
      </c>
      <c r="BM224" s="227" t="s">
        <v>374</v>
      </c>
    </row>
    <row r="225" s="2" customFormat="1" ht="24.15" customHeight="1">
      <c r="A225" s="36"/>
      <c r="B225" s="37"/>
      <c r="C225" s="216" t="s">
        <v>375</v>
      </c>
      <c r="D225" s="216" t="s">
        <v>136</v>
      </c>
      <c r="E225" s="217" t="s">
        <v>376</v>
      </c>
      <c r="F225" s="218" t="s">
        <v>377</v>
      </c>
      <c r="G225" s="219" t="s">
        <v>360</v>
      </c>
      <c r="H225" s="220">
        <v>1</v>
      </c>
      <c r="I225" s="221"/>
      <c r="J225" s="222">
        <f>ROUND(I225*H225,2)</f>
        <v>0</v>
      </c>
      <c r="K225" s="218" t="s">
        <v>140</v>
      </c>
      <c r="L225" s="42"/>
      <c r="M225" s="223" t="s">
        <v>1</v>
      </c>
      <c r="N225" s="224" t="s">
        <v>44</v>
      </c>
      <c r="O225" s="89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7" t="s">
        <v>361</v>
      </c>
      <c r="AT225" s="227" t="s">
        <v>136</v>
      </c>
      <c r="AU225" s="227" t="s">
        <v>89</v>
      </c>
      <c r="AY225" s="15" t="s">
        <v>134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5" t="s">
        <v>87</v>
      </c>
      <c r="BK225" s="228">
        <f>ROUND(I225*H225,2)</f>
        <v>0</v>
      </c>
      <c r="BL225" s="15" t="s">
        <v>361</v>
      </c>
      <c r="BM225" s="227" t="s">
        <v>378</v>
      </c>
    </row>
    <row r="226" s="2" customFormat="1" ht="16.5" customHeight="1">
      <c r="A226" s="36"/>
      <c r="B226" s="37"/>
      <c r="C226" s="216" t="s">
        <v>379</v>
      </c>
      <c r="D226" s="216" t="s">
        <v>136</v>
      </c>
      <c r="E226" s="217" t="s">
        <v>380</v>
      </c>
      <c r="F226" s="218" t="s">
        <v>381</v>
      </c>
      <c r="G226" s="219" t="s">
        <v>360</v>
      </c>
      <c r="H226" s="220">
        <v>1</v>
      </c>
      <c r="I226" s="221"/>
      <c r="J226" s="222">
        <f>ROUND(I226*H226,2)</f>
        <v>0</v>
      </c>
      <c r="K226" s="218" t="s">
        <v>140</v>
      </c>
      <c r="L226" s="42"/>
      <c r="M226" s="223" t="s">
        <v>1</v>
      </c>
      <c r="N226" s="224" t="s">
        <v>44</v>
      </c>
      <c r="O226" s="89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7" t="s">
        <v>361</v>
      </c>
      <c r="AT226" s="227" t="s">
        <v>136</v>
      </c>
      <c r="AU226" s="227" t="s">
        <v>89</v>
      </c>
      <c r="AY226" s="15" t="s">
        <v>134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5" t="s">
        <v>87</v>
      </c>
      <c r="BK226" s="228">
        <f>ROUND(I226*H226,2)</f>
        <v>0</v>
      </c>
      <c r="BL226" s="15" t="s">
        <v>361</v>
      </c>
      <c r="BM226" s="227" t="s">
        <v>382</v>
      </c>
    </row>
    <row r="227" s="12" customFormat="1" ht="22.8" customHeight="1">
      <c r="A227" s="12"/>
      <c r="B227" s="200"/>
      <c r="C227" s="201"/>
      <c r="D227" s="202" t="s">
        <v>78</v>
      </c>
      <c r="E227" s="214" t="s">
        <v>383</v>
      </c>
      <c r="F227" s="214" t="s">
        <v>384</v>
      </c>
      <c r="G227" s="201"/>
      <c r="H227" s="201"/>
      <c r="I227" s="204"/>
      <c r="J227" s="215">
        <f>BK227</f>
        <v>0</v>
      </c>
      <c r="K227" s="201"/>
      <c r="L227" s="206"/>
      <c r="M227" s="207"/>
      <c r="N227" s="208"/>
      <c r="O227" s="208"/>
      <c r="P227" s="209">
        <f>P228</f>
        <v>0</v>
      </c>
      <c r="Q227" s="208"/>
      <c r="R227" s="209">
        <f>R228</f>
        <v>0</v>
      </c>
      <c r="S227" s="208"/>
      <c r="T227" s="210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1" t="s">
        <v>156</v>
      </c>
      <c r="AT227" s="212" t="s">
        <v>78</v>
      </c>
      <c r="AU227" s="212" t="s">
        <v>87</v>
      </c>
      <c r="AY227" s="211" t="s">
        <v>134</v>
      </c>
      <c r="BK227" s="213">
        <f>BK228</f>
        <v>0</v>
      </c>
    </row>
    <row r="228" s="2" customFormat="1" ht="24.15" customHeight="1">
      <c r="A228" s="36"/>
      <c r="B228" s="37"/>
      <c r="C228" s="216" t="s">
        <v>385</v>
      </c>
      <c r="D228" s="216" t="s">
        <v>136</v>
      </c>
      <c r="E228" s="217" t="s">
        <v>386</v>
      </c>
      <c r="F228" s="218" t="s">
        <v>387</v>
      </c>
      <c r="G228" s="219" t="s">
        <v>360</v>
      </c>
      <c r="H228" s="220">
        <v>1</v>
      </c>
      <c r="I228" s="221"/>
      <c r="J228" s="222">
        <f>ROUND(I228*H228,2)</f>
        <v>0</v>
      </c>
      <c r="K228" s="218" t="s">
        <v>140</v>
      </c>
      <c r="L228" s="42"/>
      <c r="M228" s="223" t="s">
        <v>1</v>
      </c>
      <c r="N228" s="224" t="s">
        <v>44</v>
      </c>
      <c r="O228" s="89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361</v>
      </c>
      <c r="AT228" s="227" t="s">
        <v>136</v>
      </c>
      <c r="AU228" s="227" t="s">
        <v>89</v>
      </c>
      <c r="AY228" s="15" t="s">
        <v>134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87</v>
      </c>
      <c r="BK228" s="228">
        <f>ROUND(I228*H228,2)</f>
        <v>0</v>
      </c>
      <c r="BL228" s="15" t="s">
        <v>361</v>
      </c>
      <c r="BM228" s="227" t="s">
        <v>388</v>
      </c>
    </row>
    <row r="229" s="12" customFormat="1" ht="22.8" customHeight="1">
      <c r="A229" s="12"/>
      <c r="B229" s="200"/>
      <c r="C229" s="201"/>
      <c r="D229" s="202" t="s">
        <v>78</v>
      </c>
      <c r="E229" s="214" t="s">
        <v>389</v>
      </c>
      <c r="F229" s="214" t="s">
        <v>390</v>
      </c>
      <c r="G229" s="201"/>
      <c r="H229" s="201"/>
      <c r="I229" s="204"/>
      <c r="J229" s="215">
        <f>BK229</f>
        <v>0</v>
      </c>
      <c r="K229" s="201"/>
      <c r="L229" s="206"/>
      <c r="M229" s="207"/>
      <c r="N229" s="208"/>
      <c r="O229" s="208"/>
      <c r="P229" s="209">
        <f>SUM(P230:P231)</f>
        <v>0</v>
      </c>
      <c r="Q229" s="208"/>
      <c r="R229" s="209">
        <f>SUM(R230:R231)</f>
        <v>0</v>
      </c>
      <c r="S229" s="208"/>
      <c r="T229" s="210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1" t="s">
        <v>156</v>
      </c>
      <c r="AT229" s="212" t="s">
        <v>78</v>
      </c>
      <c r="AU229" s="212" t="s">
        <v>87</v>
      </c>
      <c r="AY229" s="211" t="s">
        <v>134</v>
      </c>
      <c r="BK229" s="213">
        <f>SUM(BK230:BK231)</f>
        <v>0</v>
      </c>
    </row>
    <row r="230" s="2" customFormat="1" ht="16.5" customHeight="1">
      <c r="A230" s="36"/>
      <c r="B230" s="37"/>
      <c r="C230" s="216" t="s">
        <v>391</v>
      </c>
      <c r="D230" s="216" t="s">
        <v>136</v>
      </c>
      <c r="E230" s="217" t="s">
        <v>392</v>
      </c>
      <c r="F230" s="218" t="s">
        <v>393</v>
      </c>
      <c r="G230" s="219" t="s">
        <v>360</v>
      </c>
      <c r="H230" s="220">
        <v>1</v>
      </c>
      <c r="I230" s="221"/>
      <c r="J230" s="222">
        <f>ROUND(I230*H230,2)</f>
        <v>0</v>
      </c>
      <c r="K230" s="218" t="s">
        <v>140</v>
      </c>
      <c r="L230" s="42"/>
      <c r="M230" s="223" t="s">
        <v>1</v>
      </c>
      <c r="N230" s="224" t="s">
        <v>44</v>
      </c>
      <c r="O230" s="89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361</v>
      </c>
      <c r="AT230" s="227" t="s">
        <v>136</v>
      </c>
      <c r="AU230" s="227" t="s">
        <v>89</v>
      </c>
      <c r="AY230" s="15" t="s">
        <v>134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87</v>
      </c>
      <c r="BK230" s="228">
        <f>ROUND(I230*H230,2)</f>
        <v>0</v>
      </c>
      <c r="BL230" s="15" t="s">
        <v>361</v>
      </c>
      <c r="BM230" s="227" t="s">
        <v>394</v>
      </c>
    </row>
    <row r="231" s="2" customFormat="1" ht="16.5" customHeight="1">
      <c r="A231" s="36"/>
      <c r="B231" s="37"/>
      <c r="C231" s="216" t="s">
        <v>395</v>
      </c>
      <c r="D231" s="216" t="s">
        <v>136</v>
      </c>
      <c r="E231" s="217" t="s">
        <v>396</v>
      </c>
      <c r="F231" s="218" t="s">
        <v>397</v>
      </c>
      <c r="G231" s="219" t="s">
        <v>398</v>
      </c>
      <c r="H231" s="220">
        <v>1</v>
      </c>
      <c r="I231" s="221"/>
      <c r="J231" s="222">
        <f>ROUND(I231*H231,2)</f>
        <v>0</v>
      </c>
      <c r="K231" s="218" t="s">
        <v>140</v>
      </c>
      <c r="L231" s="42"/>
      <c r="M231" s="223" t="s">
        <v>1</v>
      </c>
      <c r="N231" s="224" t="s">
        <v>44</v>
      </c>
      <c r="O231" s="89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7" t="s">
        <v>361</v>
      </c>
      <c r="AT231" s="227" t="s">
        <v>136</v>
      </c>
      <c r="AU231" s="227" t="s">
        <v>89</v>
      </c>
      <c r="AY231" s="15" t="s">
        <v>134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5" t="s">
        <v>87</v>
      </c>
      <c r="BK231" s="228">
        <f>ROUND(I231*H231,2)</f>
        <v>0</v>
      </c>
      <c r="BL231" s="15" t="s">
        <v>361</v>
      </c>
      <c r="BM231" s="227" t="s">
        <v>399</v>
      </c>
    </row>
    <row r="232" s="12" customFormat="1" ht="22.8" customHeight="1">
      <c r="A232" s="12"/>
      <c r="B232" s="200"/>
      <c r="C232" s="201"/>
      <c r="D232" s="202" t="s">
        <v>78</v>
      </c>
      <c r="E232" s="214" t="s">
        <v>400</v>
      </c>
      <c r="F232" s="214" t="s">
        <v>401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P233</f>
        <v>0</v>
      </c>
      <c r="Q232" s="208"/>
      <c r="R232" s="209">
        <f>R233</f>
        <v>0</v>
      </c>
      <c r="S232" s="208"/>
      <c r="T232" s="210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156</v>
      </c>
      <c r="AT232" s="212" t="s">
        <v>78</v>
      </c>
      <c r="AU232" s="212" t="s">
        <v>87</v>
      </c>
      <c r="AY232" s="211" t="s">
        <v>134</v>
      </c>
      <c r="BK232" s="213">
        <f>BK233</f>
        <v>0</v>
      </c>
    </row>
    <row r="233" s="2" customFormat="1" ht="16.5" customHeight="1">
      <c r="A233" s="36"/>
      <c r="B233" s="37"/>
      <c r="C233" s="216" t="s">
        <v>402</v>
      </c>
      <c r="D233" s="216" t="s">
        <v>136</v>
      </c>
      <c r="E233" s="217" t="s">
        <v>403</v>
      </c>
      <c r="F233" s="218" t="s">
        <v>404</v>
      </c>
      <c r="G233" s="219" t="s">
        <v>360</v>
      </c>
      <c r="H233" s="220">
        <v>12</v>
      </c>
      <c r="I233" s="221"/>
      <c r="J233" s="222">
        <f>ROUND(I233*H233,2)</f>
        <v>0</v>
      </c>
      <c r="K233" s="218" t="s">
        <v>140</v>
      </c>
      <c r="L233" s="42"/>
      <c r="M233" s="223" t="s">
        <v>1</v>
      </c>
      <c r="N233" s="224" t="s">
        <v>44</v>
      </c>
      <c r="O233" s="89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361</v>
      </c>
      <c r="AT233" s="227" t="s">
        <v>136</v>
      </c>
      <c r="AU233" s="227" t="s">
        <v>89</v>
      </c>
      <c r="AY233" s="15" t="s">
        <v>134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87</v>
      </c>
      <c r="BK233" s="228">
        <f>ROUND(I233*H233,2)</f>
        <v>0</v>
      </c>
      <c r="BL233" s="15" t="s">
        <v>361</v>
      </c>
      <c r="BM233" s="227" t="s">
        <v>405</v>
      </c>
    </row>
    <row r="234" s="12" customFormat="1" ht="22.8" customHeight="1">
      <c r="A234" s="12"/>
      <c r="B234" s="200"/>
      <c r="C234" s="201"/>
      <c r="D234" s="202" t="s">
        <v>78</v>
      </c>
      <c r="E234" s="214" t="s">
        <v>406</v>
      </c>
      <c r="F234" s="214" t="s">
        <v>407</v>
      </c>
      <c r="G234" s="201"/>
      <c r="H234" s="201"/>
      <c r="I234" s="204"/>
      <c r="J234" s="215">
        <f>BK234</f>
        <v>0</v>
      </c>
      <c r="K234" s="201"/>
      <c r="L234" s="206"/>
      <c r="M234" s="207"/>
      <c r="N234" s="208"/>
      <c r="O234" s="208"/>
      <c r="P234" s="209">
        <f>P235</f>
        <v>0</v>
      </c>
      <c r="Q234" s="208"/>
      <c r="R234" s="209">
        <f>R235</f>
        <v>0</v>
      </c>
      <c r="S234" s="208"/>
      <c r="T234" s="210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1" t="s">
        <v>156</v>
      </c>
      <c r="AT234" s="212" t="s">
        <v>78</v>
      </c>
      <c r="AU234" s="212" t="s">
        <v>87</v>
      </c>
      <c r="AY234" s="211" t="s">
        <v>134</v>
      </c>
      <c r="BK234" s="213">
        <f>BK235</f>
        <v>0</v>
      </c>
    </row>
    <row r="235" s="2" customFormat="1" ht="16.5" customHeight="1">
      <c r="A235" s="36"/>
      <c r="B235" s="37"/>
      <c r="C235" s="216" t="s">
        <v>408</v>
      </c>
      <c r="D235" s="216" t="s">
        <v>136</v>
      </c>
      <c r="E235" s="217" t="s">
        <v>409</v>
      </c>
      <c r="F235" s="218" t="s">
        <v>410</v>
      </c>
      <c r="G235" s="219" t="s">
        <v>360</v>
      </c>
      <c r="H235" s="220">
        <v>1</v>
      </c>
      <c r="I235" s="221"/>
      <c r="J235" s="222">
        <f>ROUND(I235*H235,2)</f>
        <v>0</v>
      </c>
      <c r="K235" s="218" t="s">
        <v>140</v>
      </c>
      <c r="L235" s="42"/>
      <c r="M235" s="223" t="s">
        <v>1</v>
      </c>
      <c r="N235" s="224" t="s">
        <v>44</v>
      </c>
      <c r="O235" s="89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7" t="s">
        <v>361</v>
      </c>
      <c r="AT235" s="227" t="s">
        <v>136</v>
      </c>
      <c r="AU235" s="227" t="s">
        <v>89</v>
      </c>
      <c r="AY235" s="15" t="s">
        <v>134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5" t="s">
        <v>87</v>
      </c>
      <c r="BK235" s="228">
        <f>ROUND(I235*H235,2)</f>
        <v>0</v>
      </c>
      <c r="BL235" s="15" t="s">
        <v>361</v>
      </c>
      <c r="BM235" s="227" t="s">
        <v>411</v>
      </c>
    </row>
    <row r="236" s="12" customFormat="1" ht="22.8" customHeight="1">
      <c r="A236" s="12"/>
      <c r="B236" s="200"/>
      <c r="C236" s="201"/>
      <c r="D236" s="202" t="s">
        <v>78</v>
      </c>
      <c r="E236" s="214" t="s">
        <v>412</v>
      </c>
      <c r="F236" s="214" t="s">
        <v>413</v>
      </c>
      <c r="G236" s="201"/>
      <c r="H236" s="201"/>
      <c r="I236" s="204"/>
      <c r="J236" s="215">
        <f>BK236</f>
        <v>0</v>
      </c>
      <c r="K236" s="201"/>
      <c r="L236" s="206"/>
      <c r="M236" s="207"/>
      <c r="N236" s="208"/>
      <c r="O236" s="208"/>
      <c r="P236" s="209">
        <f>SUM(P237:P238)</f>
        <v>0</v>
      </c>
      <c r="Q236" s="208"/>
      <c r="R236" s="209">
        <f>SUM(R237:R238)</f>
        <v>0</v>
      </c>
      <c r="S236" s="208"/>
      <c r="T236" s="210">
        <f>SUM(T237:T238)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1" t="s">
        <v>156</v>
      </c>
      <c r="AT236" s="212" t="s">
        <v>78</v>
      </c>
      <c r="AU236" s="212" t="s">
        <v>87</v>
      </c>
      <c r="AY236" s="211" t="s">
        <v>134</v>
      </c>
      <c r="BK236" s="213">
        <f>SUM(BK237:BK238)</f>
        <v>0</v>
      </c>
    </row>
    <row r="237" s="2" customFormat="1" ht="16.5" customHeight="1">
      <c r="A237" s="36"/>
      <c r="B237" s="37"/>
      <c r="C237" s="216" t="s">
        <v>414</v>
      </c>
      <c r="D237" s="216" t="s">
        <v>136</v>
      </c>
      <c r="E237" s="217" t="s">
        <v>415</v>
      </c>
      <c r="F237" s="218" t="s">
        <v>416</v>
      </c>
      <c r="G237" s="219" t="s">
        <v>417</v>
      </c>
      <c r="H237" s="220">
        <v>1</v>
      </c>
      <c r="I237" s="221"/>
      <c r="J237" s="222">
        <f>ROUND(I237*H237,2)</f>
        <v>0</v>
      </c>
      <c r="K237" s="218" t="s">
        <v>140</v>
      </c>
      <c r="L237" s="42"/>
      <c r="M237" s="223" t="s">
        <v>1</v>
      </c>
      <c r="N237" s="224" t="s">
        <v>44</v>
      </c>
      <c r="O237" s="89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7" t="s">
        <v>361</v>
      </c>
      <c r="AT237" s="227" t="s">
        <v>136</v>
      </c>
      <c r="AU237" s="227" t="s">
        <v>89</v>
      </c>
      <c r="AY237" s="15" t="s">
        <v>134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5" t="s">
        <v>87</v>
      </c>
      <c r="BK237" s="228">
        <f>ROUND(I237*H237,2)</f>
        <v>0</v>
      </c>
      <c r="BL237" s="15" t="s">
        <v>361</v>
      </c>
      <c r="BM237" s="227" t="s">
        <v>418</v>
      </c>
    </row>
    <row r="238" s="2" customFormat="1">
      <c r="A238" s="36"/>
      <c r="B238" s="37"/>
      <c r="C238" s="38"/>
      <c r="D238" s="231" t="s">
        <v>169</v>
      </c>
      <c r="E238" s="38"/>
      <c r="F238" s="241" t="s">
        <v>419</v>
      </c>
      <c r="G238" s="38"/>
      <c r="H238" s="38"/>
      <c r="I238" s="242"/>
      <c r="J238" s="38"/>
      <c r="K238" s="38"/>
      <c r="L238" s="42"/>
      <c r="M238" s="243"/>
      <c r="N238" s="244"/>
      <c r="O238" s="89"/>
      <c r="P238" s="89"/>
      <c r="Q238" s="89"/>
      <c r="R238" s="89"/>
      <c r="S238" s="89"/>
      <c r="T238" s="90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169</v>
      </c>
      <c r="AU238" s="15" t="s">
        <v>89</v>
      </c>
    </row>
    <row r="239" s="12" customFormat="1" ht="22.8" customHeight="1">
      <c r="A239" s="12"/>
      <c r="B239" s="200"/>
      <c r="C239" s="201"/>
      <c r="D239" s="202" t="s">
        <v>78</v>
      </c>
      <c r="E239" s="214" t="s">
        <v>420</v>
      </c>
      <c r="F239" s="214" t="s">
        <v>421</v>
      </c>
      <c r="G239" s="201"/>
      <c r="H239" s="201"/>
      <c r="I239" s="204"/>
      <c r="J239" s="215">
        <f>BK239</f>
        <v>0</v>
      </c>
      <c r="K239" s="201"/>
      <c r="L239" s="206"/>
      <c r="M239" s="207"/>
      <c r="N239" s="208"/>
      <c r="O239" s="208"/>
      <c r="P239" s="209">
        <f>P240</f>
        <v>0</v>
      </c>
      <c r="Q239" s="208"/>
      <c r="R239" s="209">
        <f>R240</f>
        <v>0</v>
      </c>
      <c r="S239" s="208"/>
      <c r="T239" s="210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1" t="s">
        <v>156</v>
      </c>
      <c r="AT239" s="212" t="s">
        <v>78</v>
      </c>
      <c r="AU239" s="212" t="s">
        <v>87</v>
      </c>
      <c r="AY239" s="211" t="s">
        <v>134</v>
      </c>
      <c r="BK239" s="213">
        <f>BK240</f>
        <v>0</v>
      </c>
    </row>
    <row r="240" s="2" customFormat="1" ht="21.75" customHeight="1">
      <c r="A240" s="36"/>
      <c r="B240" s="37"/>
      <c r="C240" s="216" t="s">
        <v>422</v>
      </c>
      <c r="D240" s="216" t="s">
        <v>136</v>
      </c>
      <c r="E240" s="217" t="s">
        <v>423</v>
      </c>
      <c r="F240" s="218" t="s">
        <v>424</v>
      </c>
      <c r="G240" s="219" t="s">
        <v>360</v>
      </c>
      <c r="H240" s="220">
        <v>1</v>
      </c>
      <c r="I240" s="221"/>
      <c r="J240" s="222">
        <f>ROUND(I240*H240,2)</f>
        <v>0</v>
      </c>
      <c r="K240" s="218" t="s">
        <v>140</v>
      </c>
      <c r="L240" s="42"/>
      <c r="M240" s="255" t="s">
        <v>1</v>
      </c>
      <c r="N240" s="256" t="s">
        <v>44</v>
      </c>
      <c r="O240" s="257"/>
      <c r="P240" s="258">
        <f>O240*H240</f>
        <v>0</v>
      </c>
      <c r="Q240" s="258">
        <v>0</v>
      </c>
      <c r="R240" s="258">
        <f>Q240*H240</f>
        <v>0</v>
      </c>
      <c r="S240" s="258">
        <v>0</v>
      </c>
      <c r="T240" s="259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361</v>
      </c>
      <c r="AT240" s="227" t="s">
        <v>136</v>
      </c>
      <c r="AU240" s="227" t="s">
        <v>89</v>
      </c>
      <c r="AY240" s="15" t="s">
        <v>134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87</v>
      </c>
      <c r="BK240" s="228">
        <f>ROUND(I240*H240,2)</f>
        <v>0</v>
      </c>
      <c r="BL240" s="15" t="s">
        <v>361</v>
      </c>
      <c r="BM240" s="227" t="s">
        <v>425</v>
      </c>
    </row>
    <row r="241" s="2" customFormat="1" ht="6.96" customHeight="1">
      <c r="A241" s="36"/>
      <c r="B241" s="64"/>
      <c r="C241" s="65"/>
      <c r="D241" s="65"/>
      <c r="E241" s="65"/>
      <c r="F241" s="65"/>
      <c r="G241" s="65"/>
      <c r="H241" s="65"/>
      <c r="I241" s="65"/>
      <c r="J241" s="65"/>
      <c r="K241" s="65"/>
      <c r="L241" s="42"/>
      <c r="M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</row>
  </sheetData>
  <sheetProtection sheet="1" autoFilter="0" formatColumns="0" formatRows="0" objects="1" scenarios="1" spinCount="100000" saltValue="0aY7WCLEXS9sYIP+GvYwTEPf52dgXlSdU+V5HP8ujzBzngP5gPoIOuFh4yCBwRhtfoapU5gaM4Bc0K5+NkBwfA==" hashValue="xWlEuTwgRL+B+ZcSpVtV88ciSgG1r1nY9mGCg4gxHq69gtBBlKCwVHrI1vnOmu2Z9AlE4oBwDQhcl4JhEyQvYA==" algorithmName="SHA-512" password="CC35"/>
  <autoFilter ref="C130:K240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426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ROUND(J134,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ROUND((SUM(BE134:BE285)),  2)</f>
        <v>0</v>
      </c>
      <c r="G33" s="36"/>
      <c r="H33" s="36"/>
      <c r="I33" s="153">
        <v>0.20999999999999999</v>
      </c>
      <c r="J33" s="152">
        <f>ROUND(((SUM(BE134:BE285))*I33),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ROUND((SUM(BF134:BF285)),  2)</f>
        <v>0</v>
      </c>
      <c r="G34" s="36"/>
      <c r="H34" s="36"/>
      <c r="I34" s="153">
        <v>0.14999999999999999</v>
      </c>
      <c r="J34" s="152">
        <f>ROUND(((SUM(BF134:BF285))*I34),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ROUND((SUM(BG134:BG285)),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ROUND((SUM(BH134:BH285)),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ROUND((SUM(BI134:BI285)),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202110082 - SO 102 - POLNÍ CESTA C18 k.ú. BĚLČICE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Bělčice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J134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J135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J136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106</v>
      </c>
      <c r="E99" s="186"/>
      <c r="F99" s="186"/>
      <c r="G99" s="186"/>
      <c r="H99" s="186"/>
      <c r="I99" s="186"/>
      <c r="J99" s="187">
        <f>J194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427</v>
      </c>
      <c r="E100" s="186"/>
      <c r="F100" s="186"/>
      <c r="G100" s="186"/>
      <c r="H100" s="186"/>
      <c r="I100" s="186"/>
      <c r="J100" s="187">
        <f>J208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107</v>
      </c>
      <c r="E101" s="186"/>
      <c r="F101" s="186"/>
      <c r="G101" s="186"/>
      <c r="H101" s="186"/>
      <c r="I101" s="186"/>
      <c r="J101" s="187">
        <f>J211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108</v>
      </c>
      <c r="E102" s="186"/>
      <c r="F102" s="186"/>
      <c r="G102" s="186"/>
      <c r="H102" s="186"/>
      <c r="I102" s="186"/>
      <c r="J102" s="187">
        <f>J215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109</v>
      </c>
      <c r="E103" s="186"/>
      <c r="F103" s="186"/>
      <c r="G103" s="186"/>
      <c r="H103" s="186"/>
      <c r="I103" s="186"/>
      <c r="J103" s="187">
        <f>J235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428</v>
      </c>
      <c r="E104" s="186"/>
      <c r="F104" s="186"/>
      <c r="G104" s="186"/>
      <c r="H104" s="186"/>
      <c r="I104" s="186"/>
      <c r="J104" s="187">
        <f>J247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429</v>
      </c>
      <c r="E105" s="186"/>
      <c r="F105" s="186"/>
      <c r="G105" s="186"/>
      <c r="H105" s="186"/>
      <c r="I105" s="186"/>
      <c r="J105" s="187">
        <f>J255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110</v>
      </c>
      <c r="E106" s="186"/>
      <c r="F106" s="186"/>
      <c r="G106" s="186"/>
      <c r="H106" s="186"/>
      <c r="I106" s="186"/>
      <c r="J106" s="187">
        <f>J262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7"/>
      <c r="C107" s="178"/>
      <c r="D107" s="179" t="s">
        <v>111</v>
      </c>
      <c r="E107" s="180"/>
      <c r="F107" s="180"/>
      <c r="G107" s="180"/>
      <c r="H107" s="180"/>
      <c r="I107" s="180"/>
      <c r="J107" s="181">
        <f>J264</f>
        <v>0</v>
      </c>
      <c r="K107" s="178"/>
      <c r="L107" s="18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3"/>
      <c r="C108" s="184"/>
      <c r="D108" s="185" t="s">
        <v>112</v>
      </c>
      <c r="E108" s="186"/>
      <c r="F108" s="186"/>
      <c r="G108" s="186"/>
      <c r="H108" s="186"/>
      <c r="I108" s="186"/>
      <c r="J108" s="187">
        <f>J265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113</v>
      </c>
      <c r="E109" s="186"/>
      <c r="F109" s="186"/>
      <c r="G109" s="186"/>
      <c r="H109" s="186"/>
      <c r="I109" s="186"/>
      <c r="J109" s="187">
        <f>J272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114</v>
      </c>
      <c r="E110" s="186"/>
      <c r="F110" s="186"/>
      <c r="G110" s="186"/>
      <c r="H110" s="186"/>
      <c r="I110" s="186"/>
      <c r="J110" s="187">
        <f>J274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115</v>
      </c>
      <c r="E111" s="186"/>
      <c r="F111" s="186"/>
      <c r="G111" s="186"/>
      <c r="H111" s="186"/>
      <c r="I111" s="186"/>
      <c r="J111" s="187">
        <f>J277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116</v>
      </c>
      <c r="E112" s="186"/>
      <c r="F112" s="186"/>
      <c r="G112" s="186"/>
      <c r="H112" s="186"/>
      <c r="I112" s="186"/>
      <c r="J112" s="187">
        <f>J279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117</v>
      </c>
      <c r="E113" s="186"/>
      <c r="F113" s="186"/>
      <c r="G113" s="186"/>
      <c r="H113" s="186"/>
      <c r="I113" s="186"/>
      <c r="J113" s="187">
        <f>J281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118</v>
      </c>
      <c r="E114" s="186"/>
      <c r="F114" s="186"/>
      <c r="G114" s="186"/>
      <c r="H114" s="186"/>
      <c r="I114" s="186"/>
      <c r="J114" s="187">
        <f>J284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20" s="2" customFormat="1" ht="6.96" customHeight="1">
      <c r="A120" s="36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24.96" customHeight="1">
      <c r="A121" s="36"/>
      <c r="B121" s="37"/>
      <c r="C121" s="21" t="s">
        <v>119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16</v>
      </c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6.5" customHeight="1">
      <c r="A124" s="36"/>
      <c r="B124" s="37"/>
      <c r="C124" s="38"/>
      <c r="D124" s="38"/>
      <c r="E124" s="172" t="str">
        <f>E7</f>
        <v>POLNÍ CESTY BĚLČICE - ZÁHROBÍ</v>
      </c>
      <c r="F124" s="30"/>
      <c r="G124" s="30"/>
      <c r="H124" s="30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2" customHeight="1">
      <c r="A125" s="36"/>
      <c r="B125" s="37"/>
      <c r="C125" s="30" t="s">
        <v>97</v>
      </c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6.5" customHeight="1">
      <c r="A126" s="36"/>
      <c r="B126" s="37"/>
      <c r="C126" s="38"/>
      <c r="D126" s="38"/>
      <c r="E126" s="74" t="str">
        <f>E9</f>
        <v>202110082 - SO 102 - POLNÍ CESTA C18 k.ú. BĚLČICE</v>
      </c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2" customHeight="1">
      <c r="A128" s="36"/>
      <c r="B128" s="37"/>
      <c r="C128" s="30" t="s">
        <v>20</v>
      </c>
      <c r="D128" s="38"/>
      <c r="E128" s="38"/>
      <c r="F128" s="25" t="str">
        <f>F12</f>
        <v>Bělčice</v>
      </c>
      <c r="G128" s="38"/>
      <c r="H128" s="38"/>
      <c r="I128" s="30" t="s">
        <v>22</v>
      </c>
      <c r="J128" s="77" t="str">
        <f>IF(J12="","",J12)</f>
        <v>30. 10. 2021</v>
      </c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6.96" customHeight="1">
      <c r="A129" s="36"/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24</v>
      </c>
      <c r="D130" s="38"/>
      <c r="E130" s="38"/>
      <c r="F130" s="25" t="str">
        <f>E15</f>
        <v>SPU Strakonice</v>
      </c>
      <c r="G130" s="38"/>
      <c r="H130" s="38"/>
      <c r="I130" s="30" t="s">
        <v>32</v>
      </c>
      <c r="J130" s="34" t="str">
        <f>E21</f>
        <v>S-pro servis s.r.o.</v>
      </c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5.15" customHeight="1">
      <c r="A131" s="36"/>
      <c r="B131" s="37"/>
      <c r="C131" s="30" t="s">
        <v>30</v>
      </c>
      <c r="D131" s="38"/>
      <c r="E131" s="38"/>
      <c r="F131" s="25" t="str">
        <f>IF(E18="","",E18)</f>
        <v>Vyplň údaj</v>
      </c>
      <c r="G131" s="38"/>
      <c r="H131" s="38"/>
      <c r="I131" s="30" t="s">
        <v>37</v>
      </c>
      <c r="J131" s="34" t="str">
        <f>E24</f>
        <v>S-pro servis s.r.o.</v>
      </c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0.32" customHeight="1">
      <c r="A132" s="36"/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11" customFormat="1" ht="29.28" customHeight="1">
      <c r="A133" s="189"/>
      <c r="B133" s="190"/>
      <c r="C133" s="191" t="s">
        <v>120</v>
      </c>
      <c r="D133" s="192" t="s">
        <v>64</v>
      </c>
      <c r="E133" s="192" t="s">
        <v>60</v>
      </c>
      <c r="F133" s="192" t="s">
        <v>61</v>
      </c>
      <c r="G133" s="192" t="s">
        <v>121</v>
      </c>
      <c r="H133" s="192" t="s">
        <v>122</v>
      </c>
      <c r="I133" s="192" t="s">
        <v>123</v>
      </c>
      <c r="J133" s="192" t="s">
        <v>101</v>
      </c>
      <c r="K133" s="193" t="s">
        <v>124</v>
      </c>
      <c r="L133" s="194"/>
      <c r="M133" s="98" t="s">
        <v>1</v>
      </c>
      <c r="N133" s="99" t="s">
        <v>43</v>
      </c>
      <c r="O133" s="99" t="s">
        <v>125</v>
      </c>
      <c r="P133" s="99" t="s">
        <v>126</v>
      </c>
      <c r="Q133" s="99" t="s">
        <v>127</v>
      </c>
      <c r="R133" s="99" t="s">
        <v>128</v>
      </c>
      <c r="S133" s="99" t="s">
        <v>129</v>
      </c>
      <c r="T133" s="100" t="s">
        <v>130</v>
      </c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</row>
    <row r="134" s="2" customFormat="1" ht="22.8" customHeight="1">
      <c r="A134" s="36"/>
      <c r="B134" s="37"/>
      <c r="C134" s="105" t="s">
        <v>131</v>
      </c>
      <c r="D134" s="38"/>
      <c r="E134" s="38"/>
      <c r="F134" s="38"/>
      <c r="G134" s="38"/>
      <c r="H134" s="38"/>
      <c r="I134" s="38"/>
      <c r="J134" s="195">
        <f>BK134</f>
        <v>0</v>
      </c>
      <c r="K134" s="38"/>
      <c r="L134" s="42"/>
      <c r="M134" s="101"/>
      <c r="N134" s="196"/>
      <c r="O134" s="102"/>
      <c r="P134" s="197">
        <f>P135+P264</f>
        <v>0</v>
      </c>
      <c r="Q134" s="102"/>
      <c r="R134" s="197">
        <f>R135+R264</f>
        <v>6336.8472984</v>
      </c>
      <c r="S134" s="102"/>
      <c r="T134" s="198">
        <f>T135+T264</f>
        <v>26.620000000000001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78</v>
      </c>
      <c r="AU134" s="15" t="s">
        <v>103</v>
      </c>
      <c r="BK134" s="199">
        <f>BK135+BK264</f>
        <v>0</v>
      </c>
    </row>
    <row r="135" s="12" customFormat="1" ht="25.92" customHeight="1">
      <c r="A135" s="12"/>
      <c r="B135" s="200"/>
      <c r="C135" s="201"/>
      <c r="D135" s="202" t="s">
        <v>78</v>
      </c>
      <c r="E135" s="203" t="s">
        <v>132</v>
      </c>
      <c r="F135" s="203" t="s">
        <v>133</v>
      </c>
      <c r="G135" s="201"/>
      <c r="H135" s="201"/>
      <c r="I135" s="204"/>
      <c r="J135" s="205">
        <f>BK135</f>
        <v>0</v>
      </c>
      <c r="K135" s="201"/>
      <c r="L135" s="206"/>
      <c r="M135" s="207"/>
      <c r="N135" s="208"/>
      <c r="O135" s="208"/>
      <c r="P135" s="209">
        <f>P136+P194+P208+P211+P215+P235+P247+P255+P262</f>
        <v>0</v>
      </c>
      <c r="Q135" s="208"/>
      <c r="R135" s="209">
        <f>R136+R194+R208+R211+R215+R235+R247+R255+R262</f>
        <v>6336.8472984</v>
      </c>
      <c r="S135" s="208"/>
      <c r="T135" s="210">
        <f>T136+T194+T208+T211+T215+T235+T247+T255+T262</f>
        <v>26.620000000000001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87</v>
      </c>
      <c r="AT135" s="212" t="s">
        <v>78</v>
      </c>
      <c r="AU135" s="212" t="s">
        <v>79</v>
      </c>
      <c r="AY135" s="211" t="s">
        <v>134</v>
      </c>
      <c r="BK135" s="213">
        <f>BK136+BK194+BK208+BK211+BK215+BK235+BK247+BK255+BK262</f>
        <v>0</v>
      </c>
    </row>
    <row r="136" s="12" customFormat="1" ht="22.8" customHeight="1">
      <c r="A136" s="12"/>
      <c r="B136" s="200"/>
      <c r="C136" s="201"/>
      <c r="D136" s="202" t="s">
        <v>78</v>
      </c>
      <c r="E136" s="214" t="s">
        <v>87</v>
      </c>
      <c r="F136" s="214" t="s">
        <v>135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SUM(P137:P193)</f>
        <v>0</v>
      </c>
      <c r="Q136" s="208"/>
      <c r="R136" s="209">
        <f>SUM(R137:R193)</f>
        <v>263.669421</v>
      </c>
      <c r="S136" s="208"/>
      <c r="T136" s="210">
        <f>SUM(T137:T193)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87</v>
      </c>
      <c r="AT136" s="212" t="s">
        <v>78</v>
      </c>
      <c r="AU136" s="212" t="s">
        <v>87</v>
      </c>
      <c r="AY136" s="211" t="s">
        <v>134</v>
      </c>
      <c r="BK136" s="213">
        <f>SUM(BK137:BK193)</f>
        <v>0</v>
      </c>
    </row>
    <row r="137" s="2" customFormat="1" ht="33" customHeight="1">
      <c r="A137" s="36"/>
      <c r="B137" s="37"/>
      <c r="C137" s="216" t="s">
        <v>87</v>
      </c>
      <c r="D137" s="216" t="s">
        <v>136</v>
      </c>
      <c r="E137" s="217" t="s">
        <v>137</v>
      </c>
      <c r="F137" s="218" t="s">
        <v>138</v>
      </c>
      <c r="G137" s="219" t="s">
        <v>139</v>
      </c>
      <c r="H137" s="220">
        <v>1070</v>
      </c>
      <c r="I137" s="221"/>
      <c r="J137" s="222">
        <f>ROUND(I137*H137,2)</f>
        <v>0</v>
      </c>
      <c r="K137" s="218" t="s">
        <v>140</v>
      </c>
      <c r="L137" s="42"/>
      <c r="M137" s="223" t="s">
        <v>1</v>
      </c>
      <c r="N137" s="224" t="s">
        <v>44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141</v>
      </c>
      <c r="AT137" s="227" t="s">
        <v>136</v>
      </c>
      <c r="AU137" s="227" t="s">
        <v>89</v>
      </c>
      <c r="AY137" s="15" t="s">
        <v>134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87</v>
      </c>
      <c r="BK137" s="228">
        <f>ROUND(I137*H137,2)</f>
        <v>0</v>
      </c>
      <c r="BL137" s="15" t="s">
        <v>141</v>
      </c>
      <c r="BM137" s="227" t="s">
        <v>430</v>
      </c>
    </row>
    <row r="138" s="13" customFormat="1">
      <c r="A138" s="13"/>
      <c r="B138" s="229"/>
      <c r="C138" s="230"/>
      <c r="D138" s="231" t="s">
        <v>143</v>
      </c>
      <c r="E138" s="232" t="s">
        <v>1</v>
      </c>
      <c r="F138" s="233" t="s">
        <v>431</v>
      </c>
      <c r="G138" s="230"/>
      <c r="H138" s="234">
        <v>1070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143</v>
      </c>
      <c r="AU138" s="240" t="s">
        <v>89</v>
      </c>
      <c r="AV138" s="13" t="s">
        <v>89</v>
      </c>
      <c r="AW138" s="13" t="s">
        <v>36</v>
      </c>
      <c r="AX138" s="13" t="s">
        <v>87</v>
      </c>
      <c r="AY138" s="240" t="s">
        <v>134</v>
      </c>
    </row>
    <row r="139" s="2" customFormat="1" ht="24.15" customHeight="1">
      <c r="A139" s="36"/>
      <c r="B139" s="37"/>
      <c r="C139" s="216" t="s">
        <v>89</v>
      </c>
      <c r="D139" s="216" t="s">
        <v>136</v>
      </c>
      <c r="E139" s="217" t="s">
        <v>432</v>
      </c>
      <c r="F139" s="218" t="s">
        <v>433</v>
      </c>
      <c r="G139" s="219" t="s">
        <v>147</v>
      </c>
      <c r="H139" s="220">
        <v>2</v>
      </c>
      <c r="I139" s="221"/>
      <c r="J139" s="222">
        <f>ROUND(I139*H139,2)</f>
        <v>0</v>
      </c>
      <c r="K139" s="218" t="s">
        <v>140</v>
      </c>
      <c r="L139" s="42"/>
      <c r="M139" s="223" t="s">
        <v>1</v>
      </c>
      <c r="N139" s="224" t="s">
        <v>44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141</v>
      </c>
      <c r="AT139" s="227" t="s">
        <v>136</v>
      </c>
      <c r="AU139" s="227" t="s">
        <v>89</v>
      </c>
      <c r="AY139" s="15" t="s">
        <v>134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87</v>
      </c>
      <c r="BK139" s="228">
        <f>ROUND(I139*H139,2)</f>
        <v>0</v>
      </c>
      <c r="BL139" s="15" t="s">
        <v>141</v>
      </c>
      <c r="BM139" s="227" t="s">
        <v>434</v>
      </c>
    </row>
    <row r="140" s="2" customFormat="1" ht="16.5" customHeight="1">
      <c r="A140" s="36"/>
      <c r="B140" s="37"/>
      <c r="C140" s="216" t="s">
        <v>149</v>
      </c>
      <c r="D140" s="216" t="s">
        <v>136</v>
      </c>
      <c r="E140" s="217" t="s">
        <v>435</v>
      </c>
      <c r="F140" s="218" t="s">
        <v>436</v>
      </c>
      <c r="G140" s="219" t="s">
        <v>147</v>
      </c>
      <c r="H140" s="220">
        <v>2</v>
      </c>
      <c r="I140" s="221"/>
      <c r="J140" s="222">
        <f>ROUND(I140*H140,2)</f>
        <v>0</v>
      </c>
      <c r="K140" s="218" t="s">
        <v>140</v>
      </c>
      <c r="L140" s="42"/>
      <c r="M140" s="223" t="s">
        <v>1</v>
      </c>
      <c r="N140" s="224" t="s">
        <v>44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141</v>
      </c>
      <c r="AT140" s="227" t="s">
        <v>136</v>
      </c>
      <c r="AU140" s="227" t="s">
        <v>89</v>
      </c>
      <c r="AY140" s="15" t="s">
        <v>134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87</v>
      </c>
      <c r="BK140" s="228">
        <f>ROUND(I140*H140,2)</f>
        <v>0</v>
      </c>
      <c r="BL140" s="15" t="s">
        <v>141</v>
      </c>
      <c r="BM140" s="227" t="s">
        <v>437</v>
      </c>
    </row>
    <row r="141" s="2" customFormat="1" ht="33" customHeight="1">
      <c r="A141" s="36"/>
      <c r="B141" s="37"/>
      <c r="C141" s="216" t="s">
        <v>141</v>
      </c>
      <c r="D141" s="216" t="s">
        <v>136</v>
      </c>
      <c r="E141" s="217" t="s">
        <v>165</v>
      </c>
      <c r="F141" s="218" t="s">
        <v>166</v>
      </c>
      <c r="G141" s="219" t="s">
        <v>167</v>
      </c>
      <c r="H141" s="220">
        <v>228.17599999999999</v>
      </c>
      <c r="I141" s="221"/>
      <c r="J141" s="222">
        <f>ROUND(I141*H141,2)</f>
        <v>0</v>
      </c>
      <c r="K141" s="218" t="s">
        <v>140</v>
      </c>
      <c r="L141" s="42"/>
      <c r="M141" s="223" t="s">
        <v>1</v>
      </c>
      <c r="N141" s="224" t="s">
        <v>44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141</v>
      </c>
      <c r="AT141" s="227" t="s">
        <v>136</v>
      </c>
      <c r="AU141" s="227" t="s">
        <v>89</v>
      </c>
      <c r="AY141" s="15" t="s">
        <v>134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87</v>
      </c>
      <c r="BK141" s="228">
        <f>ROUND(I141*H141,2)</f>
        <v>0</v>
      </c>
      <c r="BL141" s="15" t="s">
        <v>141</v>
      </c>
      <c r="BM141" s="227" t="s">
        <v>438</v>
      </c>
    </row>
    <row r="142" s="2" customFormat="1">
      <c r="A142" s="36"/>
      <c r="B142" s="37"/>
      <c r="C142" s="38"/>
      <c r="D142" s="231" t="s">
        <v>169</v>
      </c>
      <c r="E142" s="38"/>
      <c r="F142" s="241" t="s">
        <v>170</v>
      </c>
      <c r="G142" s="38"/>
      <c r="H142" s="38"/>
      <c r="I142" s="242"/>
      <c r="J142" s="38"/>
      <c r="K142" s="38"/>
      <c r="L142" s="42"/>
      <c r="M142" s="243"/>
      <c r="N142" s="244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169</v>
      </c>
      <c r="AU142" s="15" t="s">
        <v>89</v>
      </c>
    </row>
    <row r="143" s="2" customFormat="1" ht="33" customHeight="1">
      <c r="A143" s="36"/>
      <c r="B143" s="37"/>
      <c r="C143" s="216" t="s">
        <v>156</v>
      </c>
      <c r="D143" s="216" t="s">
        <v>136</v>
      </c>
      <c r="E143" s="217" t="s">
        <v>439</v>
      </c>
      <c r="F143" s="218" t="s">
        <v>440</v>
      </c>
      <c r="G143" s="219" t="s">
        <v>167</v>
      </c>
      <c r="H143" s="220">
        <v>297.29500000000002</v>
      </c>
      <c r="I143" s="221"/>
      <c r="J143" s="222">
        <f>ROUND(I143*H143,2)</f>
        <v>0</v>
      </c>
      <c r="K143" s="218" t="s">
        <v>140</v>
      </c>
      <c r="L143" s="42"/>
      <c r="M143" s="223" t="s">
        <v>1</v>
      </c>
      <c r="N143" s="224" t="s">
        <v>44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141</v>
      </c>
      <c r="AT143" s="227" t="s">
        <v>136</v>
      </c>
      <c r="AU143" s="227" t="s">
        <v>89</v>
      </c>
      <c r="AY143" s="15" t="s">
        <v>134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87</v>
      </c>
      <c r="BK143" s="228">
        <f>ROUND(I143*H143,2)</f>
        <v>0</v>
      </c>
      <c r="BL143" s="15" t="s">
        <v>141</v>
      </c>
      <c r="BM143" s="227" t="s">
        <v>441</v>
      </c>
    </row>
    <row r="144" s="2" customFormat="1">
      <c r="A144" s="36"/>
      <c r="B144" s="37"/>
      <c r="C144" s="38"/>
      <c r="D144" s="231" t="s">
        <v>169</v>
      </c>
      <c r="E144" s="38"/>
      <c r="F144" s="241" t="s">
        <v>178</v>
      </c>
      <c r="G144" s="38"/>
      <c r="H144" s="38"/>
      <c r="I144" s="242"/>
      <c r="J144" s="38"/>
      <c r="K144" s="38"/>
      <c r="L144" s="42"/>
      <c r="M144" s="243"/>
      <c r="N144" s="244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169</v>
      </c>
      <c r="AU144" s="15" t="s">
        <v>89</v>
      </c>
    </row>
    <row r="145" s="13" customFormat="1">
      <c r="A145" s="13"/>
      <c r="B145" s="229"/>
      <c r="C145" s="230"/>
      <c r="D145" s="231" t="s">
        <v>143</v>
      </c>
      <c r="E145" s="232" t="s">
        <v>1</v>
      </c>
      <c r="F145" s="233" t="s">
        <v>442</v>
      </c>
      <c r="G145" s="230"/>
      <c r="H145" s="234">
        <v>297.29500000000002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143</v>
      </c>
      <c r="AU145" s="240" t="s">
        <v>89</v>
      </c>
      <c r="AV145" s="13" t="s">
        <v>89</v>
      </c>
      <c r="AW145" s="13" t="s">
        <v>36</v>
      </c>
      <c r="AX145" s="13" t="s">
        <v>87</v>
      </c>
      <c r="AY145" s="240" t="s">
        <v>134</v>
      </c>
    </row>
    <row r="146" s="2" customFormat="1" ht="33" customHeight="1">
      <c r="A146" s="36"/>
      <c r="B146" s="37"/>
      <c r="C146" s="216" t="s">
        <v>160</v>
      </c>
      <c r="D146" s="216" t="s">
        <v>136</v>
      </c>
      <c r="E146" s="217" t="s">
        <v>172</v>
      </c>
      <c r="F146" s="218" t="s">
        <v>173</v>
      </c>
      <c r="G146" s="219" t="s">
        <v>167</v>
      </c>
      <c r="H146" s="220">
        <v>1357.01</v>
      </c>
      <c r="I146" s="221"/>
      <c r="J146" s="222">
        <f>ROUND(I146*H146,2)</f>
        <v>0</v>
      </c>
      <c r="K146" s="218" t="s">
        <v>140</v>
      </c>
      <c r="L146" s="42"/>
      <c r="M146" s="223" t="s">
        <v>1</v>
      </c>
      <c r="N146" s="224" t="s">
        <v>44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141</v>
      </c>
      <c r="AT146" s="227" t="s">
        <v>136</v>
      </c>
      <c r="AU146" s="227" t="s">
        <v>89</v>
      </c>
      <c r="AY146" s="15" t="s">
        <v>134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87</v>
      </c>
      <c r="BK146" s="228">
        <f>ROUND(I146*H146,2)</f>
        <v>0</v>
      </c>
      <c r="BL146" s="15" t="s">
        <v>141</v>
      </c>
      <c r="BM146" s="227" t="s">
        <v>443</v>
      </c>
    </row>
    <row r="147" s="13" customFormat="1">
      <c r="A147" s="13"/>
      <c r="B147" s="229"/>
      <c r="C147" s="230"/>
      <c r="D147" s="231" t="s">
        <v>143</v>
      </c>
      <c r="E147" s="232" t="s">
        <v>1</v>
      </c>
      <c r="F147" s="233" t="s">
        <v>444</v>
      </c>
      <c r="G147" s="230"/>
      <c r="H147" s="234">
        <v>1357.01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143</v>
      </c>
      <c r="AU147" s="240" t="s">
        <v>89</v>
      </c>
      <c r="AV147" s="13" t="s">
        <v>89</v>
      </c>
      <c r="AW147" s="13" t="s">
        <v>36</v>
      </c>
      <c r="AX147" s="13" t="s">
        <v>87</v>
      </c>
      <c r="AY147" s="240" t="s">
        <v>134</v>
      </c>
    </row>
    <row r="148" s="2" customFormat="1" ht="33" customHeight="1">
      <c r="A148" s="36"/>
      <c r="B148" s="37"/>
      <c r="C148" s="216" t="s">
        <v>164</v>
      </c>
      <c r="D148" s="216" t="s">
        <v>136</v>
      </c>
      <c r="E148" s="217" t="s">
        <v>445</v>
      </c>
      <c r="F148" s="218" t="s">
        <v>446</v>
      </c>
      <c r="G148" s="219" t="s">
        <v>167</v>
      </c>
      <c r="H148" s="220">
        <v>10.800000000000001</v>
      </c>
      <c r="I148" s="221"/>
      <c r="J148" s="222">
        <f>ROUND(I148*H148,2)</f>
        <v>0</v>
      </c>
      <c r="K148" s="218" t="s">
        <v>140</v>
      </c>
      <c r="L148" s="42"/>
      <c r="M148" s="223" t="s">
        <v>1</v>
      </c>
      <c r="N148" s="224" t="s">
        <v>44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141</v>
      </c>
      <c r="AT148" s="227" t="s">
        <v>136</v>
      </c>
      <c r="AU148" s="227" t="s">
        <v>89</v>
      </c>
      <c r="AY148" s="15" t="s">
        <v>134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87</v>
      </c>
      <c r="BK148" s="228">
        <f>ROUND(I148*H148,2)</f>
        <v>0</v>
      </c>
      <c r="BL148" s="15" t="s">
        <v>141</v>
      </c>
      <c r="BM148" s="227" t="s">
        <v>447</v>
      </c>
    </row>
    <row r="149" s="2" customFormat="1">
      <c r="A149" s="36"/>
      <c r="B149" s="37"/>
      <c r="C149" s="38"/>
      <c r="D149" s="231" t="s">
        <v>169</v>
      </c>
      <c r="E149" s="38"/>
      <c r="F149" s="241" t="s">
        <v>448</v>
      </c>
      <c r="G149" s="38"/>
      <c r="H149" s="38"/>
      <c r="I149" s="242"/>
      <c r="J149" s="38"/>
      <c r="K149" s="38"/>
      <c r="L149" s="42"/>
      <c r="M149" s="243"/>
      <c r="N149" s="244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169</v>
      </c>
      <c r="AU149" s="15" t="s">
        <v>89</v>
      </c>
    </row>
    <row r="150" s="13" customFormat="1">
      <c r="A150" s="13"/>
      <c r="B150" s="229"/>
      <c r="C150" s="230"/>
      <c r="D150" s="231" t="s">
        <v>143</v>
      </c>
      <c r="E150" s="232" t="s">
        <v>1</v>
      </c>
      <c r="F150" s="233" t="s">
        <v>449</v>
      </c>
      <c r="G150" s="230"/>
      <c r="H150" s="234">
        <v>10.800000000000001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143</v>
      </c>
      <c r="AU150" s="240" t="s">
        <v>89</v>
      </c>
      <c r="AV150" s="13" t="s">
        <v>89</v>
      </c>
      <c r="AW150" s="13" t="s">
        <v>36</v>
      </c>
      <c r="AX150" s="13" t="s">
        <v>87</v>
      </c>
      <c r="AY150" s="240" t="s">
        <v>134</v>
      </c>
    </row>
    <row r="151" s="2" customFormat="1" ht="33" customHeight="1">
      <c r="A151" s="36"/>
      <c r="B151" s="37"/>
      <c r="C151" s="216" t="s">
        <v>171</v>
      </c>
      <c r="D151" s="216" t="s">
        <v>136</v>
      </c>
      <c r="E151" s="217" t="s">
        <v>185</v>
      </c>
      <c r="F151" s="218" t="s">
        <v>186</v>
      </c>
      <c r="G151" s="219" t="s">
        <v>167</v>
      </c>
      <c r="H151" s="220">
        <v>130.76300000000001</v>
      </c>
      <c r="I151" s="221"/>
      <c r="J151" s="222">
        <f>ROUND(I151*H151,2)</f>
        <v>0</v>
      </c>
      <c r="K151" s="218" t="s">
        <v>140</v>
      </c>
      <c r="L151" s="42"/>
      <c r="M151" s="223" t="s">
        <v>1</v>
      </c>
      <c r="N151" s="224" t="s">
        <v>44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141</v>
      </c>
      <c r="AT151" s="227" t="s">
        <v>136</v>
      </c>
      <c r="AU151" s="227" t="s">
        <v>89</v>
      </c>
      <c r="AY151" s="15" t="s">
        <v>134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87</v>
      </c>
      <c r="BK151" s="228">
        <f>ROUND(I151*H151,2)</f>
        <v>0</v>
      </c>
      <c r="BL151" s="15" t="s">
        <v>141</v>
      </c>
      <c r="BM151" s="227" t="s">
        <v>450</v>
      </c>
    </row>
    <row r="152" s="13" customFormat="1">
      <c r="A152" s="13"/>
      <c r="B152" s="229"/>
      <c r="C152" s="230"/>
      <c r="D152" s="231" t="s">
        <v>143</v>
      </c>
      <c r="E152" s="232" t="s">
        <v>1</v>
      </c>
      <c r="F152" s="233" t="s">
        <v>451</v>
      </c>
      <c r="G152" s="230"/>
      <c r="H152" s="234">
        <v>130.76300000000001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143</v>
      </c>
      <c r="AU152" s="240" t="s">
        <v>89</v>
      </c>
      <c r="AV152" s="13" t="s">
        <v>89</v>
      </c>
      <c r="AW152" s="13" t="s">
        <v>36</v>
      </c>
      <c r="AX152" s="13" t="s">
        <v>87</v>
      </c>
      <c r="AY152" s="240" t="s">
        <v>134</v>
      </c>
    </row>
    <row r="153" s="2" customFormat="1" ht="24.15" customHeight="1">
      <c r="A153" s="36"/>
      <c r="B153" s="37"/>
      <c r="C153" s="216" t="s">
        <v>176</v>
      </c>
      <c r="D153" s="216" t="s">
        <v>136</v>
      </c>
      <c r="E153" s="217" t="s">
        <v>452</v>
      </c>
      <c r="F153" s="218" t="s">
        <v>453</v>
      </c>
      <c r="G153" s="219" t="s">
        <v>167</v>
      </c>
      <c r="H153" s="220">
        <v>35.200000000000003</v>
      </c>
      <c r="I153" s="221"/>
      <c r="J153" s="222">
        <f>ROUND(I153*H153,2)</f>
        <v>0</v>
      </c>
      <c r="K153" s="218" t="s">
        <v>140</v>
      </c>
      <c r="L153" s="42"/>
      <c r="M153" s="223" t="s">
        <v>1</v>
      </c>
      <c r="N153" s="224" t="s">
        <v>44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141</v>
      </c>
      <c r="AT153" s="227" t="s">
        <v>136</v>
      </c>
      <c r="AU153" s="227" t="s">
        <v>89</v>
      </c>
      <c r="AY153" s="15" t="s">
        <v>134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87</v>
      </c>
      <c r="BK153" s="228">
        <f>ROUND(I153*H153,2)</f>
        <v>0</v>
      </c>
      <c r="BL153" s="15" t="s">
        <v>141</v>
      </c>
      <c r="BM153" s="227" t="s">
        <v>454</v>
      </c>
    </row>
    <row r="154" s="13" customFormat="1">
      <c r="A154" s="13"/>
      <c r="B154" s="229"/>
      <c r="C154" s="230"/>
      <c r="D154" s="231" t="s">
        <v>143</v>
      </c>
      <c r="E154" s="232" t="s">
        <v>1</v>
      </c>
      <c r="F154" s="233" t="s">
        <v>455</v>
      </c>
      <c r="G154" s="230"/>
      <c r="H154" s="234">
        <v>35.200000000000003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143</v>
      </c>
      <c r="AU154" s="240" t="s">
        <v>89</v>
      </c>
      <c r="AV154" s="13" t="s">
        <v>89</v>
      </c>
      <c r="AW154" s="13" t="s">
        <v>36</v>
      </c>
      <c r="AX154" s="13" t="s">
        <v>87</v>
      </c>
      <c r="AY154" s="240" t="s">
        <v>134</v>
      </c>
    </row>
    <row r="155" s="2" customFormat="1" ht="33" customHeight="1">
      <c r="A155" s="36"/>
      <c r="B155" s="37"/>
      <c r="C155" s="216" t="s">
        <v>180</v>
      </c>
      <c r="D155" s="216" t="s">
        <v>136</v>
      </c>
      <c r="E155" s="217" t="s">
        <v>190</v>
      </c>
      <c r="F155" s="218" t="s">
        <v>191</v>
      </c>
      <c r="G155" s="219" t="s">
        <v>167</v>
      </c>
      <c r="H155" s="220">
        <v>456.35199999999998</v>
      </c>
      <c r="I155" s="221"/>
      <c r="J155" s="222">
        <f>ROUND(I155*H155,2)</f>
        <v>0</v>
      </c>
      <c r="K155" s="218" t="s">
        <v>140</v>
      </c>
      <c r="L155" s="42"/>
      <c r="M155" s="223" t="s">
        <v>1</v>
      </c>
      <c r="N155" s="224" t="s">
        <v>44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141</v>
      </c>
      <c r="AT155" s="227" t="s">
        <v>136</v>
      </c>
      <c r="AU155" s="227" t="s">
        <v>89</v>
      </c>
      <c r="AY155" s="15" t="s">
        <v>134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87</v>
      </c>
      <c r="BK155" s="228">
        <f>ROUND(I155*H155,2)</f>
        <v>0</v>
      </c>
      <c r="BL155" s="15" t="s">
        <v>141</v>
      </c>
      <c r="BM155" s="227" t="s">
        <v>456</v>
      </c>
    </row>
    <row r="156" s="2" customFormat="1">
      <c r="A156" s="36"/>
      <c r="B156" s="37"/>
      <c r="C156" s="38"/>
      <c r="D156" s="231" t="s">
        <v>169</v>
      </c>
      <c r="E156" s="38"/>
      <c r="F156" s="241" t="s">
        <v>193</v>
      </c>
      <c r="G156" s="38"/>
      <c r="H156" s="38"/>
      <c r="I156" s="242"/>
      <c r="J156" s="38"/>
      <c r="K156" s="38"/>
      <c r="L156" s="42"/>
      <c r="M156" s="243"/>
      <c r="N156" s="24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169</v>
      </c>
      <c r="AU156" s="15" t="s">
        <v>89</v>
      </c>
    </row>
    <row r="157" s="13" customFormat="1">
      <c r="A157" s="13"/>
      <c r="B157" s="229"/>
      <c r="C157" s="230"/>
      <c r="D157" s="231" t="s">
        <v>143</v>
      </c>
      <c r="E157" s="232" t="s">
        <v>1</v>
      </c>
      <c r="F157" s="233" t="s">
        <v>457</v>
      </c>
      <c r="G157" s="230"/>
      <c r="H157" s="234">
        <v>456.35199999999998</v>
      </c>
      <c r="I157" s="235"/>
      <c r="J157" s="230"/>
      <c r="K157" s="230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143</v>
      </c>
      <c r="AU157" s="240" t="s">
        <v>89</v>
      </c>
      <c r="AV157" s="13" t="s">
        <v>89</v>
      </c>
      <c r="AW157" s="13" t="s">
        <v>36</v>
      </c>
      <c r="AX157" s="13" t="s">
        <v>87</v>
      </c>
      <c r="AY157" s="240" t="s">
        <v>134</v>
      </c>
    </row>
    <row r="158" s="2" customFormat="1" ht="33" customHeight="1">
      <c r="A158" s="36"/>
      <c r="B158" s="37"/>
      <c r="C158" s="216" t="s">
        <v>184</v>
      </c>
      <c r="D158" s="216" t="s">
        <v>136</v>
      </c>
      <c r="E158" s="217" t="s">
        <v>196</v>
      </c>
      <c r="F158" s="218" t="s">
        <v>197</v>
      </c>
      <c r="G158" s="219" t="s">
        <v>167</v>
      </c>
      <c r="H158" s="220">
        <v>637.34699999999998</v>
      </c>
      <c r="I158" s="221"/>
      <c r="J158" s="222">
        <f>ROUND(I158*H158,2)</f>
        <v>0</v>
      </c>
      <c r="K158" s="218" t="s">
        <v>140</v>
      </c>
      <c r="L158" s="42"/>
      <c r="M158" s="223" t="s">
        <v>1</v>
      </c>
      <c r="N158" s="224" t="s">
        <v>44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141</v>
      </c>
      <c r="AT158" s="227" t="s">
        <v>136</v>
      </c>
      <c r="AU158" s="227" t="s">
        <v>89</v>
      </c>
      <c r="AY158" s="15" t="s">
        <v>134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87</v>
      </c>
      <c r="BK158" s="228">
        <f>ROUND(I158*H158,2)</f>
        <v>0</v>
      </c>
      <c r="BL158" s="15" t="s">
        <v>141</v>
      </c>
      <c r="BM158" s="227" t="s">
        <v>458</v>
      </c>
    </row>
    <row r="159" s="13" customFormat="1">
      <c r="A159" s="13"/>
      <c r="B159" s="229"/>
      <c r="C159" s="230"/>
      <c r="D159" s="231" t="s">
        <v>143</v>
      </c>
      <c r="E159" s="232" t="s">
        <v>1</v>
      </c>
      <c r="F159" s="233" t="s">
        <v>459</v>
      </c>
      <c r="G159" s="230"/>
      <c r="H159" s="234">
        <v>637.34699999999998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143</v>
      </c>
      <c r="AU159" s="240" t="s">
        <v>89</v>
      </c>
      <c r="AV159" s="13" t="s">
        <v>89</v>
      </c>
      <c r="AW159" s="13" t="s">
        <v>36</v>
      </c>
      <c r="AX159" s="13" t="s">
        <v>87</v>
      </c>
      <c r="AY159" s="240" t="s">
        <v>134</v>
      </c>
    </row>
    <row r="160" s="2" customFormat="1" ht="33" customHeight="1">
      <c r="A160" s="36"/>
      <c r="B160" s="37"/>
      <c r="C160" s="216" t="s">
        <v>189</v>
      </c>
      <c r="D160" s="216" t="s">
        <v>136</v>
      </c>
      <c r="E160" s="217" t="s">
        <v>196</v>
      </c>
      <c r="F160" s="218" t="s">
        <v>197</v>
      </c>
      <c r="G160" s="219" t="s">
        <v>167</v>
      </c>
      <c r="H160" s="220">
        <v>297.29500000000002</v>
      </c>
      <c r="I160" s="221"/>
      <c r="J160" s="222">
        <f>ROUND(I160*H160,2)</f>
        <v>0</v>
      </c>
      <c r="K160" s="218" t="s">
        <v>140</v>
      </c>
      <c r="L160" s="42"/>
      <c r="M160" s="223" t="s">
        <v>1</v>
      </c>
      <c r="N160" s="224" t="s">
        <v>44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141</v>
      </c>
      <c r="AT160" s="227" t="s">
        <v>136</v>
      </c>
      <c r="AU160" s="227" t="s">
        <v>89</v>
      </c>
      <c r="AY160" s="15" t="s">
        <v>134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87</v>
      </c>
      <c r="BK160" s="228">
        <f>ROUND(I160*H160,2)</f>
        <v>0</v>
      </c>
      <c r="BL160" s="15" t="s">
        <v>141</v>
      </c>
      <c r="BM160" s="227" t="s">
        <v>460</v>
      </c>
    </row>
    <row r="161" s="2" customFormat="1">
      <c r="A161" s="36"/>
      <c r="B161" s="37"/>
      <c r="C161" s="38"/>
      <c r="D161" s="231" t="s">
        <v>169</v>
      </c>
      <c r="E161" s="38"/>
      <c r="F161" s="241" t="s">
        <v>202</v>
      </c>
      <c r="G161" s="38"/>
      <c r="H161" s="38"/>
      <c r="I161" s="242"/>
      <c r="J161" s="38"/>
      <c r="K161" s="38"/>
      <c r="L161" s="42"/>
      <c r="M161" s="243"/>
      <c r="N161" s="244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169</v>
      </c>
      <c r="AU161" s="15" t="s">
        <v>89</v>
      </c>
    </row>
    <row r="162" s="13" customFormat="1">
      <c r="A162" s="13"/>
      <c r="B162" s="229"/>
      <c r="C162" s="230"/>
      <c r="D162" s="231" t="s">
        <v>143</v>
      </c>
      <c r="E162" s="232" t="s">
        <v>1</v>
      </c>
      <c r="F162" s="233" t="s">
        <v>442</v>
      </c>
      <c r="G162" s="230"/>
      <c r="H162" s="234">
        <v>297.29500000000002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143</v>
      </c>
      <c r="AU162" s="240" t="s">
        <v>89</v>
      </c>
      <c r="AV162" s="13" t="s">
        <v>89</v>
      </c>
      <c r="AW162" s="13" t="s">
        <v>36</v>
      </c>
      <c r="AX162" s="13" t="s">
        <v>87</v>
      </c>
      <c r="AY162" s="240" t="s">
        <v>134</v>
      </c>
    </row>
    <row r="163" s="2" customFormat="1" ht="24.15" customHeight="1">
      <c r="A163" s="36"/>
      <c r="B163" s="37"/>
      <c r="C163" s="216" t="s">
        <v>195</v>
      </c>
      <c r="D163" s="216" t="s">
        <v>136</v>
      </c>
      <c r="E163" s="217" t="s">
        <v>203</v>
      </c>
      <c r="F163" s="218" t="s">
        <v>204</v>
      </c>
      <c r="G163" s="219" t="s">
        <v>167</v>
      </c>
      <c r="H163" s="220">
        <v>228.17599999999999</v>
      </c>
      <c r="I163" s="221"/>
      <c r="J163" s="222">
        <f>ROUND(I163*H163,2)</f>
        <v>0</v>
      </c>
      <c r="K163" s="218" t="s">
        <v>140</v>
      </c>
      <c r="L163" s="42"/>
      <c r="M163" s="223" t="s">
        <v>1</v>
      </c>
      <c r="N163" s="224" t="s">
        <v>44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141</v>
      </c>
      <c r="AT163" s="227" t="s">
        <v>136</v>
      </c>
      <c r="AU163" s="227" t="s">
        <v>89</v>
      </c>
      <c r="AY163" s="15" t="s">
        <v>134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87</v>
      </c>
      <c r="BK163" s="228">
        <f>ROUND(I163*H163,2)</f>
        <v>0</v>
      </c>
      <c r="BL163" s="15" t="s">
        <v>141</v>
      </c>
      <c r="BM163" s="227" t="s">
        <v>461</v>
      </c>
    </row>
    <row r="164" s="2" customFormat="1">
      <c r="A164" s="36"/>
      <c r="B164" s="37"/>
      <c r="C164" s="38"/>
      <c r="D164" s="231" t="s">
        <v>169</v>
      </c>
      <c r="E164" s="38"/>
      <c r="F164" s="241" t="s">
        <v>206</v>
      </c>
      <c r="G164" s="38"/>
      <c r="H164" s="38"/>
      <c r="I164" s="242"/>
      <c r="J164" s="38"/>
      <c r="K164" s="38"/>
      <c r="L164" s="42"/>
      <c r="M164" s="243"/>
      <c r="N164" s="24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169</v>
      </c>
      <c r="AU164" s="15" t="s">
        <v>89</v>
      </c>
    </row>
    <row r="165" s="2" customFormat="1" ht="24.15" customHeight="1">
      <c r="A165" s="36"/>
      <c r="B165" s="37"/>
      <c r="C165" s="216" t="s">
        <v>200</v>
      </c>
      <c r="D165" s="216" t="s">
        <v>136</v>
      </c>
      <c r="E165" s="217" t="s">
        <v>208</v>
      </c>
      <c r="F165" s="218" t="s">
        <v>209</v>
      </c>
      <c r="G165" s="219" t="s">
        <v>167</v>
      </c>
      <c r="H165" s="220">
        <v>228.17599999999999</v>
      </c>
      <c r="I165" s="221"/>
      <c r="J165" s="222">
        <f>ROUND(I165*H165,2)</f>
        <v>0</v>
      </c>
      <c r="K165" s="218" t="s">
        <v>140</v>
      </c>
      <c r="L165" s="42"/>
      <c r="M165" s="223" t="s">
        <v>1</v>
      </c>
      <c r="N165" s="224" t="s">
        <v>44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141</v>
      </c>
      <c r="AT165" s="227" t="s">
        <v>136</v>
      </c>
      <c r="AU165" s="227" t="s">
        <v>89</v>
      </c>
      <c r="AY165" s="15" t="s">
        <v>134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87</v>
      </c>
      <c r="BK165" s="228">
        <f>ROUND(I165*H165,2)</f>
        <v>0</v>
      </c>
      <c r="BL165" s="15" t="s">
        <v>141</v>
      </c>
      <c r="BM165" s="227" t="s">
        <v>462</v>
      </c>
    </row>
    <row r="166" s="2" customFormat="1" ht="16.5" customHeight="1">
      <c r="A166" s="36"/>
      <c r="B166" s="37"/>
      <c r="C166" s="216" t="s">
        <v>8</v>
      </c>
      <c r="D166" s="216" t="s">
        <v>136</v>
      </c>
      <c r="E166" s="217" t="s">
        <v>212</v>
      </c>
      <c r="F166" s="218" t="s">
        <v>213</v>
      </c>
      <c r="G166" s="219" t="s">
        <v>167</v>
      </c>
      <c r="H166" s="220">
        <v>865.52300000000002</v>
      </c>
      <c r="I166" s="221"/>
      <c r="J166" s="222">
        <f>ROUND(I166*H166,2)</f>
        <v>0</v>
      </c>
      <c r="K166" s="218" t="s">
        <v>140</v>
      </c>
      <c r="L166" s="42"/>
      <c r="M166" s="223" t="s">
        <v>1</v>
      </c>
      <c r="N166" s="224" t="s">
        <v>44</v>
      </c>
      <c r="O166" s="89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141</v>
      </c>
      <c r="AT166" s="227" t="s">
        <v>136</v>
      </c>
      <c r="AU166" s="227" t="s">
        <v>89</v>
      </c>
      <c r="AY166" s="15" t="s">
        <v>134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87</v>
      </c>
      <c r="BK166" s="228">
        <f>ROUND(I166*H166,2)</f>
        <v>0</v>
      </c>
      <c r="BL166" s="15" t="s">
        <v>141</v>
      </c>
      <c r="BM166" s="227" t="s">
        <v>463</v>
      </c>
    </row>
    <row r="167" s="13" customFormat="1">
      <c r="A167" s="13"/>
      <c r="B167" s="229"/>
      <c r="C167" s="230"/>
      <c r="D167" s="231" t="s">
        <v>143</v>
      </c>
      <c r="E167" s="232" t="s">
        <v>1</v>
      </c>
      <c r="F167" s="233" t="s">
        <v>464</v>
      </c>
      <c r="G167" s="230"/>
      <c r="H167" s="234">
        <v>865.52300000000002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143</v>
      </c>
      <c r="AU167" s="240" t="s">
        <v>89</v>
      </c>
      <c r="AV167" s="13" t="s">
        <v>89</v>
      </c>
      <c r="AW167" s="13" t="s">
        <v>36</v>
      </c>
      <c r="AX167" s="13" t="s">
        <v>87</v>
      </c>
      <c r="AY167" s="240" t="s">
        <v>134</v>
      </c>
    </row>
    <row r="168" s="2" customFormat="1" ht="16.5" customHeight="1">
      <c r="A168" s="36"/>
      <c r="B168" s="37"/>
      <c r="C168" s="216" t="s">
        <v>207</v>
      </c>
      <c r="D168" s="216" t="s">
        <v>136</v>
      </c>
      <c r="E168" s="217" t="s">
        <v>212</v>
      </c>
      <c r="F168" s="218" t="s">
        <v>213</v>
      </c>
      <c r="G168" s="219" t="s">
        <v>167</v>
      </c>
      <c r="H168" s="220">
        <v>297.29500000000002</v>
      </c>
      <c r="I168" s="221"/>
      <c r="J168" s="222">
        <f>ROUND(I168*H168,2)</f>
        <v>0</v>
      </c>
      <c r="K168" s="218" t="s">
        <v>140</v>
      </c>
      <c r="L168" s="42"/>
      <c r="M168" s="223" t="s">
        <v>1</v>
      </c>
      <c r="N168" s="224" t="s">
        <v>44</v>
      </c>
      <c r="O168" s="89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141</v>
      </c>
      <c r="AT168" s="227" t="s">
        <v>136</v>
      </c>
      <c r="AU168" s="227" t="s">
        <v>89</v>
      </c>
      <c r="AY168" s="15" t="s">
        <v>134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87</v>
      </c>
      <c r="BK168" s="228">
        <f>ROUND(I168*H168,2)</f>
        <v>0</v>
      </c>
      <c r="BL168" s="15" t="s">
        <v>141</v>
      </c>
      <c r="BM168" s="227" t="s">
        <v>465</v>
      </c>
    </row>
    <row r="169" s="2" customFormat="1">
      <c r="A169" s="36"/>
      <c r="B169" s="37"/>
      <c r="C169" s="38"/>
      <c r="D169" s="231" t="s">
        <v>169</v>
      </c>
      <c r="E169" s="38"/>
      <c r="F169" s="241" t="s">
        <v>202</v>
      </c>
      <c r="G169" s="38"/>
      <c r="H169" s="38"/>
      <c r="I169" s="242"/>
      <c r="J169" s="38"/>
      <c r="K169" s="38"/>
      <c r="L169" s="42"/>
      <c r="M169" s="243"/>
      <c r="N169" s="244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169</v>
      </c>
      <c r="AU169" s="15" t="s">
        <v>89</v>
      </c>
    </row>
    <row r="170" s="13" customFormat="1">
      <c r="A170" s="13"/>
      <c r="B170" s="229"/>
      <c r="C170" s="230"/>
      <c r="D170" s="231" t="s">
        <v>143</v>
      </c>
      <c r="E170" s="232" t="s">
        <v>1</v>
      </c>
      <c r="F170" s="233" t="s">
        <v>442</v>
      </c>
      <c r="G170" s="230"/>
      <c r="H170" s="234">
        <v>297.29500000000002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143</v>
      </c>
      <c r="AU170" s="240" t="s">
        <v>89</v>
      </c>
      <c r="AV170" s="13" t="s">
        <v>89</v>
      </c>
      <c r="AW170" s="13" t="s">
        <v>36</v>
      </c>
      <c r="AX170" s="13" t="s">
        <v>87</v>
      </c>
      <c r="AY170" s="240" t="s">
        <v>134</v>
      </c>
    </row>
    <row r="171" s="2" customFormat="1" ht="24.15" customHeight="1">
      <c r="A171" s="36"/>
      <c r="B171" s="37"/>
      <c r="C171" s="216" t="s">
        <v>211</v>
      </c>
      <c r="D171" s="216" t="s">
        <v>136</v>
      </c>
      <c r="E171" s="217" t="s">
        <v>466</v>
      </c>
      <c r="F171" s="218" t="s">
        <v>467</v>
      </c>
      <c r="G171" s="219" t="s">
        <v>167</v>
      </c>
      <c r="H171" s="220">
        <v>31.391999999999999</v>
      </c>
      <c r="I171" s="221"/>
      <c r="J171" s="222">
        <f>ROUND(I171*H171,2)</f>
        <v>0</v>
      </c>
      <c r="K171" s="218" t="s">
        <v>140</v>
      </c>
      <c r="L171" s="42"/>
      <c r="M171" s="223" t="s">
        <v>1</v>
      </c>
      <c r="N171" s="224" t="s">
        <v>44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141</v>
      </c>
      <c r="AT171" s="227" t="s">
        <v>136</v>
      </c>
      <c r="AU171" s="227" t="s">
        <v>89</v>
      </c>
      <c r="AY171" s="15" t="s">
        <v>134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87</v>
      </c>
      <c r="BK171" s="228">
        <f>ROUND(I171*H171,2)</f>
        <v>0</v>
      </c>
      <c r="BL171" s="15" t="s">
        <v>141</v>
      </c>
      <c r="BM171" s="227" t="s">
        <v>468</v>
      </c>
    </row>
    <row r="172" s="13" customFormat="1">
      <c r="A172" s="13"/>
      <c r="B172" s="229"/>
      <c r="C172" s="230"/>
      <c r="D172" s="231" t="s">
        <v>143</v>
      </c>
      <c r="E172" s="232" t="s">
        <v>1</v>
      </c>
      <c r="F172" s="233" t="s">
        <v>469</v>
      </c>
      <c r="G172" s="230"/>
      <c r="H172" s="234">
        <v>31.391999999999999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143</v>
      </c>
      <c r="AU172" s="240" t="s">
        <v>89</v>
      </c>
      <c r="AV172" s="13" t="s">
        <v>89</v>
      </c>
      <c r="AW172" s="13" t="s">
        <v>36</v>
      </c>
      <c r="AX172" s="13" t="s">
        <v>87</v>
      </c>
      <c r="AY172" s="240" t="s">
        <v>134</v>
      </c>
    </row>
    <row r="173" s="2" customFormat="1" ht="16.5" customHeight="1">
      <c r="A173" s="36"/>
      <c r="B173" s="37"/>
      <c r="C173" s="245" t="s">
        <v>216</v>
      </c>
      <c r="D173" s="245" t="s">
        <v>228</v>
      </c>
      <c r="E173" s="246" t="s">
        <v>470</v>
      </c>
      <c r="F173" s="247" t="s">
        <v>471</v>
      </c>
      <c r="G173" s="248" t="s">
        <v>271</v>
      </c>
      <c r="H173" s="249">
        <v>109.872</v>
      </c>
      <c r="I173" s="250"/>
      <c r="J173" s="251">
        <f>ROUND(I173*H173,2)</f>
        <v>0</v>
      </c>
      <c r="K173" s="247" t="s">
        <v>140</v>
      </c>
      <c r="L173" s="252"/>
      <c r="M173" s="253" t="s">
        <v>1</v>
      </c>
      <c r="N173" s="254" t="s">
        <v>44</v>
      </c>
      <c r="O173" s="89"/>
      <c r="P173" s="225">
        <f>O173*H173</f>
        <v>0</v>
      </c>
      <c r="Q173" s="225">
        <v>1</v>
      </c>
      <c r="R173" s="225">
        <f>Q173*H173</f>
        <v>109.872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171</v>
      </c>
      <c r="AT173" s="227" t="s">
        <v>228</v>
      </c>
      <c r="AU173" s="227" t="s">
        <v>89</v>
      </c>
      <c r="AY173" s="15" t="s">
        <v>134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87</v>
      </c>
      <c r="BK173" s="228">
        <f>ROUND(I173*H173,2)</f>
        <v>0</v>
      </c>
      <c r="BL173" s="15" t="s">
        <v>141</v>
      </c>
      <c r="BM173" s="227" t="s">
        <v>472</v>
      </c>
    </row>
    <row r="174" s="13" customFormat="1">
      <c r="A174" s="13"/>
      <c r="B174" s="229"/>
      <c r="C174" s="230"/>
      <c r="D174" s="231" t="s">
        <v>143</v>
      </c>
      <c r="E174" s="232" t="s">
        <v>1</v>
      </c>
      <c r="F174" s="233" t="s">
        <v>473</v>
      </c>
      <c r="G174" s="230"/>
      <c r="H174" s="234">
        <v>54.936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143</v>
      </c>
      <c r="AU174" s="240" t="s">
        <v>89</v>
      </c>
      <c r="AV174" s="13" t="s">
        <v>89</v>
      </c>
      <c r="AW174" s="13" t="s">
        <v>36</v>
      </c>
      <c r="AX174" s="13" t="s">
        <v>87</v>
      </c>
      <c r="AY174" s="240" t="s">
        <v>134</v>
      </c>
    </row>
    <row r="175" s="13" customFormat="1">
      <c r="A175" s="13"/>
      <c r="B175" s="229"/>
      <c r="C175" s="230"/>
      <c r="D175" s="231" t="s">
        <v>143</v>
      </c>
      <c r="E175" s="230"/>
      <c r="F175" s="233" t="s">
        <v>474</v>
      </c>
      <c r="G175" s="230"/>
      <c r="H175" s="234">
        <v>109.872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143</v>
      </c>
      <c r="AU175" s="240" t="s">
        <v>89</v>
      </c>
      <c r="AV175" s="13" t="s">
        <v>89</v>
      </c>
      <c r="AW175" s="13" t="s">
        <v>4</v>
      </c>
      <c r="AX175" s="13" t="s">
        <v>87</v>
      </c>
      <c r="AY175" s="240" t="s">
        <v>134</v>
      </c>
    </row>
    <row r="176" s="2" customFormat="1" ht="24.15" customHeight="1">
      <c r="A176" s="36"/>
      <c r="B176" s="37"/>
      <c r="C176" s="216" t="s">
        <v>218</v>
      </c>
      <c r="D176" s="216" t="s">
        <v>136</v>
      </c>
      <c r="E176" s="217" t="s">
        <v>475</v>
      </c>
      <c r="F176" s="218" t="s">
        <v>476</v>
      </c>
      <c r="G176" s="219" t="s">
        <v>167</v>
      </c>
      <c r="H176" s="220">
        <v>7.0199999999999996</v>
      </c>
      <c r="I176" s="221"/>
      <c r="J176" s="222">
        <f>ROUND(I176*H176,2)</f>
        <v>0</v>
      </c>
      <c r="K176" s="218" t="s">
        <v>140</v>
      </c>
      <c r="L176" s="42"/>
      <c r="M176" s="223" t="s">
        <v>1</v>
      </c>
      <c r="N176" s="224" t="s">
        <v>44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141</v>
      </c>
      <c r="AT176" s="227" t="s">
        <v>136</v>
      </c>
      <c r="AU176" s="227" t="s">
        <v>89</v>
      </c>
      <c r="AY176" s="15" t="s">
        <v>134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87</v>
      </c>
      <c r="BK176" s="228">
        <f>ROUND(I176*H176,2)</f>
        <v>0</v>
      </c>
      <c r="BL176" s="15" t="s">
        <v>141</v>
      </c>
      <c r="BM176" s="227" t="s">
        <v>477</v>
      </c>
    </row>
    <row r="177" s="2" customFormat="1" ht="16.5" customHeight="1">
      <c r="A177" s="36"/>
      <c r="B177" s="37"/>
      <c r="C177" s="245" t="s">
        <v>223</v>
      </c>
      <c r="D177" s="245" t="s">
        <v>228</v>
      </c>
      <c r="E177" s="246" t="s">
        <v>470</v>
      </c>
      <c r="F177" s="247" t="s">
        <v>471</v>
      </c>
      <c r="G177" s="248" t="s">
        <v>271</v>
      </c>
      <c r="H177" s="249">
        <v>12.285</v>
      </c>
      <c r="I177" s="250"/>
      <c r="J177" s="251">
        <f>ROUND(I177*H177,2)</f>
        <v>0</v>
      </c>
      <c r="K177" s="247" t="s">
        <v>140</v>
      </c>
      <c r="L177" s="252"/>
      <c r="M177" s="253" t="s">
        <v>1</v>
      </c>
      <c r="N177" s="254" t="s">
        <v>44</v>
      </c>
      <c r="O177" s="89"/>
      <c r="P177" s="225">
        <f>O177*H177</f>
        <v>0</v>
      </c>
      <c r="Q177" s="225">
        <v>1</v>
      </c>
      <c r="R177" s="225">
        <f>Q177*H177</f>
        <v>12.285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171</v>
      </c>
      <c r="AT177" s="227" t="s">
        <v>228</v>
      </c>
      <c r="AU177" s="227" t="s">
        <v>89</v>
      </c>
      <c r="AY177" s="15" t="s">
        <v>134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87</v>
      </c>
      <c r="BK177" s="228">
        <f>ROUND(I177*H177,2)</f>
        <v>0</v>
      </c>
      <c r="BL177" s="15" t="s">
        <v>141</v>
      </c>
      <c r="BM177" s="227" t="s">
        <v>478</v>
      </c>
    </row>
    <row r="178" s="13" customFormat="1">
      <c r="A178" s="13"/>
      <c r="B178" s="229"/>
      <c r="C178" s="230"/>
      <c r="D178" s="231" t="s">
        <v>143</v>
      </c>
      <c r="E178" s="232" t="s">
        <v>1</v>
      </c>
      <c r="F178" s="233" t="s">
        <v>479</v>
      </c>
      <c r="G178" s="230"/>
      <c r="H178" s="234">
        <v>12.285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143</v>
      </c>
      <c r="AU178" s="240" t="s">
        <v>89</v>
      </c>
      <c r="AV178" s="13" t="s">
        <v>89</v>
      </c>
      <c r="AW178" s="13" t="s">
        <v>36</v>
      </c>
      <c r="AX178" s="13" t="s">
        <v>87</v>
      </c>
      <c r="AY178" s="240" t="s">
        <v>134</v>
      </c>
    </row>
    <row r="179" s="2" customFormat="1" ht="24.15" customHeight="1">
      <c r="A179" s="36"/>
      <c r="B179" s="37"/>
      <c r="C179" s="216" t="s">
        <v>7</v>
      </c>
      <c r="D179" s="216" t="s">
        <v>136</v>
      </c>
      <c r="E179" s="217" t="s">
        <v>219</v>
      </c>
      <c r="F179" s="218" t="s">
        <v>220</v>
      </c>
      <c r="G179" s="219" t="s">
        <v>167</v>
      </c>
      <c r="H179" s="220">
        <v>829.07899999999995</v>
      </c>
      <c r="I179" s="221"/>
      <c r="J179" s="222">
        <f>ROUND(I179*H179,2)</f>
        <v>0</v>
      </c>
      <c r="K179" s="218" t="s">
        <v>140</v>
      </c>
      <c r="L179" s="42"/>
      <c r="M179" s="223" t="s">
        <v>1</v>
      </c>
      <c r="N179" s="224" t="s">
        <v>44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141</v>
      </c>
      <c r="AT179" s="227" t="s">
        <v>136</v>
      </c>
      <c r="AU179" s="227" t="s">
        <v>89</v>
      </c>
      <c r="AY179" s="15" t="s">
        <v>134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87</v>
      </c>
      <c r="BK179" s="228">
        <f>ROUND(I179*H179,2)</f>
        <v>0</v>
      </c>
      <c r="BL179" s="15" t="s">
        <v>141</v>
      </c>
      <c r="BM179" s="227" t="s">
        <v>480</v>
      </c>
    </row>
    <row r="180" s="13" customFormat="1">
      <c r="A180" s="13"/>
      <c r="B180" s="229"/>
      <c r="C180" s="230"/>
      <c r="D180" s="231" t="s">
        <v>143</v>
      </c>
      <c r="E180" s="232" t="s">
        <v>1</v>
      </c>
      <c r="F180" s="233" t="s">
        <v>481</v>
      </c>
      <c r="G180" s="230"/>
      <c r="H180" s="234">
        <v>829.07899999999995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143</v>
      </c>
      <c r="AU180" s="240" t="s">
        <v>89</v>
      </c>
      <c r="AV180" s="13" t="s">
        <v>89</v>
      </c>
      <c r="AW180" s="13" t="s">
        <v>36</v>
      </c>
      <c r="AX180" s="13" t="s">
        <v>87</v>
      </c>
      <c r="AY180" s="240" t="s">
        <v>134</v>
      </c>
    </row>
    <row r="181" s="2" customFormat="1" ht="24.15" customHeight="1">
      <c r="A181" s="36"/>
      <c r="B181" s="37"/>
      <c r="C181" s="216" t="s">
        <v>234</v>
      </c>
      <c r="D181" s="216" t="s">
        <v>136</v>
      </c>
      <c r="E181" s="217" t="s">
        <v>224</v>
      </c>
      <c r="F181" s="218" t="s">
        <v>225</v>
      </c>
      <c r="G181" s="219" t="s">
        <v>139</v>
      </c>
      <c r="H181" s="220">
        <v>808.04100000000005</v>
      </c>
      <c r="I181" s="221"/>
      <c r="J181" s="222">
        <f>ROUND(I181*H181,2)</f>
        <v>0</v>
      </c>
      <c r="K181" s="218" t="s">
        <v>140</v>
      </c>
      <c r="L181" s="42"/>
      <c r="M181" s="223" t="s">
        <v>1</v>
      </c>
      <c r="N181" s="224" t="s">
        <v>44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141</v>
      </c>
      <c r="AT181" s="227" t="s">
        <v>136</v>
      </c>
      <c r="AU181" s="227" t="s">
        <v>89</v>
      </c>
      <c r="AY181" s="15" t="s">
        <v>134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87</v>
      </c>
      <c r="BK181" s="228">
        <f>ROUND(I181*H181,2)</f>
        <v>0</v>
      </c>
      <c r="BL181" s="15" t="s">
        <v>141</v>
      </c>
      <c r="BM181" s="227" t="s">
        <v>482</v>
      </c>
    </row>
    <row r="182" s="2" customFormat="1" ht="16.5" customHeight="1">
      <c r="A182" s="36"/>
      <c r="B182" s="37"/>
      <c r="C182" s="245" t="s">
        <v>239</v>
      </c>
      <c r="D182" s="245" t="s">
        <v>228</v>
      </c>
      <c r="E182" s="246" t="s">
        <v>229</v>
      </c>
      <c r="F182" s="247" t="s">
        <v>230</v>
      </c>
      <c r="G182" s="248" t="s">
        <v>231</v>
      </c>
      <c r="H182" s="249">
        <v>40.420999999999999</v>
      </c>
      <c r="I182" s="250"/>
      <c r="J182" s="251">
        <f>ROUND(I182*H182,2)</f>
        <v>0</v>
      </c>
      <c r="K182" s="247" t="s">
        <v>140</v>
      </c>
      <c r="L182" s="252"/>
      <c r="M182" s="253" t="s">
        <v>1</v>
      </c>
      <c r="N182" s="254" t="s">
        <v>44</v>
      </c>
      <c r="O182" s="89"/>
      <c r="P182" s="225">
        <f>O182*H182</f>
        <v>0</v>
      </c>
      <c r="Q182" s="225">
        <v>0.001</v>
      </c>
      <c r="R182" s="225">
        <f>Q182*H182</f>
        <v>0.040420999999999999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171</v>
      </c>
      <c r="AT182" s="227" t="s">
        <v>228</v>
      </c>
      <c r="AU182" s="227" t="s">
        <v>89</v>
      </c>
      <c r="AY182" s="15" t="s">
        <v>134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87</v>
      </c>
      <c r="BK182" s="228">
        <f>ROUND(I182*H182,2)</f>
        <v>0</v>
      </c>
      <c r="BL182" s="15" t="s">
        <v>141</v>
      </c>
      <c r="BM182" s="227" t="s">
        <v>483</v>
      </c>
    </row>
    <row r="183" s="13" customFormat="1">
      <c r="A183" s="13"/>
      <c r="B183" s="229"/>
      <c r="C183" s="230"/>
      <c r="D183" s="231" t="s">
        <v>143</v>
      </c>
      <c r="E183" s="232" t="s">
        <v>1</v>
      </c>
      <c r="F183" s="233" t="s">
        <v>484</v>
      </c>
      <c r="G183" s="230"/>
      <c r="H183" s="234">
        <v>40.420999999999999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143</v>
      </c>
      <c r="AU183" s="240" t="s">
        <v>89</v>
      </c>
      <c r="AV183" s="13" t="s">
        <v>89</v>
      </c>
      <c r="AW183" s="13" t="s">
        <v>36</v>
      </c>
      <c r="AX183" s="13" t="s">
        <v>87</v>
      </c>
      <c r="AY183" s="240" t="s">
        <v>134</v>
      </c>
    </row>
    <row r="184" s="2" customFormat="1" ht="16.5" customHeight="1">
      <c r="A184" s="36"/>
      <c r="B184" s="37"/>
      <c r="C184" s="245" t="s">
        <v>244</v>
      </c>
      <c r="D184" s="245" t="s">
        <v>228</v>
      </c>
      <c r="E184" s="246" t="s">
        <v>235</v>
      </c>
      <c r="F184" s="247" t="s">
        <v>236</v>
      </c>
      <c r="G184" s="248" t="s">
        <v>231</v>
      </c>
      <c r="H184" s="249">
        <v>161.68199999999999</v>
      </c>
      <c r="I184" s="250"/>
      <c r="J184" s="251">
        <f>ROUND(I184*H184,2)</f>
        <v>0</v>
      </c>
      <c r="K184" s="247" t="s">
        <v>140</v>
      </c>
      <c r="L184" s="252"/>
      <c r="M184" s="253" t="s">
        <v>1</v>
      </c>
      <c r="N184" s="254" t="s">
        <v>44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171</v>
      </c>
      <c r="AT184" s="227" t="s">
        <v>228</v>
      </c>
      <c r="AU184" s="227" t="s">
        <v>89</v>
      </c>
      <c r="AY184" s="15" t="s">
        <v>134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87</v>
      </c>
      <c r="BK184" s="228">
        <f>ROUND(I184*H184,2)</f>
        <v>0</v>
      </c>
      <c r="BL184" s="15" t="s">
        <v>141</v>
      </c>
      <c r="BM184" s="227" t="s">
        <v>485</v>
      </c>
    </row>
    <row r="185" s="13" customFormat="1">
      <c r="A185" s="13"/>
      <c r="B185" s="229"/>
      <c r="C185" s="230"/>
      <c r="D185" s="231" t="s">
        <v>143</v>
      </c>
      <c r="E185" s="232" t="s">
        <v>1</v>
      </c>
      <c r="F185" s="233" t="s">
        <v>486</v>
      </c>
      <c r="G185" s="230"/>
      <c r="H185" s="234">
        <v>161.68199999999999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143</v>
      </c>
      <c r="AU185" s="240" t="s">
        <v>89</v>
      </c>
      <c r="AV185" s="13" t="s">
        <v>89</v>
      </c>
      <c r="AW185" s="13" t="s">
        <v>36</v>
      </c>
      <c r="AX185" s="13" t="s">
        <v>87</v>
      </c>
      <c r="AY185" s="240" t="s">
        <v>134</v>
      </c>
    </row>
    <row r="186" s="2" customFormat="1" ht="24.15" customHeight="1">
      <c r="A186" s="36"/>
      <c r="B186" s="37"/>
      <c r="C186" s="216" t="s">
        <v>248</v>
      </c>
      <c r="D186" s="216" t="s">
        <v>136</v>
      </c>
      <c r="E186" s="217" t="s">
        <v>240</v>
      </c>
      <c r="F186" s="218" t="s">
        <v>241</v>
      </c>
      <c r="G186" s="219" t="s">
        <v>139</v>
      </c>
      <c r="H186" s="220">
        <v>5527.1909999999998</v>
      </c>
      <c r="I186" s="221"/>
      <c r="J186" s="222">
        <f>ROUND(I186*H186,2)</f>
        <v>0</v>
      </c>
      <c r="K186" s="218" t="s">
        <v>140</v>
      </c>
      <c r="L186" s="42"/>
      <c r="M186" s="223" t="s">
        <v>1</v>
      </c>
      <c r="N186" s="224" t="s">
        <v>44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141</v>
      </c>
      <c r="AT186" s="227" t="s">
        <v>136</v>
      </c>
      <c r="AU186" s="227" t="s">
        <v>89</v>
      </c>
      <c r="AY186" s="15" t="s">
        <v>134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87</v>
      </c>
      <c r="BK186" s="228">
        <f>ROUND(I186*H186,2)</f>
        <v>0</v>
      </c>
      <c r="BL186" s="15" t="s">
        <v>141</v>
      </c>
      <c r="BM186" s="227" t="s">
        <v>487</v>
      </c>
    </row>
    <row r="187" s="13" customFormat="1">
      <c r="A187" s="13"/>
      <c r="B187" s="229"/>
      <c r="C187" s="230"/>
      <c r="D187" s="231" t="s">
        <v>143</v>
      </c>
      <c r="E187" s="232" t="s">
        <v>1</v>
      </c>
      <c r="F187" s="233" t="s">
        <v>488</v>
      </c>
      <c r="G187" s="230"/>
      <c r="H187" s="234">
        <v>5527.1909999999998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143</v>
      </c>
      <c r="AU187" s="240" t="s">
        <v>89</v>
      </c>
      <c r="AV187" s="13" t="s">
        <v>89</v>
      </c>
      <c r="AW187" s="13" t="s">
        <v>36</v>
      </c>
      <c r="AX187" s="13" t="s">
        <v>87</v>
      </c>
      <c r="AY187" s="240" t="s">
        <v>134</v>
      </c>
    </row>
    <row r="188" s="2" customFormat="1" ht="24.15" customHeight="1">
      <c r="A188" s="36"/>
      <c r="B188" s="37"/>
      <c r="C188" s="216" t="s">
        <v>253</v>
      </c>
      <c r="D188" s="216" t="s">
        <v>136</v>
      </c>
      <c r="E188" s="217" t="s">
        <v>245</v>
      </c>
      <c r="F188" s="218" t="s">
        <v>246</v>
      </c>
      <c r="G188" s="219" t="s">
        <v>139</v>
      </c>
      <c r="H188" s="220">
        <v>92.769999999999996</v>
      </c>
      <c r="I188" s="221"/>
      <c r="J188" s="222">
        <f>ROUND(I188*H188,2)</f>
        <v>0</v>
      </c>
      <c r="K188" s="218" t="s">
        <v>140</v>
      </c>
      <c r="L188" s="42"/>
      <c r="M188" s="223" t="s">
        <v>1</v>
      </c>
      <c r="N188" s="224" t="s">
        <v>44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141</v>
      </c>
      <c r="AT188" s="227" t="s">
        <v>136</v>
      </c>
      <c r="AU188" s="227" t="s">
        <v>89</v>
      </c>
      <c r="AY188" s="15" t="s">
        <v>134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87</v>
      </c>
      <c r="BK188" s="228">
        <f>ROUND(I188*H188,2)</f>
        <v>0</v>
      </c>
      <c r="BL188" s="15" t="s">
        <v>141</v>
      </c>
      <c r="BM188" s="227" t="s">
        <v>489</v>
      </c>
    </row>
    <row r="189" s="2" customFormat="1" ht="16.5" customHeight="1">
      <c r="A189" s="36"/>
      <c r="B189" s="37"/>
      <c r="C189" s="216" t="s">
        <v>257</v>
      </c>
      <c r="D189" s="216" t="s">
        <v>136</v>
      </c>
      <c r="E189" s="217" t="s">
        <v>249</v>
      </c>
      <c r="F189" s="218" t="s">
        <v>250</v>
      </c>
      <c r="G189" s="219" t="s">
        <v>139</v>
      </c>
      <c r="H189" s="220">
        <v>435.63999999999999</v>
      </c>
      <c r="I189" s="221"/>
      <c r="J189" s="222">
        <f>ROUND(I189*H189,2)</f>
        <v>0</v>
      </c>
      <c r="K189" s="218" t="s">
        <v>140</v>
      </c>
      <c r="L189" s="42"/>
      <c r="M189" s="223" t="s">
        <v>1</v>
      </c>
      <c r="N189" s="224" t="s">
        <v>44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141</v>
      </c>
      <c r="AT189" s="227" t="s">
        <v>136</v>
      </c>
      <c r="AU189" s="227" t="s">
        <v>89</v>
      </c>
      <c r="AY189" s="15" t="s">
        <v>134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87</v>
      </c>
      <c r="BK189" s="228">
        <f>ROUND(I189*H189,2)</f>
        <v>0</v>
      </c>
      <c r="BL189" s="15" t="s">
        <v>141</v>
      </c>
      <c r="BM189" s="227" t="s">
        <v>490</v>
      </c>
    </row>
    <row r="190" s="2" customFormat="1" ht="24.15" customHeight="1">
      <c r="A190" s="36"/>
      <c r="B190" s="37"/>
      <c r="C190" s="216" t="s">
        <v>263</v>
      </c>
      <c r="D190" s="216" t="s">
        <v>136</v>
      </c>
      <c r="E190" s="217" t="s">
        <v>491</v>
      </c>
      <c r="F190" s="218" t="s">
        <v>492</v>
      </c>
      <c r="G190" s="219" t="s">
        <v>139</v>
      </c>
      <c r="H190" s="220">
        <v>808.40999999999997</v>
      </c>
      <c r="I190" s="221"/>
      <c r="J190" s="222">
        <f>ROUND(I190*H190,2)</f>
        <v>0</v>
      </c>
      <c r="K190" s="218" t="s">
        <v>140</v>
      </c>
      <c r="L190" s="42"/>
      <c r="M190" s="223" t="s">
        <v>1</v>
      </c>
      <c r="N190" s="224" t="s">
        <v>44</v>
      </c>
      <c r="O190" s="89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141</v>
      </c>
      <c r="AT190" s="227" t="s">
        <v>136</v>
      </c>
      <c r="AU190" s="227" t="s">
        <v>89</v>
      </c>
      <c r="AY190" s="15" t="s">
        <v>134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87</v>
      </c>
      <c r="BK190" s="228">
        <f>ROUND(I190*H190,2)</f>
        <v>0</v>
      </c>
      <c r="BL190" s="15" t="s">
        <v>141</v>
      </c>
      <c r="BM190" s="227" t="s">
        <v>493</v>
      </c>
    </row>
    <row r="191" s="13" customFormat="1">
      <c r="A191" s="13"/>
      <c r="B191" s="229"/>
      <c r="C191" s="230"/>
      <c r="D191" s="231" t="s">
        <v>143</v>
      </c>
      <c r="E191" s="232" t="s">
        <v>1</v>
      </c>
      <c r="F191" s="233" t="s">
        <v>494</v>
      </c>
      <c r="G191" s="230"/>
      <c r="H191" s="234">
        <v>808.40999999999997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143</v>
      </c>
      <c r="AU191" s="240" t="s">
        <v>89</v>
      </c>
      <c r="AV191" s="13" t="s">
        <v>89</v>
      </c>
      <c r="AW191" s="13" t="s">
        <v>36</v>
      </c>
      <c r="AX191" s="13" t="s">
        <v>87</v>
      </c>
      <c r="AY191" s="240" t="s">
        <v>134</v>
      </c>
    </row>
    <row r="192" s="2" customFormat="1" ht="16.5" customHeight="1">
      <c r="A192" s="36"/>
      <c r="B192" s="37"/>
      <c r="C192" s="245" t="s">
        <v>268</v>
      </c>
      <c r="D192" s="245" t="s">
        <v>228</v>
      </c>
      <c r="E192" s="246" t="s">
        <v>495</v>
      </c>
      <c r="F192" s="247" t="s">
        <v>496</v>
      </c>
      <c r="G192" s="248" t="s">
        <v>271</v>
      </c>
      <c r="H192" s="249">
        <v>141.47200000000001</v>
      </c>
      <c r="I192" s="250"/>
      <c r="J192" s="251">
        <f>ROUND(I192*H192,2)</f>
        <v>0</v>
      </c>
      <c r="K192" s="247" t="s">
        <v>140</v>
      </c>
      <c r="L192" s="252"/>
      <c r="M192" s="253" t="s">
        <v>1</v>
      </c>
      <c r="N192" s="254" t="s">
        <v>44</v>
      </c>
      <c r="O192" s="89"/>
      <c r="P192" s="225">
        <f>O192*H192</f>
        <v>0</v>
      </c>
      <c r="Q192" s="225">
        <v>1</v>
      </c>
      <c r="R192" s="225">
        <f>Q192*H192</f>
        <v>141.47200000000001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171</v>
      </c>
      <c r="AT192" s="227" t="s">
        <v>228</v>
      </c>
      <c r="AU192" s="227" t="s">
        <v>89</v>
      </c>
      <c r="AY192" s="15" t="s">
        <v>134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87</v>
      </c>
      <c r="BK192" s="228">
        <f>ROUND(I192*H192,2)</f>
        <v>0</v>
      </c>
      <c r="BL192" s="15" t="s">
        <v>141</v>
      </c>
      <c r="BM192" s="227" t="s">
        <v>497</v>
      </c>
    </row>
    <row r="193" s="13" customFormat="1">
      <c r="A193" s="13"/>
      <c r="B193" s="229"/>
      <c r="C193" s="230"/>
      <c r="D193" s="231" t="s">
        <v>143</v>
      </c>
      <c r="E193" s="232" t="s">
        <v>1</v>
      </c>
      <c r="F193" s="233" t="s">
        <v>498</v>
      </c>
      <c r="G193" s="230"/>
      <c r="H193" s="234">
        <v>141.47200000000001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143</v>
      </c>
      <c r="AU193" s="240" t="s">
        <v>89</v>
      </c>
      <c r="AV193" s="13" t="s">
        <v>89</v>
      </c>
      <c r="AW193" s="13" t="s">
        <v>36</v>
      </c>
      <c r="AX193" s="13" t="s">
        <v>87</v>
      </c>
      <c r="AY193" s="240" t="s">
        <v>134</v>
      </c>
    </row>
    <row r="194" s="12" customFormat="1" ht="22.8" customHeight="1">
      <c r="A194" s="12"/>
      <c r="B194" s="200"/>
      <c r="C194" s="201"/>
      <c r="D194" s="202" t="s">
        <v>78</v>
      </c>
      <c r="E194" s="214" t="s">
        <v>89</v>
      </c>
      <c r="F194" s="214" t="s">
        <v>252</v>
      </c>
      <c r="G194" s="201"/>
      <c r="H194" s="201"/>
      <c r="I194" s="204"/>
      <c r="J194" s="215">
        <f>BK194</f>
        <v>0</v>
      </c>
      <c r="K194" s="201"/>
      <c r="L194" s="206"/>
      <c r="M194" s="207"/>
      <c r="N194" s="208"/>
      <c r="O194" s="208"/>
      <c r="P194" s="209">
        <f>SUM(P195:P207)</f>
        <v>0</v>
      </c>
      <c r="Q194" s="208"/>
      <c r="R194" s="209">
        <f>SUM(R195:R207)</f>
        <v>283.54905950000006</v>
      </c>
      <c r="S194" s="208"/>
      <c r="T194" s="210">
        <f>SUM(T195:T207)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1" t="s">
        <v>87</v>
      </c>
      <c r="AT194" s="212" t="s">
        <v>78</v>
      </c>
      <c r="AU194" s="212" t="s">
        <v>87</v>
      </c>
      <c r="AY194" s="211" t="s">
        <v>134</v>
      </c>
      <c r="BK194" s="213">
        <f>SUM(BK195:BK207)</f>
        <v>0</v>
      </c>
    </row>
    <row r="195" s="2" customFormat="1" ht="24.15" customHeight="1">
      <c r="A195" s="36"/>
      <c r="B195" s="37"/>
      <c r="C195" s="216" t="s">
        <v>274</v>
      </c>
      <c r="D195" s="216" t="s">
        <v>136</v>
      </c>
      <c r="E195" s="217" t="s">
        <v>254</v>
      </c>
      <c r="F195" s="218" t="s">
        <v>255</v>
      </c>
      <c r="G195" s="219" t="s">
        <v>147</v>
      </c>
      <c r="H195" s="220">
        <v>1</v>
      </c>
      <c r="I195" s="221"/>
      <c r="J195" s="222">
        <f>ROUND(I195*H195,2)</f>
        <v>0</v>
      </c>
      <c r="K195" s="218" t="s">
        <v>140</v>
      </c>
      <c r="L195" s="42"/>
      <c r="M195" s="223" t="s">
        <v>1</v>
      </c>
      <c r="N195" s="224" t="s">
        <v>44</v>
      </c>
      <c r="O195" s="89"/>
      <c r="P195" s="225">
        <f>O195*H195</f>
        <v>0</v>
      </c>
      <c r="Q195" s="225">
        <v>0.15704000000000001</v>
      </c>
      <c r="R195" s="225">
        <f>Q195*H195</f>
        <v>0.15704000000000001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141</v>
      </c>
      <c r="AT195" s="227" t="s">
        <v>136</v>
      </c>
      <c r="AU195" s="227" t="s">
        <v>89</v>
      </c>
      <c r="AY195" s="15" t="s">
        <v>134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87</v>
      </c>
      <c r="BK195" s="228">
        <f>ROUND(I195*H195,2)</f>
        <v>0</v>
      </c>
      <c r="BL195" s="15" t="s">
        <v>141</v>
      </c>
      <c r="BM195" s="227" t="s">
        <v>499</v>
      </c>
    </row>
    <row r="196" s="2" customFormat="1" ht="37.8" customHeight="1">
      <c r="A196" s="36"/>
      <c r="B196" s="37"/>
      <c r="C196" s="216" t="s">
        <v>278</v>
      </c>
      <c r="D196" s="216" t="s">
        <v>136</v>
      </c>
      <c r="E196" s="217" t="s">
        <v>258</v>
      </c>
      <c r="F196" s="218" t="s">
        <v>259</v>
      </c>
      <c r="G196" s="219" t="s">
        <v>260</v>
      </c>
      <c r="H196" s="220">
        <v>387.5</v>
      </c>
      <c r="I196" s="221"/>
      <c r="J196" s="222">
        <f>ROUND(I196*H196,2)</f>
        <v>0</v>
      </c>
      <c r="K196" s="218" t="s">
        <v>140</v>
      </c>
      <c r="L196" s="42"/>
      <c r="M196" s="223" t="s">
        <v>1</v>
      </c>
      <c r="N196" s="224" t="s">
        <v>44</v>
      </c>
      <c r="O196" s="89"/>
      <c r="P196" s="225">
        <f>O196*H196</f>
        <v>0</v>
      </c>
      <c r="Q196" s="225">
        <v>0.27411000000000002</v>
      </c>
      <c r="R196" s="225">
        <f>Q196*H196</f>
        <v>106.21762500000001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141</v>
      </c>
      <c r="AT196" s="227" t="s">
        <v>136</v>
      </c>
      <c r="AU196" s="227" t="s">
        <v>89</v>
      </c>
      <c r="AY196" s="15" t="s">
        <v>134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87</v>
      </c>
      <c r="BK196" s="228">
        <f>ROUND(I196*H196,2)</f>
        <v>0</v>
      </c>
      <c r="BL196" s="15" t="s">
        <v>141</v>
      </c>
      <c r="BM196" s="227" t="s">
        <v>500</v>
      </c>
    </row>
    <row r="197" s="13" customFormat="1">
      <c r="A197" s="13"/>
      <c r="B197" s="229"/>
      <c r="C197" s="230"/>
      <c r="D197" s="231" t="s">
        <v>143</v>
      </c>
      <c r="E197" s="232" t="s">
        <v>1</v>
      </c>
      <c r="F197" s="233" t="s">
        <v>501</v>
      </c>
      <c r="G197" s="230"/>
      <c r="H197" s="234">
        <v>387.5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143</v>
      </c>
      <c r="AU197" s="240" t="s">
        <v>89</v>
      </c>
      <c r="AV197" s="13" t="s">
        <v>89</v>
      </c>
      <c r="AW197" s="13" t="s">
        <v>36</v>
      </c>
      <c r="AX197" s="13" t="s">
        <v>87</v>
      </c>
      <c r="AY197" s="240" t="s">
        <v>134</v>
      </c>
    </row>
    <row r="198" s="2" customFormat="1" ht="24.15" customHeight="1">
      <c r="A198" s="36"/>
      <c r="B198" s="37"/>
      <c r="C198" s="216" t="s">
        <v>284</v>
      </c>
      <c r="D198" s="216" t="s">
        <v>136</v>
      </c>
      <c r="E198" s="217" t="s">
        <v>264</v>
      </c>
      <c r="F198" s="218" t="s">
        <v>265</v>
      </c>
      <c r="G198" s="219" t="s">
        <v>260</v>
      </c>
      <c r="H198" s="220">
        <v>387.5</v>
      </c>
      <c r="I198" s="221"/>
      <c r="J198" s="222">
        <f>ROUND(I198*H198,2)</f>
        <v>0</v>
      </c>
      <c r="K198" s="218" t="s">
        <v>140</v>
      </c>
      <c r="L198" s="42"/>
      <c r="M198" s="223" t="s">
        <v>1</v>
      </c>
      <c r="N198" s="224" t="s">
        <v>44</v>
      </c>
      <c r="O198" s="89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141</v>
      </c>
      <c r="AT198" s="227" t="s">
        <v>136</v>
      </c>
      <c r="AU198" s="227" t="s">
        <v>89</v>
      </c>
      <c r="AY198" s="15" t="s">
        <v>134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87</v>
      </c>
      <c r="BK198" s="228">
        <f>ROUND(I198*H198,2)</f>
        <v>0</v>
      </c>
      <c r="BL198" s="15" t="s">
        <v>141</v>
      </c>
      <c r="BM198" s="227" t="s">
        <v>502</v>
      </c>
    </row>
    <row r="199" s="2" customFormat="1">
      <c r="A199" s="36"/>
      <c r="B199" s="37"/>
      <c r="C199" s="38"/>
      <c r="D199" s="231" t="s">
        <v>169</v>
      </c>
      <c r="E199" s="38"/>
      <c r="F199" s="241" t="s">
        <v>267</v>
      </c>
      <c r="G199" s="38"/>
      <c r="H199" s="38"/>
      <c r="I199" s="242"/>
      <c r="J199" s="38"/>
      <c r="K199" s="38"/>
      <c r="L199" s="42"/>
      <c r="M199" s="243"/>
      <c r="N199" s="244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169</v>
      </c>
      <c r="AU199" s="15" t="s">
        <v>89</v>
      </c>
    </row>
    <row r="200" s="13" customFormat="1">
      <c r="A200" s="13"/>
      <c r="B200" s="229"/>
      <c r="C200" s="230"/>
      <c r="D200" s="231" t="s">
        <v>143</v>
      </c>
      <c r="E200" s="232" t="s">
        <v>1</v>
      </c>
      <c r="F200" s="233" t="s">
        <v>501</v>
      </c>
      <c r="G200" s="230"/>
      <c r="H200" s="234">
        <v>387.5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143</v>
      </c>
      <c r="AU200" s="240" t="s">
        <v>89</v>
      </c>
      <c r="AV200" s="13" t="s">
        <v>89</v>
      </c>
      <c r="AW200" s="13" t="s">
        <v>36</v>
      </c>
      <c r="AX200" s="13" t="s">
        <v>87</v>
      </c>
      <c r="AY200" s="240" t="s">
        <v>134</v>
      </c>
    </row>
    <row r="201" s="2" customFormat="1" ht="16.5" customHeight="1">
      <c r="A201" s="36"/>
      <c r="B201" s="37"/>
      <c r="C201" s="245" t="s">
        <v>289</v>
      </c>
      <c r="D201" s="245" t="s">
        <v>228</v>
      </c>
      <c r="E201" s="246" t="s">
        <v>269</v>
      </c>
      <c r="F201" s="247" t="s">
        <v>270</v>
      </c>
      <c r="G201" s="248" t="s">
        <v>271</v>
      </c>
      <c r="H201" s="249">
        <v>169.53100000000001</v>
      </c>
      <c r="I201" s="250"/>
      <c r="J201" s="251">
        <f>ROUND(I201*H201,2)</f>
        <v>0</v>
      </c>
      <c r="K201" s="247" t="s">
        <v>140</v>
      </c>
      <c r="L201" s="252"/>
      <c r="M201" s="253" t="s">
        <v>1</v>
      </c>
      <c r="N201" s="254" t="s">
        <v>44</v>
      </c>
      <c r="O201" s="89"/>
      <c r="P201" s="225">
        <f>O201*H201</f>
        <v>0</v>
      </c>
      <c r="Q201" s="225">
        <v>1</v>
      </c>
      <c r="R201" s="225">
        <f>Q201*H201</f>
        <v>169.53100000000001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171</v>
      </c>
      <c r="AT201" s="227" t="s">
        <v>228</v>
      </c>
      <c r="AU201" s="227" t="s">
        <v>89</v>
      </c>
      <c r="AY201" s="15" t="s">
        <v>134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87</v>
      </c>
      <c r="BK201" s="228">
        <f>ROUND(I201*H201,2)</f>
        <v>0</v>
      </c>
      <c r="BL201" s="15" t="s">
        <v>141</v>
      </c>
      <c r="BM201" s="227" t="s">
        <v>503</v>
      </c>
    </row>
    <row r="202" s="13" customFormat="1">
      <c r="A202" s="13"/>
      <c r="B202" s="229"/>
      <c r="C202" s="230"/>
      <c r="D202" s="231" t="s">
        <v>143</v>
      </c>
      <c r="E202" s="232" t="s">
        <v>1</v>
      </c>
      <c r="F202" s="233" t="s">
        <v>504</v>
      </c>
      <c r="G202" s="230"/>
      <c r="H202" s="234">
        <v>169.53100000000001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143</v>
      </c>
      <c r="AU202" s="240" t="s">
        <v>89</v>
      </c>
      <c r="AV202" s="13" t="s">
        <v>89</v>
      </c>
      <c r="AW202" s="13" t="s">
        <v>36</v>
      </c>
      <c r="AX202" s="13" t="s">
        <v>87</v>
      </c>
      <c r="AY202" s="240" t="s">
        <v>134</v>
      </c>
    </row>
    <row r="203" s="2" customFormat="1" ht="21.75" customHeight="1">
      <c r="A203" s="36"/>
      <c r="B203" s="37"/>
      <c r="C203" s="216" t="s">
        <v>294</v>
      </c>
      <c r="D203" s="216" t="s">
        <v>136</v>
      </c>
      <c r="E203" s="217" t="s">
        <v>505</v>
      </c>
      <c r="F203" s="218" t="s">
        <v>506</v>
      </c>
      <c r="G203" s="219" t="s">
        <v>167</v>
      </c>
      <c r="H203" s="220">
        <v>2.9300000000000002</v>
      </c>
      <c r="I203" s="221"/>
      <c r="J203" s="222">
        <f>ROUND(I203*H203,2)</f>
        <v>0</v>
      </c>
      <c r="K203" s="218" t="s">
        <v>140</v>
      </c>
      <c r="L203" s="42"/>
      <c r="M203" s="223" t="s">
        <v>1</v>
      </c>
      <c r="N203" s="224" t="s">
        <v>44</v>
      </c>
      <c r="O203" s="89"/>
      <c r="P203" s="225">
        <f>O203*H203</f>
        <v>0</v>
      </c>
      <c r="Q203" s="225">
        <v>2.5505399999999998</v>
      </c>
      <c r="R203" s="225">
        <f>Q203*H203</f>
        <v>7.4730821999999995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141</v>
      </c>
      <c r="AT203" s="227" t="s">
        <v>136</v>
      </c>
      <c r="AU203" s="227" t="s">
        <v>89</v>
      </c>
      <c r="AY203" s="15" t="s">
        <v>134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87</v>
      </c>
      <c r="BK203" s="228">
        <f>ROUND(I203*H203,2)</f>
        <v>0</v>
      </c>
      <c r="BL203" s="15" t="s">
        <v>141</v>
      </c>
      <c r="BM203" s="227" t="s">
        <v>507</v>
      </c>
    </row>
    <row r="204" s="2" customFormat="1" ht="24.15" customHeight="1">
      <c r="A204" s="36"/>
      <c r="B204" s="37"/>
      <c r="C204" s="216" t="s">
        <v>297</v>
      </c>
      <c r="D204" s="216" t="s">
        <v>136</v>
      </c>
      <c r="E204" s="217" t="s">
        <v>508</v>
      </c>
      <c r="F204" s="218" t="s">
        <v>509</v>
      </c>
      <c r="G204" s="219" t="s">
        <v>271</v>
      </c>
      <c r="H204" s="220">
        <v>0.14499999999999999</v>
      </c>
      <c r="I204" s="221"/>
      <c r="J204" s="222">
        <f>ROUND(I204*H204,2)</f>
        <v>0</v>
      </c>
      <c r="K204" s="218" t="s">
        <v>140</v>
      </c>
      <c r="L204" s="42"/>
      <c r="M204" s="223" t="s">
        <v>1</v>
      </c>
      <c r="N204" s="224" t="s">
        <v>44</v>
      </c>
      <c r="O204" s="89"/>
      <c r="P204" s="225">
        <f>O204*H204</f>
        <v>0</v>
      </c>
      <c r="Q204" s="225">
        <v>1.0597399999999999</v>
      </c>
      <c r="R204" s="225">
        <f>Q204*H204</f>
        <v>0.15366229999999997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141</v>
      </c>
      <c r="AT204" s="227" t="s">
        <v>136</v>
      </c>
      <c r="AU204" s="227" t="s">
        <v>89</v>
      </c>
      <c r="AY204" s="15" t="s">
        <v>134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87</v>
      </c>
      <c r="BK204" s="228">
        <f>ROUND(I204*H204,2)</f>
        <v>0</v>
      </c>
      <c r="BL204" s="15" t="s">
        <v>141</v>
      </c>
      <c r="BM204" s="227" t="s">
        <v>510</v>
      </c>
    </row>
    <row r="205" s="13" customFormat="1">
      <c r="A205" s="13"/>
      <c r="B205" s="229"/>
      <c r="C205" s="230"/>
      <c r="D205" s="231" t="s">
        <v>143</v>
      </c>
      <c r="E205" s="232" t="s">
        <v>1</v>
      </c>
      <c r="F205" s="233" t="s">
        <v>511</v>
      </c>
      <c r="G205" s="230"/>
      <c r="H205" s="234">
        <v>0.14499999999999999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143</v>
      </c>
      <c r="AU205" s="240" t="s">
        <v>89</v>
      </c>
      <c r="AV205" s="13" t="s">
        <v>89</v>
      </c>
      <c r="AW205" s="13" t="s">
        <v>36</v>
      </c>
      <c r="AX205" s="13" t="s">
        <v>87</v>
      </c>
      <c r="AY205" s="240" t="s">
        <v>134</v>
      </c>
    </row>
    <row r="206" s="2" customFormat="1" ht="16.5" customHeight="1">
      <c r="A206" s="36"/>
      <c r="B206" s="37"/>
      <c r="C206" s="216" t="s">
        <v>300</v>
      </c>
      <c r="D206" s="216" t="s">
        <v>136</v>
      </c>
      <c r="E206" s="217" t="s">
        <v>512</v>
      </c>
      <c r="F206" s="218" t="s">
        <v>513</v>
      </c>
      <c r="G206" s="219" t="s">
        <v>139</v>
      </c>
      <c r="H206" s="220">
        <v>11.25</v>
      </c>
      <c r="I206" s="221"/>
      <c r="J206" s="222">
        <f>ROUND(I206*H206,2)</f>
        <v>0</v>
      </c>
      <c r="K206" s="218" t="s">
        <v>140</v>
      </c>
      <c r="L206" s="42"/>
      <c r="M206" s="223" t="s">
        <v>1</v>
      </c>
      <c r="N206" s="224" t="s">
        <v>44</v>
      </c>
      <c r="O206" s="89"/>
      <c r="P206" s="225">
        <f>O206*H206</f>
        <v>0</v>
      </c>
      <c r="Q206" s="225">
        <v>0.0014400000000000001</v>
      </c>
      <c r="R206" s="225">
        <f>Q206*H206</f>
        <v>0.016200000000000003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141</v>
      </c>
      <c r="AT206" s="227" t="s">
        <v>136</v>
      </c>
      <c r="AU206" s="227" t="s">
        <v>89</v>
      </c>
      <c r="AY206" s="15" t="s">
        <v>134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87</v>
      </c>
      <c r="BK206" s="228">
        <f>ROUND(I206*H206,2)</f>
        <v>0</v>
      </c>
      <c r="BL206" s="15" t="s">
        <v>141</v>
      </c>
      <c r="BM206" s="227" t="s">
        <v>514</v>
      </c>
    </row>
    <row r="207" s="2" customFormat="1" ht="16.5" customHeight="1">
      <c r="A207" s="36"/>
      <c r="B207" s="37"/>
      <c r="C207" s="216" t="s">
        <v>305</v>
      </c>
      <c r="D207" s="216" t="s">
        <v>136</v>
      </c>
      <c r="E207" s="217" t="s">
        <v>515</v>
      </c>
      <c r="F207" s="218" t="s">
        <v>516</v>
      </c>
      <c r="G207" s="219" t="s">
        <v>139</v>
      </c>
      <c r="H207" s="220">
        <v>11.25</v>
      </c>
      <c r="I207" s="221"/>
      <c r="J207" s="222">
        <f>ROUND(I207*H207,2)</f>
        <v>0</v>
      </c>
      <c r="K207" s="218" t="s">
        <v>140</v>
      </c>
      <c r="L207" s="42"/>
      <c r="M207" s="223" t="s">
        <v>1</v>
      </c>
      <c r="N207" s="224" t="s">
        <v>44</v>
      </c>
      <c r="O207" s="89"/>
      <c r="P207" s="225">
        <f>O207*H207</f>
        <v>0</v>
      </c>
      <c r="Q207" s="225">
        <v>4.0000000000000003E-05</v>
      </c>
      <c r="R207" s="225">
        <f>Q207*H207</f>
        <v>0.00045000000000000004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141</v>
      </c>
      <c r="AT207" s="227" t="s">
        <v>136</v>
      </c>
      <c r="AU207" s="227" t="s">
        <v>89</v>
      </c>
      <c r="AY207" s="15" t="s">
        <v>134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87</v>
      </c>
      <c r="BK207" s="228">
        <f>ROUND(I207*H207,2)</f>
        <v>0</v>
      </c>
      <c r="BL207" s="15" t="s">
        <v>141</v>
      </c>
      <c r="BM207" s="227" t="s">
        <v>517</v>
      </c>
    </row>
    <row r="208" s="12" customFormat="1" ht="22.8" customHeight="1">
      <c r="A208" s="12"/>
      <c r="B208" s="200"/>
      <c r="C208" s="201"/>
      <c r="D208" s="202" t="s">
        <v>78</v>
      </c>
      <c r="E208" s="214" t="s">
        <v>149</v>
      </c>
      <c r="F208" s="214" t="s">
        <v>518</v>
      </c>
      <c r="G208" s="201"/>
      <c r="H208" s="201"/>
      <c r="I208" s="204"/>
      <c r="J208" s="215">
        <f>BK208</f>
        <v>0</v>
      </c>
      <c r="K208" s="201"/>
      <c r="L208" s="206"/>
      <c r="M208" s="207"/>
      <c r="N208" s="208"/>
      <c r="O208" s="208"/>
      <c r="P208" s="209">
        <f>SUM(P209:P210)</f>
        <v>0</v>
      </c>
      <c r="Q208" s="208"/>
      <c r="R208" s="209">
        <f>SUM(R209:R210)</f>
        <v>0</v>
      </c>
      <c r="S208" s="208"/>
      <c r="T208" s="210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1" t="s">
        <v>87</v>
      </c>
      <c r="AT208" s="212" t="s">
        <v>78</v>
      </c>
      <c r="AU208" s="212" t="s">
        <v>87</v>
      </c>
      <c r="AY208" s="211" t="s">
        <v>134</v>
      </c>
      <c r="BK208" s="213">
        <f>SUM(BK209:BK210)</f>
        <v>0</v>
      </c>
    </row>
    <row r="209" s="2" customFormat="1" ht="21.75" customHeight="1">
      <c r="A209" s="36"/>
      <c r="B209" s="37"/>
      <c r="C209" s="216" t="s">
        <v>310</v>
      </c>
      <c r="D209" s="216" t="s">
        <v>136</v>
      </c>
      <c r="E209" s="217" t="s">
        <v>519</v>
      </c>
      <c r="F209" s="218" t="s">
        <v>520</v>
      </c>
      <c r="G209" s="219" t="s">
        <v>260</v>
      </c>
      <c r="H209" s="220">
        <v>15</v>
      </c>
      <c r="I209" s="221"/>
      <c r="J209" s="222">
        <f>ROUND(I209*H209,2)</f>
        <v>0</v>
      </c>
      <c r="K209" s="218" t="s">
        <v>140</v>
      </c>
      <c r="L209" s="42"/>
      <c r="M209" s="223" t="s">
        <v>1</v>
      </c>
      <c r="N209" s="224" t="s">
        <v>44</v>
      </c>
      <c r="O209" s="89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141</v>
      </c>
      <c r="AT209" s="227" t="s">
        <v>136</v>
      </c>
      <c r="AU209" s="227" t="s">
        <v>89</v>
      </c>
      <c r="AY209" s="15" t="s">
        <v>134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87</v>
      </c>
      <c r="BK209" s="228">
        <f>ROUND(I209*H209,2)</f>
        <v>0</v>
      </c>
      <c r="BL209" s="15" t="s">
        <v>141</v>
      </c>
      <c r="BM209" s="227" t="s">
        <v>521</v>
      </c>
    </row>
    <row r="210" s="2" customFormat="1">
      <c r="A210" s="36"/>
      <c r="B210" s="37"/>
      <c r="C210" s="38"/>
      <c r="D210" s="231" t="s">
        <v>169</v>
      </c>
      <c r="E210" s="38"/>
      <c r="F210" s="241" t="s">
        <v>522</v>
      </c>
      <c r="G210" s="38"/>
      <c r="H210" s="38"/>
      <c r="I210" s="242"/>
      <c r="J210" s="38"/>
      <c r="K210" s="38"/>
      <c r="L210" s="42"/>
      <c r="M210" s="243"/>
      <c r="N210" s="244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169</v>
      </c>
      <c r="AU210" s="15" t="s">
        <v>89</v>
      </c>
    </row>
    <row r="211" s="12" customFormat="1" ht="22.8" customHeight="1">
      <c r="A211" s="12"/>
      <c r="B211" s="200"/>
      <c r="C211" s="201"/>
      <c r="D211" s="202" t="s">
        <v>78</v>
      </c>
      <c r="E211" s="214" t="s">
        <v>141</v>
      </c>
      <c r="F211" s="214" t="s">
        <v>283</v>
      </c>
      <c r="G211" s="201"/>
      <c r="H211" s="201"/>
      <c r="I211" s="204"/>
      <c r="J211" s="215">
        <f>BK211</f>
        <v>0</v>
      </c>
      <c r="K211" s="201"/>
      <c r="L211" s="206"/>
      <c r="M211" s="207"/>
      <c r="N211" s="208"/>
      <c r="O211" s="208"/>
      <c r="P211" s="209">
        <f>SUM(P212:P214)</f>
        <v>0</v>
      </c>
      <c r="Q211" s="208"/>
      <c r="R211" s="209">
        <f>SUM(R212:R214)</f>
        <v>13.9174811</v>
      </c>
      <c r="S211" s="208"/>
      <c r="T211" s="210">
        <f>SUM(T212:T214)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1" t="s">
        <v>87</v>
      </c>
      <c r="AT211" s="212" t="s">
        <v>78</v>
      </c>
      <c r="AU211" s="212" t="s">
        <v>87</v>
      </c>
      <c r="AY211" s="211" t="s">
        <v>134</v>
      </c>
      <c r="BK211" s="213">
        <f>SUM(BK212:BK214)</f>
        <v>0</v>
      </c>
    </row>
    <row r="212" s="2" customFormat="1" ht="24.15" customHeight="1">
      <c r="A212" s="36"/>
      <c r="B212" s="37"/>
      <c r="C212" s="216" t="s">
        <v>315</v>
      </c>
      <c r="D212" s="216" t="s">
        <v>136</v>
      </c>
      <c r="E212" s="217" t="s">
        <v>523</v>
      </c>
      <c r="F212" s="218" t="s">
        <v>524</v>
      </c>
      <c r="G212" s="219" t="s">
        <v>139</v>
      </c>
      <c r="H212" s="220">
        <v>21.07</v>
      </c>
      <c r="I212" s="221"/>
      <c r="J212" s="222">
        <f>ROUND(I212*H212,2)</f>
        <v>0</v>
      </c>
      <c r="K212" s="218" t="s">
        <v>140</v>
      </c>
      <c r="L212" s="42"/>
      <c r="M212" s="223" t="s">
        <v>1</v>
      </c>
      <c r="N212" s="224" t="s">
        <v>44</v>
      </c>
      <c r="O212" s="89"/>
      <c r="P212" s="225">
        <f>O212*H212</f>
        <v>0</v>
      </c>
      <c r="Q212" s="225">
        <v>0.24532999999999999</v>
      </c>
      <c r="R212" s="225">
        <f>Q212*H212</f>
        <v>5.1691031000000001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141</v>
      </c>
      <c r="AT212" s="227" t="s">
        <v>136</v>
      </c>
      <c r="AU212" s="227" t="s">
        <v>89</v>
      </c>
      <c r="AY212" s="15" t="s">
        <v>134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87</v>
      </c>
      <c r="BK212" s="228">
        <f>ROUND(I212*H212,2)</f>
        <v>0</v>
      </c>
      <c r="BL212" s="15" t="s">
        <v>141</v>
      </c>
      <c r="BM212" s="227" t="s">
        <v>525</v>
      </c>
    </row>
    <row r="213" s="2" customFormat="1" ht="24.15" customHeight="1">
      <c r="A213" s="36"/>
      <c r="B213" s="37"/>
      <c r="C213" s="216" t="s">
        <v>319</v>
      </c>
      <c r="D213" s="216" t="s">
        <v>136</v>
      </c>
      <c r="E213" s="217" t="s">
        <v>526</v>
      </c>
      <c r="F213" s="218" t="s">
        <v>527</v>
      </c>
      <c r="G213" s="219" t="s">
        <v>167</v>
      </c>
      <c r="H213" s="220">
        <v>1.5600000000000001</v>
      </c>
      <c r="I213" s="221"/>
      <c r="J213" s="222">
        <f>ROUND(I213*H213,2)</f>
        <v>0</v>
      </c>
      <c r="K213" s="218" t="s">
        <v>140</v>
      </c>
      <c r="L213" s="42"/>
      <c r="M213" s="223" t="s">
        <v>1</v>
      </c>
      <c r="N213" s="224" t="s">
        <v>44</v>
      </c>
      <c r="O213" s="89"/>
      <c r="P213" s="225">
        <f>O213*H213</f>
        <v>0</v>
      </c>
      <c r="Q213" s="225">
        <v>2.49255</v>
      </c>
      <c r="R213" s="225">
        <f>Q213*H213</f>
        <v>3.8883780000000003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141</v>
      </c>
      <c r="AT213" s="227" t="s">
        <v>136</v>
      </c>
      <c r="AU213" s="227" t="s">
        <v>89</v>
      </c>
      <c r="AY213" s="15" t="s">
        <v>134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87</v>
      </c>
      <c r="BK213" s="228">
        <f>ROUND(I213*H213,2)</f>
        <v>0</v>
      </c>
      <c r="BL213" s="15" t="s">
        <v>141</v>
      </c>
      <c r="BM213" s="227" t="s">
        <v>528</v>
      </c>
    </row>
    <row r="214" s="2" customFormat="1" ht="16.5" customHeight="1">
      <c r="A214" s="36"/>
      <c r="B214" s="37"/>
      <c r="C214" s="216" t="s">
        <v>325</v>
      </c>
      <c r="D214" s="216" t="s">
        <v>136</v>
      </c>
      <c r="E214" s="217" t="s">
        <v>285</v>
      </c>
      <c r="F214" s="218" t="s">
        <v>286</v>
      </c>
      <c r="G214" s="219" t="s">
        <v>167</v>
      </c>
      <c r="H214" s="220">
        <v>2</v>
      </c>
      <c r="I214" s="221"/>
      <c r="J214" s="222">
        <f>ROUND(I214*H214,2)</f>
        <v>0</v>
      </c>
      <c r="K214" s="218" t="s">
        <v>140</v>
      </c>
      <c r="L214" s="42"/>
      <c r="M214" s="223" t="s">
        <v>1</v>
      </c>
      <c r="N214" s="224" t="s">
        <v>44</v>
      </c>
      <c r="O214" s="89"/>
      <c r="P214" s="225">
        <f>O214*H214</f>
        <v>0</v>
      </c>
      <c r="Q214" s="225">
        <v>2.4300000000000002</v>
      </c>
      <c r="R214" s="225">
        <f>Q214*H214</f>
        <v>4.8600000000000003</v>
      </c>
      <c r="S214" s="225">
        <v>0</v>
      </c>
      <c r="T214" s="22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141</v>
      </c>
      <c r="AT214" s="227" t="s">
        <v>136</v>
      </c>
      <c r="AU214" s="227" t="s">
        <v>89</v>
      </c>
      <c r="AY214" s="15" t="s">
        <v>134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87</v>
      </c>
      <c r="BK214" s="228">
        <f>ROUND(I214*H214,2)</f>
        <v>0</v>
      </c>
      <c r="BL214" s="15" t="s">
        <v>141</v>
      </c>
      <c r="BM214" s="227" t="s">
        <v>529</v>
      </c>
    </row>
    <row r="215" s="12" customFormat="1" ht="22.8" customHeight="1">
      <c r="A215" s="12"/>
      <c r="B215" s="200"/>
      <c r="C215" s="201"/>
      <c r="D215" s="202" t="s">
        <v>78</v>
      </c>
      <c r="E215" s="214" t="s">
        <v>156</v>
      </c>
      <c r="F215" s="214" t="s">
        <v>288</v>
      </c>
      <c r="G215" s="201"/>
      <c r="H215" s="201"/>
      <c r="I215" s="204"/>
      <c r="J215" s="215">
        <f>BK215</f>
        <v>0</v>
      </c>
      <c r="K215" s="201"/>
      <c r="L215" s="206"/>
      <c r="M215" s="207"/>
      <c r="N215" s="208"/>
      <c r="O215" s="208"/>
      <c r="P215" s="209">
        <f>SUM(P216:P234)</f>
        <v>0</v>
      </c>
      <c r="Q215" s="208"/>
      <c r="R215" s="209">
        <f>SUM(R216:R234)</f>
        <v>5744.7076207999999</v>
      </c>
      <c r="S215" s="208"/>
      <c r="T215" s="210">
        <f>SUM(T216:T234)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1" t="s">
        <v>87</v>
      </c>
      <c r="AT215" s="212" t="s">
        <v>78</v>
      </c>
      <c r="AU215" s="212" t="s">
        <v>87</v>
      </c>
      <c r="AY215" s="211" t="s">
        <v>134</v>
      </c>
      <c r="BK215" s="213">
        <f>SUM(BK216:BK234)</f>
        <v>0</v>
      </c>
    </row>
    <row r="216" s="2" customFormat="1" ht="21.75" customHeight="1">
      <c r="A216" s="36"/>
      <c r="B216" s="37"/>
      <c r="C216" s="216" t="s">
        <v>329</v>
      </c>
      <c r="D216" s="216" t="s">
        <v>136</v>
      </c>
      <c r="E216" s="217" t="s">
        <v>530</v>
      </c>
      <c r="F216" s="218" t="s">
        <v>531</v>
      </c>
      <c r="G216" s="219" t="s">
        <v>139</v>
      </c>
      <c r="H216" s="220">
        <v>5.7599999999999998</v>
      </c>
      <c r="I216" s="221"/>
      <c r="J216" s="222">
        <f>ROUND(I216*H216,2)</f>
        <v>0</v>
      </c>
      <c r="K216" s="218" t="s">
        <v>140</v>
      </c>
      <c r="L216" s="42"/>
      <c r="M216" s="223" t="s">
        <v>1</v>
      </c>
      <c r="N216" s="224" t="s">
        <v>44</v>
      </c>
      <c r="O216" s="89"/>
      <c r="P216" s="225">
        <f>O216*H216</f>
        <v>0</v>
      </c>
      <c r="Q216" s="225">
        <v>0.23000000000000001</v>
      </c>
      <c r="R216" s="225">
        <f>Q216*H216</f>
        <v>1.3248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141</v>
      </c>
      <c r="AT216" s="227" t="s">
        <v>136</v>
      </c>
      <c r="AU216" s="227" t="s">
        <v>89</v>
      </c>
      <c r="AY216" s="15" t="s">
        <v>134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87</v>
      </c>
      <c r="BK216" s="228">
        <f>ROUND(I216*H216,2)</f>
        <v>0</v>
      </c>
      <c r="BL216" s="15" t="s">
        <v>141</v>
      </c>
      <c r="BM216" s="227" t="s">
        <v>532</v>
      </c>
    </row>
    <row r="217" s="2" customFormat="1" ht="21.75" customHeight="1">
      <c r="A217" s="36"/>
      <c r="B217" s="37"/>
      <c r="C217" s="216" t="s">
        <v>334</v>
      </c>
      <c r="D217" s="216" t="s">
        <v>136</v>
      </c>
      <c r="E217" s="217" t="s">
        <v>533</v>
      </c>
      <c r="F217" s="218" t="s">
        <v>534</v>
      </c>
      <c r="G217" s="219" t="s">
        <v>139</v>
      </c>
      <c r="H217" s="220">
        <v>9.6699999999999999</v>
      </c>
      <c r="I217" s="221"/>
      <c r="J217" s="222">
        <f>ROUND(I217*H217,2)</f>
        <v>0</v>
      </c>
      <c r="K217" s="218" t="s">
        <v>140</v>
      </c>
      <c r="L217" s="42"/>
      <c r="M217" s="223" t="s">
        <v>1</v>
      </c>
      <c r="N217" s="224" t="s">
        <v>44</v>
      </c>
      <c r="O217" s="89"/>
      <c r="P217" s="225">
        <f>O217*H217</f>
        <v>0</v>
      </c>
      <c r="Q217" s="225">
        <v>0.34499999999999997</v>
      </c>
      <c r="R217" s="225">
        <f>Q217*H217</f>
        <v>3.3361499999999995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141</v>
      </c>
      <c r="AT217" s="227" t="s">
        <v>136</v>
      </c>
      <c r="AU217" s="227" t="s">
        <v>89</v>
      </c>
      <c r="AY217" s="15" t="s">
        <v>134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87</v>
      </c>
      <c r="BK217" s="228">
        <f>ROUND(I217*H217,2)</f>
        <v>0</v>
      </c>
      <c r="BL217" s="15" t="s">
        <v>141</v>
      </c>
      <c r="BM217" s="227" t="s">
        <v>535</v>
      </c>
    </row>
    <row r="218" s="2" customFormat="1" ht="16.5" customHeight="1">
      <c r="A218" s="36"/>
      <c r="B218" s="37"/>
      <c r="C218" s="216" t="s">
        <v>338</v>
      </c>
      <c r="D218" s="216" t="s">
        <v>136</v>
      </c>
      <c r="E218" s="217" t="s">
        <v>290</v>
      </c>
      <c r="F218" s="218" t="s">
        <v>291</v>
      </c>
      <c r="G218" s="219" t="s">
        <v>139</v>
      </c>
      <c r="H218" s="220">
        <v>5249.9520000000002</v>
      </c>
      <c r="I218" s="221"/>
      <c r="J218" s="222">
        <f>ROUND(I218*H218,2)</f>
        <v>0</v>
      </c>
      <c r="K218" s="218" t="s">
        <v>140</v>
      </c>
      <c r="L218" s="42"/>
      <c r="M218" s="223" t="s">
        <v>1</v>
      </c>
      <c r="N218" s="224" t="s">
        <v>44</v>
      </c>
      <c r="O218" s="89"/>
      <c r="P218" s="225">
        <f>O218*H218</f>
        <v>0</v>
      </c>
      <c r="Q218" s="225">
        <v>0.34499999999999997</v>
      </c>
      <c r="R218" s="225">
        <f>Q218*H218</f>
        <v>1811.23344</v>
      </c>
      <c r="S218" s="225">
        <v>0</v>
      </c>
      <c r="T218" s="22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7" t="s">
        <v>141</v>
      </c>
      <c r="AT218" s="227" t="s">
        <v>136</v>
      </c>
      <c r="AU218" s="227" t="s">
        <v>89</v>
      </c>
      <c r="AY218" s="15" t="s">
        <v>134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5" t="s">
        <v>87</v>
      </c>
      <c r="BK218" s="228">
        <f>ROUND(I218*H218,2)</f>
        <v>0</v>
      </c>
      <c r="BL218" s="15" t="s">
        <v>141</v>
      </c>
      <c r="BM218" s="227" t="s">
        <v>536</v>
      </c>
    </row>
    <row r="219" s="13" customFormat="1">
      <c r="A219" s="13"/>
      <c r="B219" s="229"/>
      <c r="C219" s="230"/>
      <c r="D219" s="231" t="s">
        <v>143</v>
      </c>
      <c r="E219" s="232" t="s">
        <v>1</v>
      </c>
      <c r="F219" s="233" t="s">
        <v>537</v>
      </c>
      <c r="G219" s="230"/>
      <c r="H219" s="234">
        <v>5249.9520000000002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143</v>
      </c>
      <c r="AU219" s="240" t="s">
        <v>89</v>
      </c>
      <c r="AV219" s="13" t="s">
        <v>89</v>
      </c>
      <c r="AW219" s="13" t="s">
        <v>36</v>
      </c>
      <c r="AX219" s="13" t="s">
        <v>87</v>
      </c>
      <c r="AY219" s="240" t="s">
        <v>134</v>
      </c>
    </row>
    <row r="220" s="2" customFormat="1" ht="16.5" customHeight="1">
      <c r="A220" s="36"/>
      <c r="B220" s="37"/>
      <c r="C220" s="216" t="s">
        <v>342</v>
      </c>
      <c r="D220" s="216" t="s">
        <v>136</v>
      </c>
      <c r="E220" s="217" t="s">
        <v>290</v>
      </c>
      <c r="F220" s="218" t="s">
        <v>291</v>
      </c>
      <c r="G220" s="219" t="s">
        <v>139</v>
      </c>
      <c r="H220" s="220">
        <v>5527.1909999999998</v>
      </c>
      <c r="I220" s="221"/>
      <c r="J220" s="222">
        <f>ROUND(I220*H220,2)</f>
        <v>0</v>
      </c>
      <c r="K220" s="218" t="s">
        <v>140</v>
      </c>
      <c r="L220" s="42"/>
      <c r="M220" s="223" t="s">
        <v>1</v>
      </c>
      <c r="N220" s="224" t="s">
        <v>44</v>
      </c>
      <c r="O220" s="89"/>
      <c r="P220" s="225">
        <f>O220*H220</f>
        <v>0</v>
      </c>
      <c r="Q220" s="225">
        <v>0.34499999999999997</v>
      </c>
      <c r="R220" s="225">
        <f>Q220*H220</f>
        <v>1906.8808949999998</v>
      </c>
      <c r="S220" s="225">
        <v>0</v>
      </c>
      <c r="T220" s="22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141</v>
      </c>
      <c r="AT220" s="227" t="s">
        <v>136</v>
      </c>
      <c r="AU220" s="227" t="s">
        <v>89</v>
      </c>
      <c r="AY220" s="15" t="s">
        <v>134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87</v>
      </c>
      <c r="BK220" s="228">
        <f>ROUND(I220*H220,2)</f>
        <v>0</v>
      </c>
      <c r="BL220" s="15" t="s">
        <v>141</v>
      </c>
      <c r="BM220" s="227" t="s">
        <v>538</v>
      </c>
    </row>
    <row r="221" s="13" customFormat="1">
      <c r="A221" s="13"/>
      <c r="B221" s="229"/>
      <c r="C221" s="230"/>
      <c r="D221" s="231" t="s">
        <v>143</v>
      </c>
      <c r="E221" s="232" t="s">
        <v>1</v>
      </c>
      <c r="F221" s="233" t="s">
        <v>488</v>
      </c>
      <c r="G221" s="230"/>
      <c r="H221" s="234">
        <v>5527.1909999999998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143</v>
      </c>
      <c r="AU221" s="240" t="s">
        <v>89</v>
      </c>
      <c r="AV221" s="13" t="s">
        <v>89</v>
      </c>
      <c r="AW221" s="13" t="s">
        <v>36</v>
      </c>
      <c r="AX221" s="13" t="s">
        <v>87</v>
      </c>
      <c r="AY221" s="240" t="s">
        <v>134</v>
      </c>
    </row>
    <row r="222" s="2" customFormat="1" ht="16.5" customHeight="1">
      <c r="A222" s="36"/>
      <c r="B222" s="37"/>
      <c r="C222" s="216" t="s">
        <v>349</v>
      </c>
      <c r="D222" s="216" t="s">
        <v>136</v>
      </c>
      <c r="E222" s="217" t="s">
        <v>301</v>
      </c>
      <c r="F222" s="218" t="s">
        <v>302</v>
      </c>
      <c r="G222" s="219" t="s">
        <v>139</v>
      </c>
      <c r="H222" s="220">
        <v>1485.9500000000001</v>
      </c>
      <c r="I222" s="221"/>
      <c r="J222" s="222">
        <f>ROUND(I222*H222,2)</f>
        <v>0</v>
      </c>
      <c r="K222" s="218" t="s">
        <v>140</v>
      </c>
      <c r="L222" s="42"/>
      <c r="M222" s="223" t="s">
        <v>1</v>
      </c>
      <c r="N222" s="224" t="s">
        <v>44</v>
      </c>
      <c r="O222" s="89"/>
      <c r="P222" s="225">
        <f>O222*H222</f>
        <v>0</v>
      </c>
      <c r="Q222" s="225">
        <v>0.46000000000000002</v>
      </c>
      <c r="R222" s="225">
        <f>Q222*H222</f>
        <v>683.53700000000003</v>
      </c>
      <c r="S222" s="225">
        <v>0</v>
      </c>
      <c r="T222" s="22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7" t="s">
        <v>141</v>
      </c>
      <c r="AT222" s="227" t="s">
        <v>136</v>
      </c>
      <c r="AU222" s="227" t="s">
        <v>89</v>
      </c>
      <c r="AY222" s="15" t="s">
        <v>134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5" t="s">
        <v>87</v>
      </c>
      <c r="BK222" s="228">
        <f>ROUND(I222*H222,2)</f>
        <v>0</v>
      </c>
      <c r="BL222" s="15" t="s">
        <v>141</v>
      </c>
      <c r="BM222" s="227" t="s">
        <v>539</v>
      </c>
    </row>
    <row r="223" s="13" customFormat="1">
      <c r="A223" s="13"/>
      <c r="B223" s="229"/>
      <c r="C223" s="230"/>
      <c r="D223" s="231" t="s">
        <v>143</v>
      </c>
      <c r="E223" s="232" t="s">
        <v>1</v>
      </c>
      <c r="F223" s="233" t="s">
        <v>540</v>
      </c>
      <c r="G223" s="230"/>
      <c r="H223" s="234">
        <v>1485.9500000000001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143</v>
      </c>
      <c r="AU223" s="240" t="s">
        <v>89</v>
      </c>
      <c r="AV223" s="13" t="s">
        <v>89</v>
      </c>
      <c r="AW223" s="13" t="s">
        <v>36</v>
      </c>
      <c r="AX223" s="13" t="s">
        <v>87</v>
      </c>
      <c r="AY223" s="240" t="s">
        <v>134</v>
      </c>
    </row>
    <row r="224" s="2" customFormat="1" ht="16.5" customHeight="1">
      <c r="A224" s="36"/>
      <c r="B224" s="37"/>
      <c r="C224" s="216" t="s">
        <v>357</v>
      </c>
      <c r="D224" s="216" t="s">
        <v>136</v>
      </c>
      <c r="E224" s="217" t="s">
        <v>306</v>
      </c>
      <c r="F224" s="218" t="s">
        <v>307</v>
      </c>
      <c r="G224" s="219" t="s">
        <v>139</v>
      </c>
      <c r="H224" s="220">
        <v>435.63999999999999</v>
      </c>
      <c r="I224" s="221"/>
      <c r="J224" s="222">
        <f>ROUND(I224*H224,2)</f>
        <v>0</v>
      </c>
      <c r="K224" s="218" t="s">
        <v>140</v>
      </c>
      <c r="L224" s="42"/>
      <c r="M224" s="223" t="s">
        <v>1</v>
      </c>
      <c r="N224" s="224" t="s">
        <v>44</v>
      </c>
      <c r="O224" s="89"/>
      <c r="P224" s="225">
        <f>O224*H224</f>
        <v>0</v>
      </c>
      <c r="Q224" s="225">
        <v>0.23000000000000001</v>
      </c>
      <c r="R224" s="225">
        <f>Q224*H224</f>
        <v>100.1972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141</v>
      </c>
      <c r="AT224" s="227" t="s">
        <v>136</v>
      </c>
      <c r="AU224" s="227" t="s">
        <v>89</v>
      </c>
      <c r="AY224" s="15" t="s">
        <v>134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87</v>
      </c>
      <c r="BK224" s="228">
        <f>ROUND(I224*H224,2)</f>
        <v>0</v>
      </c>
      <c r="BL224" s="15" t="s">
        <v>141</v>
      </c>
      <c r="BM224" s="227" t="s">
        <v>541</v>
      </c>
    </row>
    <row r="225" s="2" customFormat="1" ht="24.15" customHeight="1">
      <c r="A225" s="36"/>
      <c r="B225" s="37"/>
      <c r="C225" s="216" t="s">
        <v>363</v>
      </c>
      <c r="D225" s="216" t="s">
        <v>136</v>
      </c>
      <c r="E225" s="217" t="s">
        <v>311</v>
      </c>
      <c r="F225" s="218" t="s">
        <v>312</v>
      </c>
      <c r="G225" s="219" t="s">
        <v>139</v>
      </c>
      <c r="H225" s="220">
        <v>4400.6300000000001</v>
      </c>
      <c r="I225" s="221"/>
      <c r="J225" s="222">
        <f>ROUND(I225*H225,2)</f>
        <v>0</v>
      </c>
      <c r="K225" s="218" t="s">
        <v>140</v>
      </c>
      <c r="L225" s="42"/>
      <c r="M225" s="223" t="s">
        <v>1</v>
      </c>
      <c r="N225" s="224" t="s">
        <v>44</v>
      </c>
      <c r="O225" s="89"/>
      <c r="P225" s="225">
        <f>O225*H225</f>
        <v>0</v>
      </c>
      <c r="Q225" s="225">
        <v>0.019720000000000001</v>
      </c>
      <c r="R225" s="225">
        <f>Q225*H225</f>
        <v>86.780423600000006</v>
      </c>
      <c r="S225" s="225">
        <v>0</v>
      </c>
      <c r="T225" s="22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7" t="s">
        <v>141</v>
      </c>
      <c r="AT225" s="227" t="s">
        <v>136</v>
      </c>
      <c r="AU225" s="227" t="s">
        <v>89</v>
      </c>
      <c r="AY225" s="15" t="s">
        <v>134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5" t="s">
        <v>87</v>
      </c>
      <c r="BK225" s="228">
        <f>ROUND(I225*H225,2)</f>
        <v>0</v>
      </c>
      <c r="BL225" s="15" t="s">
        <v>141</v>
      </c>
      <c r="BM225" s="227" t="s">
        <v>542</v>
      </c>
    </row>
    <row r="226" s="13" customFormat="1">
      <c r="A226" s="13"/>
      <c r="B226" s="229"/>
      <c r="C226" s="230"/>
      <c r="D226" s="231" t="s">
        <v>143</v>
      </c>
      <c r="E226" s="232" t="s">
        <v>1</v>
      </c>
      <c r="F226" s="233" t="s">
        <v>543</v>
      </c>
      <c r="G226" s="230"/>
      <c r="H226" s="234">
        <v>4400.6300000000001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143</v>
      </c>
      <c r="AU226" s="240" t="s">
        <v>89</v>
      </c>
      <c r="AV226" s="13" t="s">
        <v>89</v>
      </c>
      <c r="AW226" s="13" t="s">
        <v>36</v>
      </c>
      <c r="AX226" s="13" t="s">
        <v>87</v>
      </c>
      <c r="AY226" s="240" t="s">
        <v>134</v>
      </c>
    </row>
    <row r="227" s="2" customFormat="1" ht="24.15" customHeight="1">
      <c r="A227" s="36"/>
      <c r="B227" s="37"/>
      <c r="C227" s="216" t="s">
        <v>367</v>
      </c>
      <c r="D227" s="216" t="s">
        <v>136</v>
      </c>
      <c r="E227" s="217" t="s">
        <v>316</v>
      </c>
      <c r="F227" s="218" t="s">
        <v>317</v>
      </c>
      <c r="G227" s="219" t="s">
        <v>139</v>
      </c>
      <c r="H227" s="220">
        <v>4400.6300000000001</v>
      </c>
      <c r="I227" s="221"/>
      <c r="J227" s="222">
        <f>ROUND(I227*H227,2)</f>
        <v>0</v>
      </c>
      <c r="K227" s="218" t="s">
        <v>140</v>
      </c>
      <c r="L227" s="42"/>
      <c r="M227" s="223" t="s">
        <v>1</v>
      </c>
      <c r="N227" s="224" t="s">
        <v>44</v>
      </c>
      <c r="O227" s="89"/>
      <c r="P227" s="225">
        <f>O227*H227</f>
        <v>0</v>
      </c>
      <c r="Q227" s="225">
        <v>0.023939999999999999</v>
      </c>
      <c r="R227" s="225">
        <f>Q227*H227</f>
        <v>105.35108219999999</v>
      </c>
      <c r="S227" s="225">
        <v>0</v>
      </c>
      <c r="T227" s="22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141</v>
      </c>
      <c r="AT227" s="227" t="s">
        <v>136</v>
      </c>
      <c r="AU227" s="227" t="s">
        <v>89</v>
      </c>
      <c r="AY227" s="15" t="s">
        <v>134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87</v>
      </c>
      <c r="BK227" s="228">
        <f>ROUND(I227*H227,2)</f>
        <v>0</v>
      </c>
      <c r="BL227" s="15" t="s">
        <v>141</v>
      </c>
      <c r="BM227" s="227" t="s">
        <v>544</v>
      </c>
    </row>
    <row r="228" s="13" customFormat="1">
      <c r="A228" s="13"/>
      <c r="B228" s="229"/>
      <c r="C228" s="230"/>
      <c r="D228" s="231" t="s">
        <v>143</v>
      </c>
      <c r="E228" s="232" t="s">
        <v>1</v>
      </c>
      <c r="F228" s="233" t="s">
        <v>543</v>
      </c>
      <c r="G228" s="230"/>
      <c r="H228" s="234">
        <v>4400.6300000000001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143</v>
      </c>
      <c r="AU228" s="240" t="s">
        <v>89</v>
      </c>
      <c r="AV228" s="13" t="s">
        <v>89</v>
      </c>
      <c r="AW228" s="13" t="s">
        <v>36</v>
      </c>
      <c r="AX228" s="13" t="s">
        <v>87</v>
      </c>
      <c r="AY228" s="240" t="s">
        <v>134</v>
      </c>
    </row>
    <row r="229" s="2" customFormat="1" ht="16.5" customHeight="1">
      <c r="A229" s="36"/>
      <c r="B229" s="37"/>
      <c r="C229" s="216" t="s">
        <v>371</v>
      </c>
      <c r="D229" s="216" t="s">
        <v>136</v>
      </c>
      <c r="E229" s="217" t="s">
        <v>320</v>
      </c>
      <c r="F229" s="218" t="s">
        <v>321</v>
      </c>
      <c r="G229" s="219" t="s">
        <v>139</v>
      </c>
      <c r="H229" s="220">
        <v>4550.2510000000002</v>
      </c>
      <c r="I229" s="221"/>
      <c r="J229" s="222">
        <f>ROUND(I229*H229,2)</f>
        <v>0</v>
      </c>
      <c r="K229" s="218" t="s">
        <v>140</v>
      </c>
      <c r="L229" s="42"/>
      <c r="M229" s="223" t="s">
        <v>1</v>
      </c>
      <c r="N229" s="224" t="s">
        <v>44</v>
      </c>
      <c r="O229" s="89"/>
      <c r="P229" s="225">
        <f>O229*H229</f>
        <v>0</v>
      </c>
      <c r="Q229" s="225">
        <v>0.2268</v>
      </c>
      <c r="R229" s="225">
        <f>Q229*H229</f>
        <v>1031.9969268</v>
      </c>
      <c r="S229" s="225">
        <v>0</v>
      </c>
      <c r="T229" s="226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7" t="s">
        <v>141</v>
      </c>
      <c r="AT229" s="227" t="s">
        <v>136</v>
      </c>
      <c r="AU229" s="227" t="s">
        <v>89</v>
      </c>
      <c r="AY229" s="15" t="s">
        <v>134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5" t="s">
        <v>87</v>
      </c>
      <c r="BK229" s="228">
        <f>ROUND(I229*H229,2)</f>
        <v>0</v>
      </c>
      <c r="BL229" s="15" t="s">
        <v>141</v>
      </c>
      <c r="BM229" s="227" t="s">
        <v>545</v>
      </c>
    </row>
    <row r="230" s="13" customFormat="1">
      <c r="A230" s="13"/>
      <c r="B230" s="229"/>
      <c r="C230" s="230"/>
      <c r="D230" s="231" t="s">
        <v>143</v>
      </c>
      <c r="E230" s="232" t="s">
        <v>1</v>
      </c>
      <c r="F230" s="233" t="s">
        <v>546</v>
      </c>
      <c r="G230" s="230"/>
      <c r="H230" s="234">
        <v>4550.2510000000002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143</v>
      </c>
      <c r="AU230" s="240" t="s">
        <v>89</v>
      </c>
      <c r="AV230" s="13" t="s">
        <v>89</v>
      </c>
      <c r="AW230" s="13" t="s">
        <v>36</v>
      </c>
      <c r="AX230" s="13" t="s">
        <v>87</v>
      </c>
      <c r="AY230" s="240" t="s">
        <v>134</v>
      </c>
    </row>
    <row r="231" s="2" customFormat="1" ht="24.15" customHeight="1">
      <c r="A231" s="36"/>
      <c r="B231" s="37"/>
      <c r="C231" s="216" t="s">
        <v>375</v>
      </c>
      <c r="D231" s="216" t="s">
        <v>136</v>
      </c>
      <c r="E231" s="217" t="s">
        <v>547</v>
      </c>
      <c r="F231" s="218" t="s">
        <v>548</v>
      </c>
      <c r="G231" s="219" t="s">
        <v>139</v>
      </c>
      <c r="H231" s="220">
        <v>21.07</v>
      </c>
      <c r="I231" s="221"/>
      <c r="J231" s="222">
        <f>ROUND(I231*H231,2)</f>
        <v>0</v>
      </c>
      <c r="K231" s="218" t="s">
        <v>140</v>
      </c>
      <c r="L231" s="42"/>
      <c r="M231" s="223" t="s">
        <v>1</v>
      </c>
      <c r="N231" s="224" t="s">
        <v>44</v>
      </c>
      <c r="O231" s="89"/>
      <c r="P231" s="225">
        <f>O231*H231</f>
        <v>0</v>
      </c>
      <c r="Q231" s="225">
        <v>0.61404000000000003</v>
      </c>
      <c r="R231" s="225">
        <f>Q231*H231</f>
        <v>12.937822800000001</v>
      </c>
      <c r="S231" s="225">
        <v>0</v>
      </c>
      <c r="T231" s="22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7" t="s">
        <v>141</v>
      </c>
      <c r="AT231" s="227" t="s">
        <v>136</v>
      </c>
      <c r="AU231" s="227" t="s">
        <v>89</v>
      </c>
      <c r="AY231" s="15" t="s">
        <v>134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5" t="s">
        <v>87</v>
      </c>
      <c r="BK231" s="228">
        <f>ROUND(I231*H231,2)</f>
        <v>0</v>
      </c>
      <c r="BL231" s="15" t="s">
        <v>141</v>
      </c>
      <c r="BM231" s="227" t="s">
        <v>549</v>
      </c>
    </row>
    <row r="232" s="2" customFormat="1">
      <c r="A232" s="36"/>
      <c r="B232" s="37"/>
      <c r="C232" s="38"/>
      <c r="D232" s="231" t="s">
        <v>169</v>
      </c>
      <c r="E232" s="38"/>
      <c r="F232" s="241" t="s">
        <v>550</v>
      </c>
      <c r="G232" s="38"/>
      <c r="H232" s="38"/>
      <c r="I232" s="242"/>
      <c r="J232" s="38"/>
      <c r="K232" s="38"/>
      <c r="L232" s="42"/>
      <c r="M232" s="243"/>
      <c r="N232" s="244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169</v>
      </c>
      <c r="AU232" s="15" t="s">
        <v>89</v>
      </c>
    </row>
    <row r="233" s="2" customFormat="1" ht="24.15" customHeight="1">
      <c r="A233" s="36"/>
      <c r="B233" s="37"/>
      <c r="C233" s="216" t="s">
        <v>379</v>
      </c>
      <c r="D233" s="216" t="s">
        <v>136</v>
      </c>
      <c r="E233" s="217" t="s">
        <v>551</v>
      </c>
      <c r="F233" s="218" t="s">
        <v>552</v>
      </c>
      <c r="G233" s="219" t="s">
        <v>139</v>
      </c>
      <c r="H233" s="220">
        <v>21.07</v>
      </c>
      <c r="I233" s="221"/>
      <c r="J233" s="222">
        <f>ROUND(I233*H233,2)</f>
        <v>0</v>
      </c>
      <c r="K233" s="218" t="s">
        <v>140</v>
      </c>
      <c r="L233" s="42"/>
      <c r="M233" s="223" t="s">
        <v>1</v>
      </c>
      <c r="N233" s="224" t="s">
        <v>44</v>
      </c>
      <c r="O233" s="89"/>
      <c r="P233" s="225">
        <f>O233*H233</f>
        <v>0</v>
      </c>
      <c r="Q233" s="225">
        <v>0.053719999999999997</v>
      </c>
      <c r="R233" s="225">
        <f>Q233*H233</f>
        <v>1.1318804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141</v>
      </c>
      <c r="AT233" s="227" t="s">
        <v>136</v>
      </c>
      <c r="AU233" s="227" t="s">
        <v>89</v>
      </c>
      <c r="AY233" s="15" t="s">
        <v>134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87</v>
      </c>
      <c r="BK233" s="228">
        <f>ROUND(I233*H233,2)</f>
        <v>0</v>
      </c>
      <c r="BL233" s="15" t="s">
        <v>141</v>
      </c>
      <c r="BM233" s="227" t="s">
        <v>553</v>
      </c>
    </row>
    <row r="234" s="2" customFormat="1">
      <c r="A234" s="36"/>
      <c r="B234" s="37"/>
      <c r="C234" s="38"/>
      <c r="D234" s="231" t="s">
        <v>169</v>
      </c>
      <c r="E234" s="38"/>
      <c r="F234" s="241" t="s">
        <v>554</v>
      </c>
      <c r="G234" s="38"/>
      <c r="H234" s="38"/>
      <c r="I234" s="242"/>
      <c r="J234" s="38"/>
      <c r="K234" s="38"/>
      <c r="L234" s="42"/>
      <c r="M234" s="243"/>
      <c r="N234" s="244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169</v>
      </c>
      <c r="AU234" s="15" t="s">
        <v>89</v>
      </c>
    </row>
    <row r="235" s="12" customFormat="1" ht="22.8" customHeight="1">
      <c r="A235" s="12"/>
      <c r="B235" s="200"/>
      <c r="C235" s="201"/>
      <c r="D235" s="202" t="s">
        <v>78</v>
      </c>
      <c r="E235" s="214" t="s">
        <v>171</v>
      </c>
      <c r="F235" s="214" t="s">
        <v>324</v>
      </c>
      <c r="G235" s="201"/>
      <c r="H235" s="201"/>
      <c r="I235" s="204"/>
      <c r="J235" s="215">
        <f>BK235</f>
        <v>0</v>
      </c>
      <c r="K235" s="201"/>
      <c r="L235" s="206"/>
      <c r="M235" s="207"/>
      <c r="N235" s="208"/>
      <c r="O235" s="208"/>
      <c r="P235" s="209">
        <f>SUM(P236:P246)</f>
        <v>0</v>
      </c>
      <c r="Q235" s="208"/>
      <c r="R235" s="209">
        <f>SUM(R236:R246)</f>
        <v>6.3005534999999995</v>
      </c>
      <c r="S235" s="208"/>
      <c r="T235" s="210">
        <f>SUM(T236:T246)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1" t="s">
        <v>87</v>
      </c>
      <c r="AT235" s="212" t="s">
        <v>78</v>
      </c>
      <c r="AU235" s="212" t="s">
        <v>87</v>
      </c>
      <c r="AY235" s="211" t="s">
        <v>134</v>
      </c>
      <c r="BK235" s="213">
        <f>SUM(BK236:BK246)</f>
        <v>0</v>
      </c>
    </row>
    <row r="236" s="2" customFormat="1" ht="24.15" customHeight="1">
      <c r="A236" s="36"/>
      <c r="B236" s="37"/>
      <c r="C236" s="216" t="s">
        <v>385</v>
      </c>
      <c r="D236" s="216" t="s">
        <v>136</v>
      </c>
      <c r="E236" s="217" t="s">
        <v>555</v>
      </c>
      <c r="F236" s="218" t="s">
        <v>556</v>
      </c>
      <c r="G236" s="219" t="s">
        <v>147</v>
      </c>
      <c r="H236" s="220">
        <v>2</v>
      </c>
      <c r="I236" s="221"/>
      <c r="J236" s="222">
        <f>ROUND(I236*H236,2)</f>
        <v>0</v>
      </c>
      <c r="K236" s="218" t="s">
        <v>140</v>
      </c>
      <c r="L236" s="42"/>
      <c r="M236" s="223" t="s">
        <v>1</v>
      </c>
      <c r="N236" s="224" t="s">
        <v>44</v>
      </c>
      <c r="O236" s="89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7" t="s">
        <v>141</v>
      </c>
      <c r="AT236" s="227" t="s">
        <v>136</v>
      </c>
      <c r="AU236" s="227" t="s">
        <v>89</v>
      </c>
      <c r="AY236" s="15" t="s">
        <v>134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5" t="s">
        <v>87</v>
      </c>
      <c r="BK236" s="228">
        <f>ROUND(I236*H236,2)</f>
        <v>0</v>
      </c>
      <c r="BL236" s="15" t="s">
        <v>141</v>
      </c>
      <c r="BM236" s="227" t="s">
        <v>557</v>
      </c>
    </row>
    <row r="237" s="2" customFormat="1">
      <c r="A237" s="36"/>
      <c r="B237" s="37"/>
      <c r="C237" s="38"/>
      <c r="D237" s="231" t="s">
        <v>169</v>
      </c>
      <c r="E237" s="38"/>
      <c r="F237" s="241" t="s">
        <v>558</v>
      </c>
      <c r="G237" s="38"/>
      <c r="H237" s="38"/>
      <c r="I237" s="242"/>
      <c r="J237" s="38"/>
      <c r="K237" s="38"/>
      <c r="L237" s="42"/>
      <c r="M237" s="243"/>
      <c r="N237" s="244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169</v>
      </c>
      <c r="AU237" s="15" t="s">
        <v>89</v>
      </c>
    </row>
    <row r="238" s="2" customFormat="1" ht="24.15" customHeight="1">
      <c r="A238" s="36"/>
      <c r="B238" s="37"/>
      <c r="C238" s="216" t="s">
        <v>391</v>
      </c>
      <c r="D238" s="216" t="s">
        <v>136</v>
      </c>
      <c r="E238" s="217" t="s">
        <v>559</v>
      </c>
      <c r="F238" s="218" t="s">
        <v>560</v>
      </c>
      <c r="G238" s="219" t="s">
        <v>260</v>
      </c>
      <c r="H238" s="220">
        <v>35.299999999999997</v>
      </c>
      <c r="I238" s="221"/>
      <c r="J238" s="222">
        <f>ROUND(I238*H238,2)</f>
        <v>0</v>
      </c>
      <c r="K238" s="218" t="s">
        <v>140</v>
      </c>
      <c r="L238" s="42"/>
      <c r="M238" s="223" t="s">
        <v>1</v>
      </c>
      <c r="N238" s="224" t="s">
        <v>44</v>
      </c>
      <c r="O238" s="89"/>
      <c r="P238" s="225">
        <f>O238*H238</f>
        <v>0</v>
      </c>
      <c r="Q238" s="225">
        <v>2.0000000000000002E-05</v>
      </c>
      <c r="R238" s="225">
        <f>Q238*H238</f>
        <v>0.00070600000000000003</v>
      </c>
      <c r="S238" s="225">
        <v>0</v>
      </c>
      <c r="T238" s="22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7" t="s">
        <v>141</v>
      </c>
      <c r="AT238" s="227" t="s">
        <v>136</v>
      </c>
      <c r="AU238" s="227" t="s">
        <v>89</v>
      </c>
      <c r="AY238" s="15" t="s">
        <v>134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5" t="s">
        <v>87</v>
      </c>
      <c r="BK238" s="228">
        <f>ROUND(I238*H238,2)</f>
        <v>0</v>
      </c>
      <c r="BL238" s="15" t="s">
        <v>141</v>
      </c>
      <c r="BM238" s="227" t="s">
        <v>561</v>
      </c>
    </row>
    <row r="239" s="2" customFormat="1" ht="24.15" customHeight="1">
      <c r="A239" s="36"/>
      <c r="B239" s="37"/>
      <c r="C239" s="245" t="s">
        <v>395</v>
      </c>
      <c r="D239" s="245" t="s">
        <v>228</v>
      </c>
      <c r="E239" s="246" t="s">
        <v>562</v>
      </c>
      <c r="F239" s="247" t="s">
        <v>563</v>
      </c>
      <c r="G239" s="248" t="s">
        <v>260</v>
      </c>
      <c r="H239" s="249">
        <v>35.829999999999998</v>
      </c>
      <c r="I239" s="250"/>
      <c r="J239" s="251">
        <f>ROUND(I239*H239,2)</f>
        <v>0</v>
      </c>
      <c r="K239" s="247" t="s">
        <v>140</v>
      </c>
      <c r="L239" s="252"/>
      <c r="M239" s="253" t="s">
        <v>1</v>
      </c>
      <c r="N239" s="254" t="s">
        <v>44</v>
      </c>
      <c r="O239" s="89"/>
      <c r="P239" s="225">
        <f>O239*H239</f>
        <v>0</v>
      </c>
      <c r="Q239" s="225">
        <v>0.0080000000000000002</v>
      </c>
      <c r="R239" s="225">
        <f>Q239*H239</f>
        <v>0.28664000000000001</v>
      </c>
      <c r="S239" s="225">
        <v>0</v>
      </c>
      <c r="T239" s="22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7" t="s">
        <v>171</v>
      </c>
      <c r="AT239" s="227" t="s">
        <v>228</v>
      </c>
      <c r="AU239" s="227" t="s">
        <v>89</v>
      </c>
      <c r="AY239" s="15" t="s">
        <v>134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5" t="s">
        <v>87</v>
      </c>
      <c r="BK239" s="228">
        <f>ROUND(I239*H239,2)</f>
        <v>0</v>
      </c>
      <c r="BL239" s="15" t="s">
        <v>141</v>
      </c>
      <c r="BM239" s="227" t="s">
        <v>564</v>
      </c>
    </row>
    <row r="240" s="13" customFormat="1">
      <c r="A240" s="13"/>
      <c r="B240" s="229"/>
      <c r="C240" s="230"/>
      <c r="D240" s="231" t="s">
        <v>143</v>
      </c>
      <c r="E240" s="230"/>
      <c r="F240" s="233" t="s">
        <v>565</v>
      </c>
      <c r="G240" s="230"/>
      <c r="H240" s="234">
        <v>35.829999999999998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143</v>
      </c>
      <c r="AU240" s="240" t="s">
        <v>89</v>
      </c>
      <c r="AV240" s="13" t="s">
        <v>89</v>
      </c>
      <c r="AW240" s="13" t="s">
        <v>4</v>
      </c>
      <c r="AX240" s="13" t="s">
        <v>87</v>
      </c>
      <c r="AY240" s="240" t="s">
        <v>134</v>
      </c>
    </row>
    <row r="241" s="2" customFormat="1" ht="24.15" customHeight="1">
      <c r="A241" s="36"/>
      <c r="B241" s="37"/>
      <c r="C241" s="216" t="s">
        <v>402</v>
      </c>
      <c r="D241" s="216" t="s">
        <v>136</v>
      </c>
      <c r="E241" s="217" t="s">
        <v>335</v>
      </c>
      <c r="F241" s="218" t="s">
        <v>336</v>
      </c>
      <c r="G241" s="219" t="s">
        <v>147</v>
      </c>
      <c r="H241" s="220">
        <v>3</v>
      </c>
      <c r="I241" s="221"/>
      <c r="J241" s="222">
        <f>ROUND(I241*H241,2)</f>
        <v>0</v>
      </c>
      <c r="K241" s="218" t="s">
        <v>1</v>
      </c>
      <c r="L241" s="42"/>
      <c r="M241" s="223" t="s">
        <v>1</v>
      </c>
      <c r="N241" s="224" t="s">
        <v>44</v>
      </c>
      <c r="O241" s="89"/>
      <c r="P241" s="225">
        <f>O241*H241</f>
        <v>0</v>
      </c>
      <c r="Q241" s="225">
        <v>0.06404</v>
      </c>
      <c r="R241" s="225">
        <f>Q241*H241</f>
        <v>0.19212000000000001</v>
      </c>
      <c r="S241" s="225">
        <v>0</v>
      </c>
      <c r="T241" s="22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141</v>
      </c>
      <c r="AT241" s="227" t="s">
        <v>136</v>
      </c>
      <c r="AU241" s="227" t="s">
        <v>89</v>
      </c>
      <c r="AY241" s="15" t="s">
        <v>134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87</v>
      </c>
      <c r="BK241" s="228">
        <f>ROUND(I241*H241,2)</f>
        <v>0</v>
      </c>
      <c r="BL241" s="15" t="s">
        <v>141</v>
      </c>
      <c r="BM241" s="227" t="s">
        <v>566</v>
      </c>
    </row>
    <row r="242" s="2" customFormat="1" ht="33" customHeight="1">
      <c r="A242" s="36"/>
      <c r="B242" s="37"/>
      <c r="C242" s="216" t="s">
        <v>408</v>
      </c>
      <c r="D242" s="216" t="s">
        <v>136</v>
      </c>
      <c r="E242" s="217" t="s">
        <v>339</v>
      </c>
      <c r="F242" s="218" t="s">
        <v>340</v>
      </c>
      <c r="G242" s="219" t="s">
        <v>147</v>
      </c>
      <c r="H242" s="220">
        <v>3</v>
      </c>
      <c r="I242" s="221"/>
      <c r="J242" s="222">
        <f>ROUND(I242*H242,2)</f>
        <v>0</v>
      </c>
      <c r="K242" s="218" t="s">
        <v>140</v>
      </c>
      <c r="L242" s="42"/>
      <c r="M242" s="223" t="s">
        <v>1</v>
      </c>
      <c r="N242" s="224" t="s">
        <v>44</v>
      </c>
      <c r="O242" s="89"/>
      <c r="P242" s="225">
        <f>O242*H242</f>
        <v>0</v>
      </c>
      <c r="Q242" s="225">
        <v>0.00396</v>
      </c>
      <c r="R242" s="225">
        <f>Q242*H242</f>
        <v>0.01188</v>
      </c>
      <c r="S242" s="225">
        <v>0</v>
      </c>
      <c r="T242" s="22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7" t="s">
        <v>141</v>
      </c>
      <c r="AT242" s="227" t="s">
        <v>136</v>
      </c>
      <c r="AU242" s="227" t="s">
        <v>89</v>
      </c>
      <c r="AY242" s="15" t="s">
        <v>134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5" t="s">
        <v>87</v>
      </c>
      <c r="BK242" s="228">
        <f>ROUND(I242*H242,2)</f>
        <v>0</v>
      </c>
      <c r="BL242" s="15" t="s">
        <v>141</v>
      </c>
      <c r="BM242" s="227" t="s">
        <v>567</v>
      </c>
    </row>
    <row r="243" s="2" customFormat="1" ht="44.25" customHeight="1">
      <c r="A243" s="36"/>
      <c r="B243" s="37"/>
      <c r="C243" s="245" t="s">
        <v>414</v>
      </c>
      <c r="D243" s="245" t="s">
        <v>228</v>
      </c>
      <c r="E243" s="246" t="s">
        <v>343</v>
      </c>
      <c r="F243" s="247" t="s">
        <v>344</v>
      </c>
      <c r="G243" s="248" t="s">
        <v>147</v>
      </c>
      <c r="H243" s="249">
        <v>3</v>
      </c>
      <c r="I243" s="250"/>
      <c r="J243" s="251">
        <f>ROUND(I243*H243,2)</f>
        <v>0</v>
      </c>
      <c r="K243" s="247" t="s">
        <v>140</v>
      </c>
      <c r="L243" s="252"/>
      <c r="M243" s="253" t="s">
        <v>1</v>
      </c>
      <c r="N243" s="254" t="s">
        <v>44</v>
      </c>
      <c r="O243" s="89"/>
      <c r="P243" s="225">
        <f>O243*H243</f>
        <v>0</v>
      </c>
      <c r="Q243" s="225">
        <v>0.059999999999999998</v>
      </c>
      <c r="R243" s="225">
        <f>Q243*H243</f>
        <v>0.17999999999999999</v>
      </c>
      <c r="S243" s="225">
        <v>0</v>
      </c>
      <c r="T243" s="22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7" t="s">
        <v>171</v>
      </c>
      <c r="AT243" s="227" t="s">
        <v>228</v>
      </c>
      <c r="AU243" s="227" t="s">
        <v>89</v>
      </c>
      <c r="AY243" s="15" t="s">
        <v>134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5" t="s">
        <v>87</v>
      </c>
      <c r="BK243" s="228">
        <f>ROUND(I243*H243,2)</f>
        <v>0</v>
      </c>
      <c r="BL243" s="15" t="s">
        <v>141</v>
      </c>
      <c r="BM243" s="227" t="s">
        <v>568</v>
      </c>
    </row>
    <row r="244" s="2" customFormat="1" ht="24.15" customHeight="1">
      <c r="A244" s="36"/>
      <c r="B244" s="37"/>
      <c r="C244" s="216" t="s">
        <v>422</v>
      </c>
      <c r="D244" s="216" t="s">
        <v>136</v>
      </c>
      <c r="E244" s="217" t="s">
        <v>569</v>
      </c>
      <c r="F244" s="218" t="s">
        <v>570</v>
      </c>
      <c r="G244" s="219" t="s">
        <v>167</v>
      </c>
      <c r="H244" s="220">
        <v>2.25</v>
      </c>
      <c r="I244" s="221"/>
      <c r="J244" s="222">
        <f>ROUND(I244*H244,2)</f>
        <v>0</v>
      </c>
      <c r="K244" s="218" t="s">
        <v>140</v>
      </c>
      <c r="L244" s="42"/>
      <c r="M244" s="223" t="s">
        <v>1</v>
      </c>
      <c r="N244" s="224" t="s">
        <v>44</v>
      </c>
      <c r="O244" s="89"/>
      <c r="P244" s="225">
        <f>O244*H244</f>
        <v>0</v>
      </c>
      <c r="Q244" s="225">
        <v>2.5018699999999998</v>
      </c>
      <c r="R244" s="225">
        <f>Q244*H244</f>
        <v>5.6292074999999997</v>
      </c>
      <c r="S244" s="225">
        <v>0</v>
      </c>
      <c r="T244" s="22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7" t="s">
        <v>141</v>
      </c>
      <c r="AT244" s="227" t="s">
        <v>136</v>
      </c>
      <c r="AU244" s="227" t="s">
        <v>89</v>
      </c>
      <c r="AY244" s="15" t="s">
        <v>134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5" t="s">
        <v>87</v>
      </c>
      <c r="BK244" s="228">
        <f>ROUND(I244*H244,2)</f>
        <v>0</v>
      </c>
      <c r="BL244" s="15" t="s">
        <v>141</v>
      </c>
      <c r="BM244" s="227" t="s">
        <v>571</v>
      </c>
    </row>
    <row r="245" s="2" customFormat="1">
      <c r="A245" s="36"/>
      <c r="B245" s="37"/>
      <c r="C245" s="38"/>
      <c r="D245" s="231" t="s">
        <v>169</v>
      </c>
      <c r="E245" s="38"/>
      <c r="F245" s="241" t="s">
        <v>572</v>
      </c>
      <c r="G245" s="38"/>
      <c r="H245" s="38"/>
      <c r="I245" s="242"/>
      <c r="J245" s="38"/>
      <c r="K245" s="38"/>
      <c r="L245" s="42"/>
      <c r="M245" s="243"/>
      <c r="N245" s="244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169</v>
      </c>
      <c r="AU245" s="15" t="s">
        <v>89</v>
      </c>
    </row>
    <row r="246" s="13" customFormat="1">
      <c r="A246" s="13"/>
      <c r="B246" s="229"/>
      <c r="C246" s="230"/>
      <c r="D246" s="231" t="s">
        <v>143</v>
      </c>
      <c r="E246" s="232" t="s">
        <v>1</v>
      </c>
      <c r="F246" s="233" t="s">
        <v>573</v>
      </c>
      <c r="G246" s="230"/>
      <c r="H246" s="234">
        <v>2.25</v>
      </c>
      <c r="I246" s="235"/>
      <c r="J246" s="230"/>
      <c r="K246" s="230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143</v>
      </c>
      <c r="AU246" s="240" t="s">
        <v>89</v>
      </c>
      <c r="AV246" s="13" t="s">
        <v>89</v>
      </c>
      <c r="AW246" s="13" t="s">
        <v>36</v>
      </c>
      <c r="AX246" s="13" t="s">
        <v>87</v>
      </c>
      <c r="AY246" s="240" t="s">
        <v>134</v>
      </c>
    </row>
    <row r="247" s="12" customFormat="1" ht="22.8" customHeight="1">
      <c r="A247" s="12"/>
      <c r="B247" s="200"/>
      <c r="C247" s="201"/>
      <c r="D247" s="202" t="s">
        <v>78</v>
      </c>
      <c r="E247" s="214" t="s">
        <v>176</v>
      </c>
      <c r="F247" s="214" t="s">
        <v>574</v>
      </c>
      <c r="G247" s="201"/>
      <c r="H247" s="201"/>
      <c r="I247" s="204"/>
      <c r="J247" s="215">
        <f>BK247</f>
        <v>0</v>
      </c>
      <c r="K247" s="201"/>
      <c r="L247" s="206"/>
      <c r="M247" s="207"/>
      <c r="N247" s="208"/>
      <c r="O247" s="208"/>
      <c r="P247" s="209">
        <f>SUM(P248:P254)</f>
        <v>0</v>
      </c>
      <c r="Q247" s="208"/>
      <c r="R247" s="209">
        <f>SUM(R248:R254)</f>
        <v>24.703162500000001</v>
      </c>
      <c r="S247" s="208"/>
      <c r="T247" s="210">
        <f>SUM(T248:T254)</f>
        <v>26.620000000000001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1" t="s">
        <v>87</v>
      </c>
      <c r="AT247" s="212" t="s">
        <v>78</v>
      </c>
      <c r="AU247" s="212" t="s">
        <v>87</v>
      </c>
      <c r="AY247" s="211" t="s">
        <v>134</v>
      </c>
      <c r="BK247" s="213">
        <f>SUM(BK248:BK254)</f>
        <v>0</v>
      </c>
    </row>
    <row r="248" s="2" customFormat="1" ht="24.15" customHeight="1">
      <c r="A248" s="36"/>
      <c r="B248" s="37"/>
      <c r="C248" s="216" t="s">
        <v>575</v>
      </c>
      <c r="D248" s="216" t="s">
        <v>136</v>
      </c>
      <c r="E248" s="217" t="s">
        <v>576</v>
      </c>
      <c r="F248" s="218" t="s">
        <v>577</v>
      </c>
      <c r="G248" s="219" t="s">
        <v>147</v>
      </c>
      <c r="H248" s="220">
        <v>2</v>
      </c>
      <c r="I248" s="221"/>
      <c r="J248" s="222">
        <f>ROUND(I248*H248,2)</f>
        <v>0</v>
      </c>
      <c r="K248" s="218" t="s">
        <v>140</v>
      </c>
      <c r="L248" s="42"/>
      <c r="M248" s="223" t="s">
        <v>1</v>
      </c>
      <c r="N248" s="224" t="s">
        <v>44</v>
      </c>
      <c r="O248" s="89"/>
      <c r="P248" s="225">
        <f>O248*H248</f>
        <v>0</v>
      </c>
      <c r="Q248" s="225">
        <v>7.0056599999999998</v>
      </c>
      <c r="R248" s="225">
        <f>Q248*H248</f>
        <v>14.01132</v>
      </c>
      <c r="S248" s="225">
        <v>0</v>
      </c>
      <c r="T248" s="22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7" t="s">
        <v>141</v>
      </c>
      <c r="AT248" s="227" t="s">
        <v>136</v>
      </c>
      <c r="AU248" s="227" t="s">
        <v>89</v>
      </c>
      <c r="AY248" s="15" t="s">
        <v>134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5" t="s">
        <v>87</v>
      </c>
      <c r="BK248" s="228">
        <f>ROUND(I248*H248,2)</f>
        <v>0</v>
      </c>
      <c r="BL248" s="15" t="s">
        <v>141</v>
      </c>
      <c r="BM248" s="227" t="s">
        <v>578</v>
      </c>
    </row>
    <row r="249" s="2" customFormat="1" ht="24.15" customHeight="1">
      <c r="A249" s="36"/>
      <c r="B249" s="37"/>
      <c r="C249" s="216" t="s">
        <v>579</v>
      </c>
      <c r="D249" s="216" t="s">
        <v>136</v>
      </c>
      <c r="E249" s="217" t="s">
        <v>580</v>
      </c>
      <c r="F249" s="218" t="s">
        <v>581</v>
      </c>
      <c r="G249" s="219" t="s">
        <v>260</v>
      </c>
      <c r="H249" s="220">
        <v>7.5</v>
      </c>
      <c r="I249" s="221"/>
      <c r="J249" s="222">
        <f>ROUND(I249*H249,2)</f>
        <v>0</v>
      </c>
      <c r="K249" s="218" t="s">
        <v>140</v>
      </c>
      <c r="L249" s="42"/>
      <c r="M249" s="223" t="s">
        <v>1</v>
      </c>
      <c r="N249" s="224" t="s">
        <v>44</v>
      </c>
      <c r="O249" s="89"/>
      <c r="P249" s="225">
        <f>O249*H249</f>
        <v>0</v>
      </c>
      <c r="Q249" s="225">
        <v>0.61348000000000003</v>
      </c>
      <c r="R249" s="225">
        <f>Q249*H249</f>
        <v>4.6011000000000006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141</v>
      </c>
      <c r="AT249" s="227" t="s">
        <v>136</v>
      </c>
      <c r="AU249" s="227" t="s">
        <v>89</v>
      </c>
      <c r="AY249" s="15" t="s">
        <v>134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87</v>
      </c>
      <c r="BK249" s="228">
        <f>ROUND(I249*H249,2)</f>
        <v>0</v>
      </c>
      <c r="BL249" s="15" t="s">
        <v>141</v>
      </c>
      <c r="BM249" s="227" t="s">
        <v>582</v>
      </c>
    </row>
    <row r="250" s="2" customFormat="1" ht="16.5" customHeight="1">
      <c r="A250" s="36"/>
      <c r="B250" s="37"/>
      <c r="C250" s="245" t="s">
        <v>583</v>
      </c>
      <c r="D250" s="245" t="s">
        <v>228</v>
      </c>
      <c r="E250" s="246" t="s">
        <v>584</v>
      </c>
      <c r="F250" s="247" t="s">
        <v>585</v>
      </c>
      <c r="G250" s="248" t="s">
        <v>260</v>
      </c>
      <c r="H250" s="249">
        <v>7.5</v>
      </c>
      <c r="I250" s="250"/>
      <c r="J250" s="251">
        <f>ROUND(I250*H250,2)</f>
        <v>0</v>
      </c>
      <c r="K250" s="247" t="s">
        <v>140</v>
      </c>
      <c r="L250" s="252"/>
      <c r="M250" s="253" t="s">
        <v>1</v>
      </c>
      <c r="N250" s="254" t="s">
        <v>44</v>
      </c>
      <c r="O250" s="89"/>
      <c r="P250" s="225">
        <f>O250*H250</f>
        <v>0</v>
      </c>
      <c r="Q250" s="225">
        <v>0.29959999999999998</v>
      </c>
      <c r="R250" s="225">
        <f>Q250*H250</f>
        <v>2.2469999999999999</v>
      </c>
      <c r="S250" s="225">
        <v>0</v>
      </c>
      <c r="T250" s="22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7" t="s">
        <v>171</v>
      </c>
      <c r="AT250" s="227" t="s">
        <v>228</v>
      </c>
      <c r="AU250" s="227" t="s">
        <v>89</v>
      </c>
      <c r="AY250" s="15" t="s">
        <v>134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5" t="s">
        <v>87</v>
      </c>
      <c r="BK250" s="228">
        <f>ROUND(I250*H250,2)</f>
        <v>0</v>
      </c>
      <c r="BL250" s="15" t="s">
        <v>141</v>
      </c>
      <c r="BM250" s="227" t="s">
        <v>586</v>
      </c>
    </row>
    <row r="251" s="2" customFormat="1" ht="24.15" customHeight="1">
      <c r="A251" s="36"/>
      <c r="B251" s="37"/>
      <c r="C251" s="216" t="s">
        <v>587</v>
      </c>
      <c r="D251" s="216" t="s">
        <v>136</v>
      </c>
      <c r="E251" s="217" t="s">
        <v>588</v>
      </c>
      <c r="F251" s="218" t="s">
        <v>589</v>
      </c>
      <c r="G251" s="219" t="s">
        <v>167</v>
      </c>
      <c r="H251" s="220">
        <v>1.53</v>
      </c>
      <c r="I251" s="221"/>
      <c r="J251" s="222">
        <f>ROUND(I251*H251,2)</f>
        <v>0</v>
      </c>
      <c r="K251" s="218" t="s">
        <v>140</v>
      </c>
      <c r="L251" s="42"/>
      <c r="M251" s="223" t="s">
        <v>1</v>
      </c>
      <c r="N251" s="224" t="s">
        <v>44</v>
      </c>
      <c r="O251" s="89"/>
      <c r="P251" s="225">
        <f>O251*H251</f>
        <v>0</v>
      </c>
      <c r="Q251" s="225">
        <v>2.5122499999999999</v>
      </c>
      <c r="R251" s="225">
        <f>Q251*H251</f>
        <v>3.8437424999999998</v>
      </c>
      <c r="S251" s="225">
        <v>0</v>
      </c>
      <c r="T251" s="22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7" t="s">
        <v>141</v>
      </c>
      <c r="AT251" s="227" t="s">
        <v>136</v>
      </c>
      <c r="AU251" s="227" t="s">
        <v>89</v>
      </c>
      <c r="AY251" s="15" t="s">
        <v>134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5" t="s">
        <v>87</v>
      </c>
      <c r="BK251" s="228">
        <f>ROUND(I251*H251,2)</f>
        <v>0</v>
      </c>
      <c r="BL251" s="15" t="s">
        <v>141</v>
      </c>
      <c r="BM251" s="227" t="s">
        <v>590</v>
      </c>
    </row>
    <row r="252" s="2" customFormat="1">
      <c r="A252" s="36"/>
      <c r="B252" s="37"/>
      <c r="C252" s="38"/>
      <c r="D252" s="231" t="s">
        <v>169</v>
      </c>
      <c r="E252" s="38"/>
      <c r="F252" s="241" t="s">
        <v>591</v>
      </c>
      <c r="G252" s="38"/>
      <c r="H252" s="38"/>
      <c r="I252" s="242"/>
      <c r="J252" s="38"/>
      <c r="K252" s="38"/>
      <c r="L252" s="42"/>
      <c r="M252" s="243"/>
      <c r="N252" s="244"/>
      <c r="O252" s="89"/>
      <c r="P252" s="89"/>
      <c r="Q252" s="89"/>
      <c r="R252" s="89"/>
      <c r="S252" s="89"/>
      <c r="T252" s="90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169</v>
      </c>
      <c r="AU252" s="15" t="s">
        <v>89</v>
      </c>
    </row>
    <row r="253" s="2" customFormat="1" ht="24.15" customHeight="1">
      <c r="A253" s="36"/>
      <c r="B253" s="37"/>
      <c r="C253" s="216" t="s">
        <v>592</v>
      </c>
      <c r="D253" s="216" t="s">
        <v>136</v>
      </c>
      <c r="E253" s="217" t="s">
        <v>593</v>
      </c>
      <c r="F253" s="218" t="s">
        <v>594</v>
      </c>
      <c r="G253" s="219" t="s">
        <v>260</v>
      </c>
      <c r="H253" s="220">
        <v>135</v>
      </c>
      <c r="I253" s="221"/>
      <c r="J253" s="222">
        <f>ROUND(I253*H253,2)</f>
        <v>0</v>
      </c>
      <c r="K253" s="218" t="s">
        <v>140</v>
      </c>
      <c r="L253" s="42"/>
      <c r="M253" s="223" t="s">
        <v>1</v>
      </c>
      <c r="N253" s="224" t="s">
        <v>44</v>
      </c>
      <c r="O253" s="89"/>
      <c r="P253" s="225">
        <f>O253*H253</f>
        <v>0</v>
      </c>
      <c r="Q253" s="225">
        <v>0</v>
      </c>
      <c r="R253" s="225">
        <f>Q253*H253</f>
        <v>0</v>
      </c>
      <c r="S253" s="225">
        <v>0.19400000000000001</v>
      </c>
      <c r="T253" s="226">
        <f>S253*H253</f>
        <v>26.190000000000001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7" t="s">
        <v>141</v>
      </c>
      <c r="AT253" s="227" t="s">
        <v>136</v>
      </c>
      <c r="AU253" s="227" t="s">
        <v>89</v>
      </c>
      <c r="AY253" s="15" t="s">
        <v>134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5" t="s">
        <v>87</v>
      </c>
      <c r="BK253" s="228">
        <f>ROUND(I253*H253,2)</f>
        <v>0</v>
      </c>
      <c r="BL253" s="15" t="s">
        <v>141</v>
      </c>
      <c r="BM253" s="227" t="s">
        <v>595</v>
      </c>
    </row>
    <row r="254" s="2" customFormat="1" ht="24.15" customHeight="1">
      <c r="A254" s="36"/>
      <c r="B254" s="37"/>
      <c r="C254" s="216" t="s">
        <v>596</v>
      </c>
      <c r="D254" s="216" t="s">
        <v>136</v>
      </c>
      <c r="E254" s="217" t="s">
        <v>597</v>
      </c>
      <c r="F254" s="218" t="s">
        <v>598</v>
      </c>
      <c r="G254" s="219" t="s">
        <v>260</v>
      </c>
      <c r="H254" s="220">
        <v>5</v>
      </c>
      <c r="I254" s="221"/>
      <c r="J254" s="222">
        <f>ROUND(I254*H254,2)</f>
        <v>0</v>
      </c>
      <c r="K254" s="218" t="s">
        <v>140</v>
      </c>
      <c r="L254" s="42"/>
      <c r="M254" s="223" t="s">
        <v>1</v>
      </c>
      <c r="N254" s="224" t="s">
        <v>44</v>
      </c>
      <c r="O254" s="89"/>
      <c r="P254" s="225">
        <f>O254*H254</f>
        <v>0</v>
      </c>
      <c r="Q254" s="225">
        <v>0</v>
      </c>
      <c r="R254" s="225">
        <f>Q254*H254</f>
        <v>0</v>
      </c>
      <c r="S254" s="225">
        <v>0.085999999999999993</v>
      </c>
      <c r="T254" s="226">
        <f>S254*H254</f>
        <v>0.42999999999999994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7" t="s">
        <v>141</v>
      </c>
      <c r="AT254" s="227" t="s">
        <v>136</v>
      </c>
      <c r="AU254" s="227" t="s">
        <v>89</v>
      </c>
      <c r="AY254" s="15" t="s">
        <v>134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5" t="s">
        <v>87</v>
      </c>
      <c r="BK254" s="228">
        <f>ROUND(I254*H254,2)</f>
        <v>0</v>
      </c>
      <c r="BL254" s="15" t="s">
        <v>141</v>
      </c>
      <c r="BM254" s="227" t="s">
        <v>599</v>
      </c>
    </row>
    <row r="255" s="12" customFormat="1" ht="22.8" customHeight="1">
      <c r="A255" s="12"/>
      <c r="B255" s="200"/>
      <c r="C255" s="201"/>
      <c r="D255" s="202" t="s">
        <v>78</v>
      </c>
      <c r="E255" s="214" t="s">
        <v>600</v>
      </c>
      <c r="F255" s="214" t="s">
        <v>601</v>
      </c>
      <c r="G255" s="201"/>
      <c r="H255" s="201"/>
      <c r="I255" s="204"/>
      <c r="J255" s="215">
        <f>BK255</f>
        <v>0</v>
      </c>
      <c r="K255" s="201"/>
      <c r="L255" s="206"/>
      <c r="M255" s="207"/>
      <c r="N255" s="208"/>
      <c r="O255" s="208"/>
      <c r="P255" s="209">
        <f>SUM(P256:P261)</f>
        <v>0</v>
      </c>
      <c r="Q255" s="208"/>
      <c r="R255" s="209">
        <f>SUM(R256:R261)</f>
        <v>0</v>
      </c>
      <c r="S255" s="208"/>
      <c r="T255" s="210">
        <f>SUM(T256:T261)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1" t="s">
        <v>87</v>
      </c>
      <c r="AT255" s="212" t="s">
        <v>78</v>
      </c>
      <c r="AU255" s="212" t="s">
        <v>87</v>
      </c>
      <c r="AY255" s="211" t="s">
        <v>134</v>
      </c>
      <c r="BK255" s="213">
        <f>SUM(BK256:BK261)</f>
        <v>0</v>
      </c>
    </row>
    <row r="256" s="2" customFormat="1" ht="21.75" customHeight="1">
      <c r="A256" s="36"/>
      <c r="B256" s="37"/>
      <c r="C256" s="216" t="s">
        <v>602</v>
      </c>
      <c r="D256" s="216" t="s">
        <v>136</v>
      </c>
      <c r="E256" s="217" t="s">
        <v>603</v>
      </c>
      <c r="F256" s="218" t="s">
        <v>604</v>
      </c>
      <c r="G256" s="219" t="s">
        <v>271</v>
      </c>
      <c r="H256" s="220">
        <v>26.620000000000001</v>
      </c>
      <c r="I256" s="221"/>
      <c r="J256" s="222">
        <f>ROUND(I256*H256,2)</f>
        <v>0</v>
      </c>
      <c r="K256" s="218" t="s">
        <v>140</v>
      </c>
      <c r="L256" s="42"/>
      <c r="M256" s="223" t="s">
        <v>1</v>
      </c>
      <c r="N256" s="224" t="s">
        <v>44</v>
      </c>
      <c r="O256" s="89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7" t="s">
        <v>141</v>
      </c>
      <c r="AT256" s="227" t="s">
        <v>136</v>
      </c>
      <c r="AU256" s="227" t="s">
        <v>89</v>
      </c>
      <c r="AY256" s="15" t="s">
        <v>134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5" t="s">
        <v>87</v>
      </c>
      <c r="BK256" s="228">
        <f>ROUND(I256*H256,2)</f>
        <v>0</v>
      </c>
      <c r="BL256" s="15" t="s">
        <v>141</v>
      </c>
      <c r="BM256" s="227" t="s">
        <v>605</v>
      </c>
    </row>
    <row r="257" s="2" customFormat="1">
      <c r="A257" s="36"/>
      <c r="B257" s="37"/>
      <c r="C257" s="38"/>
      <c r="D257" s="231" t="s">
        <v>169</v>
      </c>
      <c r="E257" s="38"/>
      <c r="F257" s="241" t="s">
        <v>606</v>
      </c>
      <c r="G257" s="38"/>
      <c r="H257" s="38"/>
      <c r="I257" s="242"/>
      <c r="J257" s="38"/>
      <c r="K257" s="38"/>
      <c r="L257" s="42"/>
      <c r="M257" s="243"/>
      <c r="N257" s="244"/>
      <c r="O257" s="89"/>
      <c r="P257" s="89"/>
      <c r="Q257" s="89"/>
      <c r="R257" s="89"/>
      <c r="S257" s="89"/>
      <c r="T257" s="90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169</v>
      </c>
      <c r="AU257" s="15" t="s">
        <v>89</v>
      </c>
    </row>
    <row r="258" s="2" customFormat="1" ht="24.15" customHeight="1">
      <c r="A258" s="36"/>
      <c r="B258" s="37"/>
      <c r="C258" s="216" t="s">
        <v>607</v>
      </c>
      <c r="D258" s="216" t="s">
        <v>136</v>
      </c>
      <c r="E258" s="217" t="s">
        <v>608</v>
      </c>
      <c r="F258" s="218" t="s">
        <v>609</v>
      </c>
      <c r="G258" s="219" t="s">
        <v>271</v>
      </c>
      <c r="H258" s="220">
        <v>372.68000000000001</v>
      </c>
      <c r="I258" s="221"/>
      <c r="J258" s="222">
        <f>ROUND(I258*H258,2)</f>
        <v>0</v>
      </c>
      <c r="K258" s="218" t="s">
        <v>140</v>
      </c>
      <c r="L258" s="42"/>
      <c r="M258" s="223" t="s">
        <v>1</v>
      </c>
      <c r="N258" s="224" t="s">
        <v>44</v>
      </c>
      <c r="O258" s="89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7" t="s">
        <v>141</v>
      </c>
      <c r="AT258" s="227" t="s">
        <v>136</v>
      </c>
      <c r="AU258" s="227" t="s">
        <v>89</v>
      </c>
      <c r="AY258" s="15" t="s">
        <v>134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5" t="s">
        <v>87</v>
      </c>
      <c r="BK258" s="228">
        <f>ROUND(I258*H258,2)</f>
        <v>0</v>
      </c>
      <c r="BL258" s="15" t="s">
        <v>141</v>
      </c>
      <c r="BM258" s="227" t="s">
        <v>610</v>
      </c>
    </row>
    <row r="259" s="2" customFormat="1">
      <c r="A259" s="36"/>
      <c r="B259" s="37"/>
      <c r="C259" s="38"/>
      <c r="D259" s="231" t="s">
        <v>169</v>
      </c>
      <c r="E259" s="38"/>
      <c r="F259" s="241" t="s">
        <v>611</v>
      </c>
      <c r="G259" s="38"/>
      <c r="H259" s="38"/>
      <c r="I259" s="242"/>
      <c r="J259" s="38"/>
      <c r="K259" s="38"/>
      <c r="L259" s="42"/>
      <c r="M259" s="243"/>
      <c r="N259" s="244"/>
      <c r="O259" s="89"/>
      <c r="P259" s="89"/>
      <c r="Q259" s="89"/>
      <c r="R259" s="89"/>
      <c r="S259" s="89"/>
      <c r="T259" s="90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169</v>
      </c>
      <c r="AU259" s="15" t="s">
        <v>89</v>
      </c>
    </row>
    <row r="260" s="13" customFormat="1">
      <c r="A260" s="13"/>
      <c r="B260" s="229"/>
      <c r="C260" s="230"/>
      <c r="D260" s="231" t="s">
        <v>143</v>
      </c>
      <c r="E260" s="232" t="s">
        <v>1</v>
      </c>
      <c r="F260" s="233" t="s">
        <v>612</v>
      </c>
      <c r="G260" s="230"/>
      <c r="H260" s="234">
        <v>372.68000000000001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143</v>
      </c>
      <c r="AU260" s="240" t="s">
        <v>89</v>
      </c>
      <c r="AV260" s="13" t="s">
        <v>89</v>
      </c>
      <c r="AW260" s="13" t="s">
        <v>36</v>
      </c>
      <c r="AX260" s="13" t="s">
        <v>87</v>
      </c>
      <c r="AY260" s="240" t="s">
        <v>134</v>
      </c>
    </row>
    <row r="261" s="2" customFormat="1" ht="44.25" customHeight="1">
      <c r="A261" s="36"/>
      <c r="B261" s="37"/>
      <c r="C261" s="216" t="s">
        <v>613</v>
      </c>
      <c r="D261" s="216" t="s">
        <v>136</v>
      </c>
      <c r="E261" s="217" t="s">
        <v>614</v>
      </c>
      <c r="F261" s="218" t="s">
        <v>615</v>
      </c>
      <c r="G261" s="219" t="s">
        <v>271</v>
      </c>
      <c r="H261" s="220">
        <v>26.620000000000001</v>
      </c>
      <c r="I261" s="221"/>
      <c r="J261" s="222">
        <f>ROUND(I261*H261,2)</f>
        <v>0</v>
      </c>
      <c r="K261" s="218" t="s">
        <v>140</v>
      </c>
      <c r="L261" s="42"/>
      <c r="M261" s="223" t="s">
        <v>1</v>
      </c>
      <c r="N261" s="224" t="s">
        <v>44</v>
      </c>
      <c r="O261" s="89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7" t="s">
        <v>141</v>
      </c>
      <c r="AT261" s="227" t="s">
        <v>136</v>
      </c>
      <c r="AU261" s="227" t="s">
        <v>89</v>
      </c>
      <c r="AY261" s="15" t="s">
        <v>134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5" t="s">
        <v>87</v>
      </c>
      <c r="BK261" s="228">
        <f>ROUND(I261*H261,2)</f>
        <v>0</v>
      </c>
      <c r="BL261" s="15" t="s">
        <v>141</v>
      </c>
      <c r="BM261" s="227" t="s">
        <v>616</v>
      </c>
    </row>
    <row r="262" s="12" customFormat="1" ht="22.8" customHeight="1">
      <c r="A262" s="12"/>
      <c r="B262" s="200"/>
      <c r="C262" s="201"/>
      <c r="D262" s="202" t="s">
        <v>78</v>
      </c>
      <c r="E262" s="214" t="s">
        <v>347</v>
      </c>
      <c r="F262" s="214" t="s">
        <v>348</v>
      </c>
      <c r="G262" s="201"/>
      <c r="H262" s="201"/>
      <c r="I262" s="204"/>
      <c r="J262" s="215">
        <f>BK262</f>
        <v>0</v>
      </c>
      <c r="K262" s="201"/>
      <c r="L262" s="206"/>
      <c r="M262" s="207"/>
      <c r="N262" s="208"/>
      <c r="O262" s="208"/>
      <c r="P262" s="209">
        <f>P263</f>
        <v>0</v>
      </c>
      <c r="Q262" s="208"/>
      <c r="R262" s="209">
        <f>R263</f>
        <v>0</v>
      </c>
      <c r="S262" s="208"/>
      <c r="T262" s="210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1" t="s">
        <v>87</v>
      </c>
      <c r="AT262" s="212" t="s">
        <v>78</v>
      </c>
      <c r="AU262" s="212" t="s">
        <v>87</v>
      </c>
      <c r="AY262" s="211" t="s">
        <v>134</v>
      </c>
      <c r="BK262" s="213">
        <f>BK263</f>
        <v>0</v>
      </c>
    </row>
    <row r="263" s="2" customFormat="1" ht="33" customHeight="1">
      <c r="A263" s="36"/>
      <c r="B263" s="37"/>
      <c r="C263" s="216" t="s">
        <v>617</v>
      </c>
      <c r="D263" s="216" t="s">
        <v>136</v>
      </c>
      <c r="E263" s="217" t="s">
        <v>350</v>
      </c>
      <c r="F263" s="218" t="s">
        <v>351</v>
      </c>
      <c r="G263" s="219" t="s">
        <v>271</v>
      </c>
      <c r="H263" s="220">
        <v>6336.8469999999998</v>
      </c>
      <c r="I263" s="221"/>
      <c r="J263" s="222">
        <f>ROUND(I263*H263,2)</f>
        <v>0</v>
      </c>
      <c r="K263" s="218" t="s">
        <v>140</v>
      </c>
      <c r="L263" s="42"/>
      <c r="M263" s="223" t="s">
        <v>1</v>
      </c>
      <c r="N263" s="224" t="s">
        <v>44</v>
      </c>
      <c r="O263" s="89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7" t="s">
        <v>141</v>
      </c>
      <c r="AT263" s="227" t="s">
        <v>136</v>
      </c>
      <c r="AU263" s="227" t="s">
        <v>89</v>
      </c>
      <c r="AY263" s="15" t="s">
        <v>134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5" t="s">
        <v>87</v>
      </c>
      <c r="BK263" s="228">
        <f>ROUND(I263*H263,2)</f>
        <v>0</v>
      </c>
      <c r="BL263" s="15" t="s">
        <v>141</v>
      </c>
      <c r="BM263" s="227" t="s">
        <v>618</v>
      </c>
    </row>
    <row r="264" s="12" customFormat="1" ht="25.92" customHeight="1">
      <c r="A264" s="12"/>
      <c r="B264" s="200"/>
      <c r="C264" s="201"/>
      <c r="D264" s="202" t="s">
        <v>78</v>
      </c>
      <c r="E264" s="203" t="s">
        <v>353</v>
      </c>
      <c r="F264" s="203" t="s">
        <v>354</v>
      </c>
      <c r="G264" s="201"/>
      <c r="H264" s="201"/>
      <c r="I264" s="204"/>
      <c r="J264" s="205">
        <f>BK264</f>
        <v>0</v>
      </c>
      <c r="K264" s="201"/>
      <c r="L264" s="206"/>
      <c r="M264" s="207"/>
      <c r="N264" s="208"/>
      <c r="O264" s="208"/>
      <c r="P264" s="209">
        <f>P265+P272+P274+P277+P279+P281+P284</f>
        <v>0</v>
      </c>
      <c r="Q264" s="208"/>
      <c r="R264" s="209">
        <f>R265+R272+R274+R277+R279+R281+R284</f>
        <v>0</v>
      </c>
      <c r="S264" s="208"/>
      <c r="T264" s="210">
        <f>T265+T272+T274+T277+T279+T281+T284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1" t="s">
        <v>156</v>
      </c>
      <c r="AT264" s="212" t="s">
        <v>78</v>
      </c>
      <c r="AU264" s="212" t="s">
        <v>79</v>
      </c>
      <c r="AY264" s="211" t="s">
        <v>134</v>
      </c>
      <c r="BK264" s="213">
        <f>BK265+BK272+BK274+BK277+BK279+BK281+BK284</f>
        <v>0</v>
      </c>
    </row>
    <row r="265" s="12" customFormat="1" ht="22.8" customHeight="1">
      <c r="A265" s="12"/>
      <c r="B265" s="200"/>
      <c r="C265" s="201"/>
      <c r="D265" s="202" t="s">
        <v>78</v>
      </c>
      <c r="E265" s="214" t="s">
        <v>355</v>
      </c>
      <c r="F265" s="214" t="s">
        <v>356</v>
      </c>
      <c r="G265" s="201"/>
      <c r="H265" s="201"/>
      <c r="I265" s="204"/>
      <c r="J265" s="215">
        <f>BK265</f>
        <v>0</v>
      </c>
      <c r="K265" s="201"/>
      <c r="L265" s="206"/>
      <c r="M265" s="207"/>
      <c r="N265" s="208"/>
      <c r="O265" s="208"/>
      <c r="P265" s="209">
        <f>SUM(P266:P271)</f>
        <v>0</v>
      </c>
      <c r="Q265" s="208"/>
      <c r="R265" s="209">
        <f>SUM(R266:R271)</f>
        <v>0</v>
      </c>
      <c r="S265" s="208"/>
      <c r="T265" s="210">
        <f>SUM(T266:T271)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1" t="s">
        <v>156</v>
      </c>
      <c r="AT265" s="212" t="s">
        <v>78</v>
      </c>
      <c r="AU265" s="212" t="s">
        <v>87</v>
      </c>
      <c r="AY265" s="211" t="s">
        <v>134</v>
      </c>
      <c r="BK265" s="213">
        <f>SUM(BK266:BK271)</f>
        <v>0</v>
      </c>
    </row>
    <row r="266" s="2" customFormat="1" ht="16.5" customHeight="1">
      <c r="A266" s="36"/>
      <c r="B266" s="37"/>
      <c r="C266" s="216" t="s">
        <v>619</v>
      </c>
      <c r="D266" s="216" t="s">
        <v>136</v>
      </c>
      <c r="E266" s="217" t="s">
        <v>358</v>
      </c>
      <c r="F266" s="218" t="s">
        <v>359</v>
      </c>
      <c r="G266" s="219" t="s">
        <v>360</v>
      </c>
      <c r="H266" s="220">
        <v>1</v>
      </c>
      <c r="I266" s="221"/>
      <c r="J266" s="222">
        <f>ROUND(I266*H266,2)</f>
        <v>0</v>
      </c>
      <c r="K266" s="218" t="s">
        <v>140</v>
      </c>
      <c r="L266" s="42"/>
      <c r="M266" s="223" t="s">
        <v>1</v>
      </c>
      <c r="N266" s="224" t="s">
        <v>44</v>
      </c>
      <c r="O266" s="89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7" t="s">
        <v>361</v>
      </c>
      <c r="AT266" s="227" t="s">
        <v>136</v>
      </c>
      <c r="AU266" s="227" t="s">
        <v>89</v>
      </c>
      <c r="AY266" s="15" t="s">
        <v>134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5" t="s">
        <v>87</v>
      </c>
      <c r="BK266" s="228">
        <f>ROUND(I266*H266,2)</f>
        <v>0</v>
      </c>
      <c r="BL266" s="15" t="s">
        <v>361</v>
      </c>
      <c r="BM266" s="227" t="s">
        <v>620</v>
      </c>
    </row>
    <row r="267" s="2" customFormat="1" ht="16.5" customHeight="1">
      <c r="A267" s="36"/>
      <c r="B267" s="37"/>
      <c r="C267" s="216" t="s">
        <v>621</v>
      </c>
      <c r="D267" s="216" t="s">
        <v>136</v>
      </c>
      <c r="E267" s="217" t="s">
        <v>364</v>
      </c>
      <c r="F267" s="218" t="s">
        <v>365</v>
      </c>
      <c r="G267" s="219" t="s">
        <v>360</v>
      </c>
      <c r="H267" s="220">
        <v>1</v>
      </c>
      <c r="I267" s="221"/>
      <c r="J267" s="222">
        <f>ROUND(I267*H267,2)</f>
        <v>0</v>
      </c>
      <c r="K267" s="218" t="s">
        <v>140</v>
      </c>
      <c r="L267" s="42"/>
      <c r="M267" s="223" t="s">
        <v>1</v>
      </c>
      <c r="N267" s="224" t="s">
        <v>44</v>
      </c>
      <c r="O267" s="89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7" t="s">
        <v>361</v>
      </c>
      <c r="AT267" s="227" t="s">
        <v>136</v>
      </c>
      <c r="AU267" s="227" t="s">
        <v>89</v>
      </c>
      <c r="AY267" s="15" t="s">
        <v>134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5" t="s">
        <v>87</v>
      </c>
      <c r="BK267" s="228">
        <f>ROUND(I267*H267,2)</f>
        <v>0</v>
      </c>
      <c r="BL267" s="15" t="s">
        <v>361</v>
      </c>
      <c r="BM267" s="227" t="s">
        <v>622</v>
      </c>
    </row>
    <row r="268" s="2" customFormat="1" ht="21.75" customHeight="1">
      <c r="A268" s="36"/>
      <c r="B268" s="37"/>
      <c r="C268" s="216" t="s">
        <v>623</v>
      </c>
      <c r="D268" s="216" t="s">
        <v>136</v>
      </c>
      <c r="E268" s="217" t="s">
        <v>368</v>
      </c>
      <c r="F268" s="218" t="s">
        <v>369</v>
      </c>
      <c r="G268" s="219" t="s">
        <v>360</v>
      </c>
      <c r="H268" s="220">
        <v>1</v>
      </c>
      <c r="I268" s="221"/>
      <c r="J268" s="222">
        <f>ROUND(I268*H268,2)</f>
        <v>0</v>
      </c>
      <c r="K268" s="218" t="s">
        <v>140</v>
      </c>
      <c r="L268" s="42"/>
      <c r="M268" s="223" t="s">
        <v>1</v>
      </c>
      <c r="N268" s="224" t="s">
        <v>44</v>
      </c>
      <c r="O268" s="89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7" t="s">
        <v>361</v>
      </c>
      <c r="AT268" s="227" t="s">
        <v>136</v>
      </c>
      <c r="AU268" s="227" t="s">
        <v>89</v>
      </c>
      <c r="AY268" s="15" t="s">
        <v>134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5" t="s">
        <v>87</v>
      </c>
      <c r="BK268" s="228">
        <f>ROUND(I268*H268,2)</f>
        <v>0</v>
      </c>
      <c r="BL268" s="15" t="s">
        <v>361</v>
      </c>
      <c r="BM268" s="227" t="s">
        <v>624</v>
      </c>
    </row>
    <row r="269" s="2" customFormat="1" ht="21.75" customHeight="1">
      <c r="A269" s="36"/>
      <c r="B269" s="37"/>
      <c r="C269" s="216" t="s">
        <v>625</v>
      </c>
      <c r="D269" s="216" t="s">
        <v>136</v>
      </c>
      <c r="E269" s="217" t="s">
        <v>372</v>
      </c>
      <c r="F269" s="218" t="s">
        <v>373</v>
      </c>
      <c r="G269" s="219" t="s">
        <v>360</v>
      </c>
      <c r="H269" s="220">
        <v>1</v>
      </c>
      <c r="I269" s="221"/>
      <c r="J269" s="222">
        <f>ROUND(I269*H269,2)</f>
        <v>0</v>
      </c>
      <c r="K269" s="218" t="s">
        <v>140</v>
      </c>
      <c r="L269" s="42"/>
      <c r="M269" s="223" t="s">
        <v>1</v>
      </c>
      <c r="N269" s="224" t="s">
        <v>44</v>
      </c>
      <c r="O269" s="89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7" t="s">
        <v>361</v>
      </c>
      <c r="AT269" s="227" t="s">
        <v>136</v>
      </c>
      <c r="AU269" s="227" t="s">
        <v>89</v>
      </c>
      <c r="AY269" s="15" t="s">
        <v>134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5" t="s">
        <v>87</v>
      </c>
      <c r="BK269" s="228">
        <f>ROUND(I269*H269,2)</f>
        <v>0</v>
      </c>
      <c r="BL269" s="15" t="s">
        <v>361</v>
      </c>
      <c r="BM269" s="227" t="s">
        <v>626</v>
      </c>
    </row>
    <row r="270" s="2" customFormat="1" ht="24.15" customHeight="1">
      <c r="A270" s="36"/>
      <c r="B270" s="37"/>
      <c r="C270" s="216" t="s">
        <v>627</v>
      </c>
      <c r="D270" s="216" t="s">
        <v>136</v>
      </c>
      <c r="E270" s="217" t="s">
        <v>376</v>
      </c>
      <c r="F270" s="218" t="s">
        <v>377</v>
      </c>
      <c r="G270" s="219" t="s">
        <v>360</v>
      </c>
      <c r="H270" s="220">
        <v>1</v>
      </c>
      <c r="I270" s="221"/>
      <c r="J270" s="222">
        <f>ROUND(I270*H270,2)</f>
        <v>0</v>
      </c>
      <c r="K270" s="218" t="s">
        <v>140</v>
      </c>
      <c r="L270" s="42"/>
      <c r="M270" s="223" t="s">
        <v>1</v>
      </c>
      <c r="N270" s="224" t="s">
        <v>44</v>
      </c>
      <c r="O270" s="89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7" t="s">
        <v>361</v>
      </c>
      <c r="AT270" s="227" t="s">
        <v>136</v>
      </c>
      <c r="AU270" s="227" t="s">
        <v>89</v>
      </c>
      <c r="AY270" s="15" t="s">
        <v>134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5" t="s">
        <v>87</v>
      </c>
      <c r="BK270" s="228">
        <f>ROUND(I270*H270,2)</f>
        <v>0</v>
      </c>
      <c r="BL270" s="15" t="s">
        <v>361</v>
      </c>
      <c r="BM270" s="227" t="s">
        <v>628</v>
      </c>
    </row>
    <row r="271" s="2" customFormat="1" ht="16.5" customHeight="1">
      <c r="A271" s="36"/>
      <c r="B271" s="37"/>
      <c r="C271" s="216" t="s">
        <v>629</v>
      </c>
      <c r="D271" s="216" t="s">
        <v>136</v>
      </c>
      <c r="E271" s="217" t="s">
        <v>380</v>
      </c>
      <c r="F271" s="218" t="s">
        <v>381</v>
      </c>
      <c r="G271" s="219" t="s">
        <v>360</v>
      </c>
      <c r="H271" s="220">
        <v>1</v>
      </c>
      <c r="I271" s="221"/>
      <c r="J271" s="222">
        <f>ROUND(I271*H271,2)</f>
        <v>0</v>
      </c>
      <c r="K271" s="218" t="s">
        <v>140</v>
      </c>
      <c r="L271" s="42"/>
      <c r="M271" s="223" t="s">
        <v>1</v>
      </c>
      <c r="N271" s="224" t="s">
        <v>44</v>
      </c>
      <c r="O271" s="89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7" t="s">
        <v>361</v>
      </c>
      <c r="AT271" s="227" t="s">
        <v>136</v>
      </c>
      <c r="AU271" s="227" t="s">
        <v>89</v>
      </c>
      <c r="AY271" s="15" t="s">
        <v>134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5" t="s">
        <v>87</v>
      </c>
      <c r="BK271" s="228">
        <f>ROUND(I271*H271,2)</f>
        <v>0</v>
      </c>
      <c r="BL271" s="15" t="s">
        <v>361</v>
      </c>
      <c r="BM271" s="227" t="s">
        <v>630</v>
      </c>
    </row>
    <row r="272" s="12" customFormat="1" ht="22.8" customHeight="1">
      <c r="A272" s="12"/>
      <c r="B272" s="200"/>
      <c r="C272" s="201"/>
      <c r="D272" s="202" t="s">
        <v>78</v>
      </c>
      <c r="E272" s="214" t="s">
        <v>383</v>
      </c>
      <c r="F272" s="214" t="s">
        <v>384</v>
      </c>
      <c r="G272" s="201"/>
      <c r="H272" s="201"/>
      <c r="I272" s="204"/>
      <c r="J272" s="215">
        <f>BK272</f>
        <v>0</v>
      </c>
      <c r="K272" s="201"/>
      <c r="L272" s="206"/>
      <c r="M272" s="207"/>
      <c r="N272" s="208"/>
      <c r="O272" s="208"/>
      <c r="P272" s="209">
        <f>P273</f>
        <v>0</v>
      </c>
      <c r="Q272" s="208"/>
      <c r="R272" s="209">
        <f>R273</f>
        <v>0</v>
      </c>
      <c r="S272" s="208"/>
      <c r="T272" s="210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1" t="s">
        <v>156</v>
      </c>
      <c r="AT272" s="212" t="s">
        <v>78</v>
      </c>
      <c r="AU272" s="212" t="s">
        <v>87</v>
      </c>
      <c r="AY272" s="211" t="s">
        <v>134</v>
      </c>
      <c r="BK272" s="213">
        <f>BK273</f>
        <v>0</v>
      </c>
    </row>
    <row r="273" s="2" customFormat="1" ht="24.15" customHeight="1">
      <c r="A273" s="36"/>
      <c r="B273" s="37"/>
      <c r="C273" s="216" t="s">
        <v>631</v>
      </c>
      <c r="D273" s="216" t="s">
        <v>136</v>
      </c>
      <c r="E273" s="217" t="s">
        <v>386</v>
      </c>
      <c r="F273" s="218" t="s">
        <v>387</v>
      </c>
      <c r="G273" s="219" t="s">
        <v>360</v>
      </c>
      <c r="H273" s="220">
        <v>1</v>
      </c>
      <c r="I273" s="221"/>
      <c r="J273" s="222">
        <f>ROUND(I273*H273,2)</f>
        <v>0</v>
      </c>
      <c r="K273" s="218" t="s">
        <v>140</v>
      </c>
      <c r="L273" s="42"/>
      <c r="M273" s="223" t="s">
        <v>1</v>
      </c>
      <c r="N273" s="224" t="s">
        <v>44</v>
      </c>
      <c r="O273" s="89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7" t="s">
        <v>361</v>
      </c>
      <c r="AT273" s="227" t="s">
        <v>136</v>
      </c>
      <c r="AU273" s="227" t="s">
        <v>89</v>
      </c>
      <c r="AY273" s="15" t="s">
        <v>134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5" t="s">
        <v>87</v>
      </c>
      <c r="BK273" s="228">
        <f>ROUND(I273*H273,2)</f>
        <v>0</v>
      </c>
      <c r="BL273" s="15" t="s">
        <v>361</v>
      </c>
      <c r="BM273" s="227" t="s">
        <v>632</v>
      </c>
    </row>
    <row r="274" s="12" customFormat="1" ht="22.8" customHeight="1">
      <c r="A274" s="12"/>
      <c r="B274" s="200"/>
      <c r="C274" s="201"/>
      <c r="D274" s="202" t="s">
        <v>78</v>
      </c>
      <c r="E274" s="214" t="s">
        <v>389</v>
      </c>
      <c r="F274" s="214" t="s">
        <v>390</v>
      </c>
      <c r="G274" s="201"/>
      <c r="H274" s="201"/>
      <c r="I274" s="204"/>
      <c r="J274" s="215">
        <f>BK274</f>
        <v>0</v>
      </c>
      <c r="K274" s="201"/>
      <c r="L274" s="206"/>
      <c r="M274" s="207"/>
      <c r="N274" s="208"/>
      <c r="O274" s="208"/>
      <c r="P274" s="209">
        <f>SUM(P275:P276)</f>
        <v>0</v>
      </c>
      <c r="Q274" s="208"/>
      <c r="R274" s="209">
        <f>SUM(R275:R276)</f>
        <v>0</v>
      </c>
      <c r="S274" s="208"/>
      <c r="T274" s="210">
        <f>SUM(T275:T276)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1" t="s">
        <v>156</v>
      </c>
      <c r="AT274" s="212" t="s">
        <v>78</v>
      </c>
      <c r="AU274" s="212" t="s">
        <v>87</v>
      </c>
      <c r="AY274" s="211" t="s">
        <v>134</v>
      </c>
      <c r="BK274" s="213">
        <f>SUM(BK275:BK276)</f>
        <v>0</v>
      </c>
    </row>
    <row r="275" s="2" customFormat="1" ht="16.5" customHeight="1">
      <c r="A275" s="36"/>
      <c r="B275" s="37"/>
      <c r="C275" s="216" t="s">
        <v>633</v>
      </c>
      <c r="D275" s="216" t="s">
        <v>136</v>
      </c>
      <c r="E275" s="217" t="s">
        <v>392</v>
      </c>
      <c r="F275" s="218" t="s">
        <v>393</v>
      </c>
      <c r="G275" s="219" t="s">
        <v>360</v>
      </c>
      <c r="H275" s="220">
        <v>1</v>
      </c>
      <c r="I275" s="221"/>
      <c r="J275" s="222">
        <f>ROUND(I275*H275,2)</f>
        <v>0</v>
      </c>
      <c r="K275" s="218" t="s">
        <v>140</v>
      </c>
      <c r="L275" s="42"/>
      <c r="M275" s="223" t="s">
        <v>1</v>
      </c>
      <c r="N275" s="224" t="s">
        <v>44</v>
      </c>
      <c r="O275" s="89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7" t="s">
        <v>361</v>
      </c>
      <c r="AT275" s="227" t="s">
        <v>136</v>
      </c>
      <c r="AU275" s="227" t="s">
        <v>89</v>
      </c>
      <c r="AY275" s="15" t="s">
        <v>134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5" t="s">
        <v>87</v>
      </c>
      <c r="BK275" s="228">
        <f>ROUND(I275*H275,2)</f>
        <v>0</v>
      </c>
      <c r="BL275" s="15" t="s">
        <v>361</v>
      </c>
      <c r="BM275" s="227" t="s">
        <v>634</v>
      </c>
    </row>
    <row r="276" s="2" customFormat="1" ht="16.5" customHeight="1">
      <c r="A276" s="36"/>
      <c r="B276" s="37"/>
      <c r="C276" s="216" t="s">
        <v>635</v>
      </c>
      <c r="D276" s="216" t="s">
        <v>136</v>
      </c>
      <c r="E276" s="217" t="s">
        <v>396</v>
      </c>
      <c r="F276" s="218" t="s">
        <v>397</v>
      </c>
      <c r="G276" s="219" t="s">
        <v>398</v>
      </c>
      <c r="H276" s="220">
        <v>1</v>
      </c>
      <c r="I276" s="221"/>
      <c r="J276" s="222">
        <f>ROUND(I276*H276,2)</f>
        <v>0</v>
      </c>
      <c r="K276" s="218" t="s">
        <v>140</v>
      </c>
      <c r="L276" s="42"/>
      <c r="M276" s="223" t="s">
        <v>1</v>
      </c>
      <c r="N276" s="224" t="s">
        <v>44</v>
      </c>
      <c r="O276" s="89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7" t="s">
        <v>361</v>
      </c>
      <c r="AT276" s="227" t="s">
        <v>136</v>
      </c>
      <c r="AU276" s="227" t="s">
        <v>89</v>
      </c>
      <c r="AY276" s="15" t="s">
        <v>134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5" t="s">
        <v>87</v>
      </c>
      <c r="BK276" s="228">
        <f>ROUND(I276*H276,2)</f>
        <v>0</v>
      </c>
      <c r="BL276" s="15" t="s">
        <v>361</v>
      </c>
      <c r="BM276" s="227" t="s">
        <v>636</v>
      </c>
    </row>
    <row r="277" s="12" customFormat="1" ht="22.8" customHeight="1">
      <c r="A277" s="12"/>
      <c r="B277" s="200"/>
      <c r="C277" s="201"/>
      <c r="D277" s="202" t="s">
        <v>78</v>
      </c>
      <c r="E277" s="214" t="s">
        <v>400</v>
      </c>
      <c r="F277" s="214" t="s">
        <v>401</v>
      </c>
      <c r="G277" s="201"/>
      <c r="H277" s="201"/>
      <c r="I277" s="204"/>
      <c r="J277" s="215">
        <f>BK277</f>
        <v>0</v>
      </c>
      <c r="K277" s="201"/>
      <c r="L277" s="206"/>
      <c r="M277" s="207"/>
      <c r="N277" s="208"/>
      <c r="O277" s="208"/>
      <c r="P277" s="209">
        <f>P278</f>
        <v>0</v>
      </c>
      <c r="Q277" s="208"/>
      <c r="R277" s="209">
        <f>R278</f>
        <v>0</v>
      </c>
      <c r="S277" s="208"/>
      <c r="T277" s="210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1" t="s">
        <v>156</v>
      </c>
      <c r="AT277" s="212" t="s">
        <v>78</v>
      </c>
      <c r="AU277" s="212" t="s">
        <v>87</v>
      </c>
      <c r="AY277" s="211" t="s">
        <v>134</v>
      </c>
      <c r="BK277" s="213">
        <f>BK278</f>
        <v>0</v>
      </c>
    </row>
    <row r="278" s="2" customFormat="1" ht="16.5" customHeight="1">
      <c r="A278" s="36"/>
      <c r="B278" s="37"/>
      <c r="C278" s="216" t="s">
        <v>637</v>
      </c>
      <c r="D278" s="216" t="s">
        <v>136</v>
      </c>
      <c r="E278" s="217" t="s">
        <v>403</v>
      </c>
      <c r="F278" s="218" t="s">
        <v>404</v>
      </c>
      <c r="G278" s="219" t="s">
        <v>360</v>
      </c>
      <c r="H278" s="220">
        <v>4</v>
      </c>
      <c r="I278" s="221"/>
      <c r="J278" s="222">
        <f>ROUND(I278*H278,2)</f>
        <v>0</v>
      </c>
      <c r="K278" s="218" t="s">
        <v>140</v>
      </c>
      <c r="L278" s="42"/>
      <c r="M278" s="223" t="s">
        <v>1</v>
      </c>
      <c r="N278" s="224" t="s">
        <v>44</v>
      </c>
      <c r="O278" s="89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7" t="s">
        <v>361</v>
      </c>
      <c r="AT278" s="227" t="s">
        <v>136</v>
      </c>
      <c r="AU278" s="227" t="s">
        <v>89</v>
      </c>
      <c r="AY278" s="15" t="s">
        <v>134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5" t="s">
        <v>87</v>
      </c>
      <c r="BK278" s="228">
        <f>ROUND(I278*H278,2)</f>
        <v>0</v>
      </c>
      <c r="BL278" s="15" t="s">
        <v>361</v>
      </c>
      <c r="BM278" s="227" t="s">
        <v>638</v>
      </c>
    </row>
    <row r="279" s="12" customFormat="1" ht="22.8" customHeight="1">
      <c r="A279" s="12"/>
      <c r="B279" s="200"/>
      <c r="C279" s="201"/>
      <c r="D279" s="202" t="s">
        <v>78</v>
      </c>
      <c r="E279" s="214" t="s">
        <v>406</v>
      </c>
      <c r="F279" s="214" t="s">
        <v>407</v>
      </c>
      <c r="G279" s="201"/>
      <c r="H279" s="201"/>
      <c r="I279" s="204"/>
      <c r="J279" s="215">
        <f>BK279</f>
        <v>0</v>
      </c>
      <c r="K279" s="201"/>
      <c r="L279" s="206"/>
      <c r="M279" s="207"/>
      <c r="N279" s="208"/>
      <c r="O279" s="208"/>
      <c r="P279" s="209">
        <f>P280</f>
        <v>0</v>
      </c>
      <c r="Q279" s="208"/>
      <c r="R279" s="209">
        <f>R280</f>
        <v>0</v>
      </c>
      <c r="S279" s="208"/>
      <c r="T279" s="210">
        <f>T280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1" t="s">
        <v>156</v>
      </c>
      <c r="AT279" s="212" t="s">
        <v>78</v>
      </c>
      <c r="AU279" s="212" t="s">
        <v>87</v>
      </c>
      <c r="AY279" s="211" t="s">
        <v>134</v>
      </c>
      <c r="BK279" s="213">
        <f>BK280</f>
        <v>0</v>
      </c>
    </row>
    <row r="280" s="2" customFormat="1" ht="16.5" customHeight="1">
      <c r="A280" s="36"/>
      <c r="B280" s="37"/>
      <c r="C280" s="216" t="s">
        <v>639</v>
      </c>
      <c r="D280" s="216" t="s">
        <v>136</v>
      </c>
      <c r="E280" s="217" t="s">
        <v>409</v>
      </c>
      <c r="F280" s="218" t="s">
        <v>410</v>
      </c>
      <c r="G280" s="219" t="s">
        <v>360</v>
      </c>
      <c r="H280" s="220">
        <v>1</v>
      </c>
      <c r="I280" s="221"/>
      <c r="J280" s="222">
        <f>ROUND(I280*H280,2)</f>
        <v>0</v>
      </c>
      <c r="K280" s="218" t="s">
        <v>140</v>
      </c>
      <c r="L280" s="42"/>
      <c r="M280" s="223" t="s">
        <v>1</v>
      </c>
      <c r="N280" s="224" t="s">
        <v>44</v>
      </c>
      <c r="O280" s="89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7" t="s">
        <v>361</v>
      </c>
      <c r="AT280" s="227" t="s">
        <v>136</v>
      </c>
      <c r="AU280" s="227" t="s">
        <v>89</v>
      </c>
      <c r="AY280" s="15" t="s">
        <v>134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5" t="s">
        <v>87</v>
      </c>
      <c r="BK280" s="228">
        <f>ROUND(I280*H280,2)</f>
        <v>0</v>
      </c>
      <c r="BL280" s="15" t="s">
        <v>361</v>
      </c>
      <c r="BM280" s="227" t="s">
        <v>640</v>
      </c>
    </row>
    <row r="281" s="12" customFormat="1" ht="22.8" customHeight="1">
      <c r="A281" s="12"/>
      <c r="B281" s="200"/>
      <c r="C281" s="201"/>
      <c r="D281" s="202" t="s">
        <v>78</v>
      </c>
      <c r="E281" s="214" t="s">
        <v>412</v>
      </c>
      <c r="F281" s="214" t="s">
        <v>413</v>
      </c>
      <c r="G281" s="201"/>
      <c r="H281" s="201"/>
      <c r="I281" s="204"/>
      <c r="J281" s="215">
        <f>BK281</f>
        <v>0</v>
      </c>
      <c r="K281" s="201"/>
      <c r="L281" s="206"/>
      <c r="M281" s="207"/>
      <c r="N281" s="208"/>
      <c r="O281" s="208"/>
      <c r="P281" s="209">
        <f>SUM(P282:P283)</f>
        <v>0</v>
      </c>
      <c r="Q281" s="208"/>
      <c r="R281" s="209">
        <f>SUM(R282:R283)</f>
        <v>0</v>
      </c>
      <c r="S281" s="208"/>
      <c r="T281" s="210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1" t="s">
        <v>156</v>
      </c>
      <c r="AT281" s="212" t="s">
        <v>78</v>
      </c>
      <c r="AU281" s="212" t="s">
        <v>87</v>
      </c>
      <c r="AY281" s="211" t="s">
        <v>134</v>
      </c>
      <c r="BK281" s="213">
        <f>SUM(BK282:BK283)</f>
        <v>0</v>
      </c>
    </row>
    <row r="282" s="2" customFormat="1" ht="16.5" customHeight="1">
      <c r="A282" s="36"/>
      <c r="B282" s="37"/>
      <c r="C282" s="216" t="s">
        <v>641</v>
      </c>
      <c r="D282" s="216" t="s">
        <v>136</v>
      </c>
      <c r="E282" s="217" t="s">
        <v>415</v>
      </c>
      <c r="F282" s="218" t="s">
        <v>416</v>
      </c>
      <c r="G282" s="219" t="s">
        <v>417</v>
      </c>
      <c r="H282" s="220">
        <v>1</v>
      </c>
      <c r="I282" s="221"/>
      <c r="J282" s="222">
        <f>ROUND(I282*H282,2)</f>
        <v>0</v>
      </c>
      <c r="K282" s="218" t="s">
        <v>140</v>
      </c>
      <c r="L282" s="42"/>
      <c r="M282" s="223" t="s">
        <v>1</v>
      </c>
      <c r="N282" s="224" t="s">
        <v>44</v>
      </c>
      <c r="O282" s="89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7" t="s">
        <v>361</v>
      </c>
      <c r="AT282" s="227" t="s">
        <v>136</v>
      </c>
      <c r="AU282" s="227" t="s">
        <v>89</v>
      </c>
      <c r="AY282" s="15" t="s">
        <v>134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5" t="s">
        <v>87</v>
      </c>
      <c r="BK282" s="228">
        <f>ROUND(I282*H282,2)</f>
        <v>0</v>
      </c>
      <c r="BL282" s="15" t="s">
        <v>361</v>
      </c>
      <c r="BM282" s="227" t="s">
        <v>642</v>
      </c>
    </row>
    <row r="283" s="2" customFormat="1">
      <c r="A283" s="36"/>
      <c r="B283" s="37"/>
      <c r="C283" s="38"/>
      <c r="D283" s="231" t="s">
        <v>169</v>
      </c>
      <c r="E283" s="38"/>
      <c r="F283" s="241" t="s">
        <v>419</v>
      </c>
      <c r="G283" s="38"/>
      <c r="H283" s="38"/>
      <c r="I283" s="242"/>
      <c r="J283" s="38"/>
      <c r="K283" s="38"/>
      <c r="L283" s="42"/>
      <c r="M283" s="243"/>
      <c r="N283" s="244"/>
      <c r="O283" s="89"/>
      <c r="P283" s="89"/>
      <c r="Q283" s="89"/>
      <c r="R283" s="89"/>
      <c r="S283" s="89"/>
      <c r="T283" s="90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169</v>
      </c>
      <c r="AU283" s="15" t="s">
        <v>89</v>
      </c>
    </row>
    <row r="284" s="12" customFormat="1" ht="22.8" customHeight="1">
      <c r="A284" s="12"/>
      <c r="B284" s="200"/>
      <c r="C284" s="201"/>
      <c r="D284" s="202" t="s">
        <v>78</v>
      </c>
      <c r="E284" s="214" t="s">
        <v>420</v>
      </c>
      <c r="F284" s="214" t="s">
        <v>421</v>
      </c>
      <c r="G284" s="201"/>
      <c r="H284" s="201"/>
      <c r="I284" s="204"/>
      <c r="J284" s="215">
        <f>BK284</f>
        <v>0</v>
      </c>
      <c r="K284" s="201"/>
      <c r="L284" s="206"/>
      <c r="M284" s="207"/>
      <c r="N284" s="208"/>
      <c r="O284" s="208"/>
      <c r="P284" s="209">
        <f>P285</f>
        <v>0</v>
      </c>
      <c r="Q284" s="208"/>
      <c r="R284" s="209">
        <f>R285</f>
        <v>0</v>
      </c>
      <c r="S284" s="208"/>
      <c r="T284" s="210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1" t="s">
        <v>156</v>
      </c>
      <c r="AT284" s="212" t="s">
        <v>78</v>
      </c>
      <c r="AU284" s="212" t="s">
        <v>87</v>
      </c>
      <c r="AY284" s="211" t="s">
        <v>134</v>
      </c>
      <c r="BK284" s="213">
        <f>BK285</f>
        <v>0</v>
      </c>
    </row>
    <row r="285" s="2" customFormat="1" ht="21.75" customHeight="1">
      <c r="A285" s="36"/>
      <c r="B285" s="37"/>
      <c r="C285" s="216" t="s">
        <v>643</v>
      </c>
      <c r="D285" s="216" t="s">
        <v>136</v>
      </c>
      <c r="E285" s="217" t="s">
        <v>423</v>
      </c>
      <c r="F285" s="218" t="s">
        <v>424</v>
      </c>
      <c r="G285" s="219" t="s">
        <v>360</v>
      </c>
      <c r="H285" s="220">
        <v>1</v>
      </c>
      <c r="I285" s="221"/>
      <c r="J285" s="222">
        <f>ROUND(I285*H285,2)</f>
        <v>0</v>
      </c>
      <c r="K285" s="218" t="s">
        <v>140</v>
      </c>
      <c r="L285" s="42"/>
      <c r="M285" s="255" t="s">
        <v>1</v>
      </c>
      <c r="N285" s="256" t="s">
        <v>44</v>
      </c>
      <c r="O285" s="257"/>
      <c r="P285" s="258">
        <f>O285*H285</f>
        <v>0</v>
      </c>
      <c r="Q285" s="258">
        <v>0</v>
      </c>
      <c r="R285" s="258">
        <f>Q285*H285</f>
        <v>0</v>
      </c>
      <c r="S285" s="258">
        <v>0</v>
      </c>
      <c r="T285" s="259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7" t="s">
        <v>361</v>
      </c>
      <c r="AT285" s="227" t="s">
        <v>136</v>
      </c>
      <c r="AU285" s="227" t="s">
        <v>89</v>
      </c>
      <c r="AY285" s="15" t="s">
        <v>134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5" t="s">
        <v>87</v>
      </c>
      <c r="BK285" s="228">
        <f>ROUND(I285*H285,2)</f>
        <v>0</v>
      </c>
      <c r="BL285" s="15" t="s">
        <v>361</v>
      </c>
      <c r="BM285" s="227" t="s">
        <v>644</v>
      </c>
    </row>
    <row r="286" s="2" customFormat="1" ht="6.96" customHeight="1">
      <c r="A286" s="36"/>
      <c r="B286" s="64"/>
      <c r="C286" s="65"/>
      <c r="D286" s="65"/>
      <c r="E286" s="65"/>
      <c r="F286" s="65"/>
      <c r="G286" s="65"/>
      <c r="H286" s="65"/>
      <c r="I286" s="65"/>
      <c r="J286" s="65"/>
      <c r="K286" s="65"/>
      <c r="L286" s="42"/>
      <c r="M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</row>
  </sheetData>
  <sheetProtection sheet="1" autoFilter="0" formatColumns="0" formatRows="0" objects="1" scenarios="1" spinCount="100000" saltValue="jficEkvzP32QkKygk4U7VWohBtFA+c4cH3LLN8UKKGXd5OY4DQ7xoAt3wsAwiLv+0k4U0IHmYXV9beDLYl85UQ==" hashValue="CR9x4lLzFc+CdkVoBpMLTLpJ2SCqcQ1wqwm1T01uV5Xpgz6Y9y9XRu+JgM8ifSpnffvaV67gAy9T6s9YOPtm2g==" algorithmName="SHA-512" password="CC35"/>
  <autoFilter ref="C133:K285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645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ROUND(J125,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ROUND((SUM(BE125:BE168)),  2)</f>
        <v>0</v>
      </c>
      <c r="G33" s="36"/>
      <c r="H33" s="36"/>
      <c r="I33" s="153">
        <v>0.20999999999999999</v>
      </c>
      <c r="J33" s="152">
        <f>ROUND(((SUM(BE125:BE168))*I33),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ROUND((SUM(BF125:BF168)),  2)</f>
        <v>0</v>
      </c>
      <c r="G34" s="36"/>
      <c r="H34" s="36"/>
      <c r="I34" s="153">
        <v>0.14999999999999999</v>
      </c>
      <c r="J34" s="152">
        <f>ROUND(((SUM(BF125:BF168))*I34),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ROUND((SUM(BG125:BG168)),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ROUND((SUM(BH125:BH168)),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ROUND((SUM(BI125:BI168)),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202110083 - SO 103 - Přejezd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Bělčice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J125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J126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J127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108</v>
      </c>
      <c r="E99" s="186"/>
      <c r="F99" s="186"/>
      <c r="G99" s="186"/>
      <c r="H99" s="186"/>
      <c r="I99" s="186"/>
      <c r="J99" s="187">
        <f>J137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428</v>
      </c>
      <c r="E100" s="186"/>
      <c r="F100" s="186"/>
      <c r="G100" s="186"/>
      <c r="H100" s="186"/>
      <c r="I100" s="186"/>
      <c r="J100" s="187">
        <f>J149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110</v>
      </c>
      <c r="E101" s="186"/>
      <c r="F101" s="186"/>
      <c r="G101" s="186"/>
      <c r="H101" s="186"/>
      <c r="I101" s="186"/>
      <c r="J101" s="187">
        <f>J156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646</v>
      </c>
      <c r="E102" s="180"/>
      <c r="F102" s="180"/>
      <c r="G102" s="180"/>
      <c r="H102" s="180"/>
      <c r="I102" s="180"/>
      <c r="J102" s="181">
        <f>J158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647</v>
      </c>
      <c r="E103" s="186"/>
      <c r="F103" s="186"/>
      <c r="G103" s="186"/>
      <c r="H103" s="186"/>
      <c r="I103" s="186"/>
      <c r="J103" s="187">
        <f>J159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111</v>
      </c>
      <c r="E104" s="180"/>
      <c r="F104" s="180"/>
      <c r="G104" s="180"/>
      <c r="H104" s="180"/>
      <c r="I104" s="180"/>
      <c r="J104" s="181">
        <f>J165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115</v>
      </c>
      <c r="E105" s="186"/>
      <c r="F105" s="186"/>
      <c r="G105" s="186"/>
      <c r="H105" s="186"/>
      <c r="I105" s="186"/>
      <c r="J105" s="187">
        <f>J166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119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172" t="str">
        <f>E7</f>
        <v>POLNÍ CESTY BĚLČICE - ZÁHROBÍ</v>
      </c>
      <c r="F115" s="30"/>
      <c r="G115" s="30"/>
      <c r="H115" s="30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97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74" t="str">
        <f>E9</f>
        <v>202110083 - SO 103 - Přejezd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8"/>
      <c r="E119" s="38"/>
      <c r="F119" s="25" t="str">
        <f>F12</f>
        <v>Bělčice</v>
      </c>
      <c r="G119" s="38"/>
      <c r="H119" s="38"/>
      <c r="I119" s="30" t="s">
        <v>22</v>
      </c>
      <c r="J119" s="77" t="str">
        <f>IF(J12="","",J12)</f>
        <v>30. 10. 2021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8"/>
      <c r="E121" s="38"/>
      <c r="F121" s="25" t="str">
        <f>E15</f>
        <v>SPU Strakonice</v>
      </c>
      <c r="G121" s="38"/>
      <c r="H121" s="38"/>
      <c r="I121" s="30" t="s">
        <v>32</v>
      </c>
      <c r="J121" s="34" t="str">
        <f>E21</f>
        <v>S-pro servis s.r.o.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30</v>
      </c>
      <c r="D122" s="38"/>
      <c r="E122" s="38"/>
      <c r="F122" s="25" t="str">
        <f>IF(E18="","",E18)</f>
        <v>Vyplň údaj</v>
      </c>
      <c r="G122" s="38"/>
      <c r="H122" s="38"/>
      <c r="I122" s="30" t="s">
        <v>37</v>
      </c>
      <c r="J122" s="34" t="str">
        <f>E24</f>
        <v>S-pro servis s.r.o.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89"/>
      <c r="B124" s="190"/>
      <c r="C124" s="191" t="s">
        <v>120</v>
      </c>
      <c r="D124" s="192" t="s">
        <v>64</v>
      </c>
      <c r="E124" s="192" t="s">
        <v>60</v>
      </c>
      <c r="F124" s="192" t="s">
        <v>61</v>
      </c>
      <c r="G124" s="192" t="s">
        <v>121</v>
      </c>
      <c r="H124" s="192" t="s">
        <v>122</v>
      </c>
      <c r="I124" s="192" t="s">
        <v>123</v>
      </c>
      <c r="J124" s="192" t="s">
        <v>101</v>
      </c>
      <c r="K124" s="193" t="s">
        <v>124</v>
      </c>
      <c r="L124" s="194"/>
      <c r="M124" s="98" t="s">
        <v>1</v>
      </c>
      <c r="N124" s="99" t="s">
        <v>43</v>
      </c>
      <c r="O124" s="99" t="s">
        <v>125</v>
      </c>
      <c r="P124" s="99" t="s">
        <v>126</v>
      </c>
      <c r="Q124" s="99" t="s">
        <v>127</v>
      </c>
      <c r="R124" s="99" t="s">
        <v>128</v>
      </c>
      <c r="S124" s="99" t="s">
        <v>129</v>
      </c>
      <c r="T124" s="100" t="s">
        <v>130</v>
      </c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</row>
    <row r="125" s="2" customFormat="1" ht="22.8" customHeight="1">
      <c r="A125" s="36"/>
      <c r="B125" s="37"/>
      <c r="C125" s="105" t="s">
        <v>131</v>
      </c>
      <c r="D125" s="38"/>
      <c r="E125" s="38"/>
      <c r="F125" s="38"/>
      <c r="G125" s="38"/>
      <c r="H125" s="38"/>
      <c r="I125" s="38"/>
      <c r="J125" s="195">
        <f>BK125</f>
        <v>0</v>
      </c>
      <c r="K125" s="38"/>
      <c r="L125" s="42"/>
      <c r="M125" s="101"/>
      <c r="N125" s="196"/>
      <c r="O125" s="102"/>
      <c r="P125" s="197">
        <f>P126+P158+P165</f>
        <v>0</v>
      </c>
      <c r="Q125" s="102"/>
      <c r="R125" s="197">
        <f>R126+R158+R165</f>
        <v>90.578239799999992</v>
      </c>
      <c r="S125" s="102"/>
      <c r="T125" s="198">
        <f>T126+T158+T165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78</v>
      </c>
      <c r="AU125" s="15" t="s">
        <v>103</v>
      </c>
      <c r="BK125" s="199">
        <f>BK126+BK158+BK165</f>
        <v>0</v>
      </c>
    </row>
    <row r="126" s="12" customFormat="1" ht="25.92" customHeight="1">
      <c r="A126" s="12"/>
      <c r="B126" s="200"/>
      <c r="C126" s="201"/>
      <c r="D126" s="202" t="s">
        <v>78</v>
      </c>
      <c r="E126" s="203" t="s">
        <v>132</v>
      </c>
      <c r="F126" s="203" t="s">
        <v>133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P127+P137+P149+P156</f>
        <v>0</v>
      </c>
      <c r="Q126" s="208"/>
      <c r="R126" s="209">
        <f>R127+R137+R149+R156</f>
        <v>90.475839799999989</v>
      </c>
      <c r="S126" s="208"/>
      <c r="T126" s="210">
        <f>T127+T137+T149+T156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87</v>
      </c>
      <c r="AT126" s="212" t="s">
        <v>78</v>
      </c>
      <c r="AU126" s="212" t="s">
        <v>79</v>
      </c>
      <c r="AY126" s="211" t="s">
        <v>134</v>
      </c>
      <c r="BK126" s="213">
        <f>BK127+BK137+BK149+BK156</f>
        <v>0</v>
      </c>
    </row>
    <row r="127" s="12" customFormat="1" ht="22.8" customHeight="1">
      <c r="A127" s="12"/>
      <c r="B127" s="200"/>
      <c r="C127" s="201"/>
      <c r="D127" s="202" t="s">
        <v>78</v>
      </c>
      <c r="E127" s="214" t="s">
        <v>87</v>
      </c>
      <c r="F127" s="214" t="s">
        <v>135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SUM(P128:P136)</f>
        <v>0</v>
      </c>
      <c r="Q127" s="208"/>
      <c r="R127" s="209">
        <f>SUM(R128:R136)</f>
        <v>0</v>
      </c>
      <c r="S127" s="208"/>
      <c r="T127" s="210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87</v>
      </c>
      <c r="AT127" s="212" t="s">
        <v>78</v>
      </c>
      <c r="AU127" s="212" t="s">
        <v>87</v>
      </c>
      <c r="AY127" s="211" t="s">
        <v>134</v>
      </c>
      <c r="BK127" s="213">
        <f>SUM(BK128:BK136)</f>
        <v>0</v>
      </c>
    </row>
    <row r="128" s="2" customFormat="1" ht="33" customHeight="1">
      <c r="A128" s="36"/>
      <c r="B128" s="37"/>
      <c r="C128" s="216" t="s">
        <v>87</v>
      </c>
      <c r="D128" s="216" t="s">
        <v>136</v>
      </c>
      <c r="E128" s="217" t="s">
        <v>172</v>
      </c>
      <c r="F128" s="218" t="s">
        <v>173</v>
      </c>
      <c r="G128" s="219" t="s">
        <v>167</v>
      </c>
      <c r="H128" s="220">
        <v>2.1989999999999998</v>
      </c>
      <c r="I128" s="221"/>
      <c r="J128" s="222">
        <f>ROUND(I128*H128,2)</f>
        <v>0</v>
      </c>
      <c r="K128" s="218" t="s">
        <v>140</v>
      </c>
      <c r="L128" s="42"/>
      <c r="M128" s="223" t="s">
        <v>1</v>
      </c>
      <c r="N128" s="224" t="s">
        <v>44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141</v>
      </c>
      <c r="AT128" s="227" t="s">
        <v>136</v>
      </c>
      <c r="AU128" s="227" t="s">
        <v>89</v>
      </c>
      <c r="AY128" s="15" t="s">
        <v>134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87</v>
      </c>
      <c r="BK128" s="228">
        <f>ROUND(I128*H128,2)</f>
        <v>0</v>
      </c>
      <c r="BL128" s="15" t="s">
        <v>141</v>
      </c>
      <c r="BM128" s="227" t="s">
        <v>648</v>
      </c>
    </row>
    <row r="129" s="13" customFormat="1">
      <c r="A129" s="13"/>
      <c r="B129" s="229"/>
      <c r="C129" s="230"/>
      <c r="D129" s="231" t="s">
        <v>143</v>
      </c>
      <c r="E129" s="232" t="s">
        <v>1</v>
      </c>
      <c r="F129" s="233" t="s">
        <v>649</v>
      </c>
      <c r="G129" s="230"/>
      <c r="H129" s="234">
        <v>2.1989999999999998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143</v>
      </c>
      <c r="AU129" s="240" t="s">
        <v>89</v>
      </c>
      <c r="AV129" s="13" t="s">
        <v>89</v>
      </c>
      <c r="AW129" s="13" t="s">
        <v>36</v>
      </c>
      <c r="AX129" s="13" t="s">
        <v>87</v>
      </c>
      <c r="AY129" s="240" t="s">
        <v>134</v>
      </c>
    </row>
    <row r="130" s="2" customFormat="1" ht="33" customHeight="1">
      <c r="A130" s="36"/>
      <c r="B130" s="37"/>
      <c r="C130" s="216" t="s">
        <v>89</v>
      </c>
      <c r="D130" s="216" t="s">
        <v>136</v>
      </c>
      <c r="E130" s="217" t="s">
        <v>196</v>
      </c>
      <c r="F130" s="218" t="s">
        <v>197</v>
      </c>
      <c r="G130" s="219" t="s">
        <v>167</v>
      </c>
      <c r="H130" s="220">
        <v>2.1989999999999998</v>
      </c>
      <c r="I130" s="221"/>
      <c r="J130" s="222">
        <f>ROUND(I130*H130,2)</f>
        <v>0</v>
      </c>
      <c r="K130" s="218" t="s">
        <v>140</v>
      </c>
      <c r="L130" s="42"/>
      <c r="M130" s="223" t="s">
        <v>1</v>
      </c>
      <c r="N130" s="224" t="s">
        <v>44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141</v>
      </c>
      <c r="AT130" s="227" t="s">
        <v>136</v>
      </c>
      <c r="AU130" s="227" t="s">
        <v>89</v>
      </c>
      <c r="AY130" s="15" t="s">
        <v>134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87</v>
      </c>
      <c r="BK130" s="228">
        <f>ROUND(I130*H130,2)</f>
        <v>0</v>
      </c>
      <c r="BL130" s="15" t="s">
        <v>141</v>
      </c>
      <c r="BM130" s="227" t="s">
        <v>650</v>
      </c>
    </row>
    <row r="131" s="13" customFormat="1">
      <c r="A131" s="13"/>
      <c r="B131" s="229"/>
      <c r="C131" s="230"/>
      <c r="D131" s="231" t="s">
        <v>143</v>
      </c>
      <c r="E131" s="232" t="s">
        <v>1</v>
      </c>
      <c r="F131" s="233" t="s">
        <v>651</v>
      </c>
      <c r="G131" s="230"/>
      <c r="H131" s="234">
        <v>2.1989999999999998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143</v>
      </c>
      <c r="AU131" s="240" t="s">
        <v>89</v>
      </c>
      <c r="AV131" s="13" t="s">
        <v>89</v>
      </c>
      <c r="AW131" s="13" t="s">
        <v>36</v>
      </c>
      <c r="AX131" s="13" t="s">
        <v>87</v>
      </c>
      <c r="AY131" s="240" t="s">
        <v>134</v>
      </c>
    </row>
    <row r="132" s="2" customFormat="1" ht="16.5" customHeight="1">
      <c r="A132" s="36"/>
      <c r="B132" s="37"/>
      <c r="C132" s="216" t="s">
        <v>149</v>
      </c>
      <c r="D132" s="216" t="s">
        <v>136</v>
      </c>
      <c r="E132" s="217" t="s">
        <v>652</v>
      </c>
      <c r="F132" s="218" t="s">
        <v>653</v>
      </c>
      <c r="G132" s="219" t="s">
        <v>167</v>
      </c>
      <c r="H132" s="220">
        <v>2.1989999999999998</v>
      </c>
      <c r="I132" s="221"/>
      <c r="J132" s="222">
        <f>ROUND(I132*H132,2)</f>
        <v>0</v>
      </c>
      <c r="K132" s="218" t="s">
        <v>140</v>
      </c>
      <c r="L132" s="42"/>
      <c r="M132" s="223" t="s">
        <v>1</v>
      </c>
      <c r="N132" s="224" t="s">
        <v>44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141</v>
      </c>
      <c r="AT132" s="227" t="s">
        <v>136</v>
      </c>
      <c r="AU132" s="227" t="s">
        <v>89</v>
      </c>
      <c r="AY132" s="15" t="s">
        <v>134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87</v>
      </c>
      <c r="BK132" s="228">
        <f>ROUND(I132*H132,2)</f>
        <v>0</v>
      </c>
      <c r="BL132" s="15" t="s">
        <v>141</v>
      </c>
      <c r="BM132" s="227" t="s">
        <v>654</v>
      </c>
    </row>
    <row r="133" s="2" customFormat="1" ht="24.15" customHeight="1">
      <c r="A133" s="36"/>
      <c r="B133" s="37"/>
      <c r="C133" s="216" t="s">
        <v>141</v>
      </c>
      <c r="D133" s="216" t="s">
        <v>136</v>
      </c>
      <c r="E133" s="217" t="s">
        <v>219</v>
      </c>
      <c r="F133" s="218" t="s">
        <v>220</v>
      </c>
      <c r="G133" s="219" t="s">
        <v>167</v>
      </c>
      <c r="H133" s="220">
        <v>14.884</v>
      </c>
      <c r="I133" s="221"/>
      <c r="J133" s="222">
        <f>ROUND(I133*H133,2)</f>
        <v>0</v>
      </c>
      <c r="K133" s="218" t="s">
        <v>140</v>
      </c>
      <c r="L133" s="42"/>
      <c r="M133" s="223" t="s">
        <v>1</v>
      </c>
      <c r="N133" s="224" t="s">
        <v>44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141</v>
      </c>
      <c r="AT133" s="227" t="s">
        <v>136</v>
      </c>
      <c r="AU133" s="227" t="s">
        <v>89</v>
      </c>
      <c r="AY133" s="15" t="s">
        <v>134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87</v>
      </c>
      <c r="BK133" s="228">
        <f>ROUND(I133*H133,2)</f>
        <v>0</v>
      </c>
      <c r="BL133" s="15" t="s">
        <v>141</v>
      </c>
      <c r="BM133" s="227" t="s">
        <v>655</v>
      </c>
    </row>
    <row r="134" s="13" customFormat="1">
      <c r="A134" s="13"/>
      <c r="B134" s="229"/>
      <c r="C134" s="230"/>
      <c r="D134" s="231" t="s">
        <v>143</v>
      </c>
      <c r="E134" s="232" t="s">
        <v>1</v>
      </c>
      <c r="F134" s="233" t="s">
        <v>656</v>
      </c>
      <c r="G134" s="230"/>
      <c r="H134" s="234">
        <v>14.884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143</v>
      </c>
      <c r="AU134" s="240" t="s">
        <v>89</v>
      </c>
      <c r="AV134" s="13" t="s">
        <v>89</v>
      </c>
      <c r="AW134" s="13" t="s">
        <v>36</v>
      </c>
      <c r="AX134" s="13" t="s">
        <v>87</v>
      </c>
      <c r="AY134" s="240" t="s">
        <v>134</v>
      </c>
    </row>
    <row r="135" s="2" customFormat="1" ht="24.15" customHeight="1">
      <c r="A135" s="36"/>
      <c r="B135" s="37"/>
      <c r="C135" s="216" t="s">
        <v>156</v>
      </c>
      <c r="D135" s="216" t="s">
        <v>136</v>
      </c>
      <c r="E135" s="217" t="s">
        <v>240</v>
      </c>
      <c r="F135" s="218" t="s">
        <v>241</v>
      </c>
      <c r="G135" s="219" t="s">
        <v>139</v>
      </c>
      <c r="H135" s="220">
        <v>99.224000000000004</v>
      </c>
      <c r="I135" s="221"/>
      <c r="J135" s="222">
        <f>ROUND(I135*H135,2)</f>
        <v>0</v>
      </c>
      <c r="K135" s="218" t="s">
        <v>140</v>
      </c>
      <c r="L135" s="42"/>
      <c r="M135" s="223" t="s">
        <v>1</v>
      </c>
      <c r="N135" s="224" t="s">
        <v>44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141</v>
      </c>
      <c r="AT135" s="227" t="s">
        <v>136</v>
      </c>
      <c r="AU135" s="227" t="s">
        <v>89</v>
      </c>
      <c r="AY135" s="15" t="s">
        <v>134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87</v>
      </c>
      <c r="BK135" s="228">
        <f>ROUND(I135*H135,2)</f>
        <v>0</v>
      </c>
      <c r="BL135" s="15" t="s">
        <v>141</v>
      </c>
      <c r="BM135" s="227" t="s">
        <v>657</v>
      </c>
    </row>
    <row r="136" s="13" customFormat="1">
      <c r="A136" s="13"/>
      <c r="B136" s="229"/>
      <c r="C136" s="230"/>
      <c r="D136" s="231" t="s">
        <v>143</v>
      </c>
      <c r="E136" s="232" t="s">
        <v>1</v>
      </c>
      <c r="F136" s="233" t="s">
        <v>658</v>
      </c>
      <c r="G136" s="230"/>
      <c r="H136" s="234">
        <v>99.224000000000004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143</v>
      </c>
      <c r="AU136" s="240" t="s">
        <v>89</v>
      </c>
      <c r="AV136" s="13" t="s">
        <v>89</v>
      </c>
      <c r="AW136" s="13" t="s">
        <v>36</v>
      </c>
      <c r="AX136" s="13" t="s">
        <v>87</v>
      </c>
      <c r="AY136" s="240" t="s">
        <v>134</v>
      </c>
    </row>
    <row r="137" s="12" customFormat="1" ht="22.8" customHeight="1">
      <c r="A137" s="12"/>
      <c r="B137" s="200"/>
      <c r="C137" s="201"/>
      <c r="D137" s="202" t="s">
        <v>78</v>
      </c>
      <c r="E137" s="214" t="s">
        <v>156</v>
      </c>
      <c r="F137" s="214" t="s">
        <v>288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SUM(P138:P148)</f>
        <v>0</v>
      </c>
      <c r="Q137" s="208"/>
      <c r="R137" s="209">
        <f>SUM(R138:R148)</f>
        <v>90.227219799999986</v>
      </c>
      <c r="S137" s="208"/>
      <c r="T137" s="210">
        <f>SUM(T138:T148)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87</v>
      </c>
      <c r="AT137" s="212" t="s">
        <v>78</v>
      </c>
      <c r="AU137" s="212" t="s">
        <v>87</v>
      </c>
      <c r="AY137" s="211" t="s">
        <v>134</v>
      </c>
      <c r="BK137" s="213">
        <f>SUM(BK138:BK148)</f>
        <v>0</v>
      </c>
    </row>
    <row r="138" s="2" customFormat="1" ht="16.5" customHeight="1">
      <c r="A138" s="36"/>
      <c r="B138" s="37"/>
      <c r="C138" s="216" t="s">
        <v>160</v>
      </c>
      <c r="D138" s="216" t="s">
        <v>136</v>
      </c>
      <c r="E138" s="217" t="s">
        <v>290</v>
      </c>
      <c r="F138" s="218" t="s">
        <v>291</v>
      </c>
      <c r="G138" s="219" t="s">
        <v>139</v>
      </c>
      <c r="H138" s="220">
        <v>94.247</v>
      </c>
      <c r="I138" s="221"/>
      <c r="J138" s="222">
        <f>ROUND(I138*H138,2)</f>
        <v>0</v>
      </c>
      <c r="K138" s="218" t="s">
        <v>140</v>
      </c>
      <c r="L138" s="42"/>
      <c r="M138" s="223" t="s">
        <v>1</v>
      </c>
      <c r="N138" s="224" t="s">
        <v>44</v>
      </c>
      <c r="O138" s="89"/>
      <c r="P138" s="225">
        <f>O138*H138</f>
        <v>0</v>
      </c>
      <c r="Q138" s="225">
        <v>0.34499999999999997</v>
      </c>
      <c r="R138" s="225">
        <f>Q138*H138</f>
        <v>32.515214999999998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141</v>
      </c>
      <c r="AT138" s="227" t="s">
        <v>136</v>
      </c>
      <c r="AU138" s="227" t="s">
        <v>89</v>
      </c>
      <c r="AY138" s="15" t="s">
        <v>134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87</v>
      </c>
      <c r="BK138" s="228">
        <f>ROUND(I138*H138,2)</f>
        <v>0</v>
      </c>
      <c r="BL138" s="15" t="s">
        <v>141</v>
      </c>
      <c r="BM138" s="227" t="s">
        <v>659</v>
      </c>
    </row>
    <row r="139" s="13" customFormat="1">
      <c r="A139" s="13"/>
      <c r="B139" s="229"/>
      <c r="C139" s="230"/>
      <c r="D139" s="231" t="s">
        <v>143</v>
      </c>
      <c r="E139" s="232" t="s">
        <v>1</v>
      </c>
      <c r="F139" s="233" t="s">
        <v>660</v>
      </c>
      <c r="G139" s="230"/>
      <c r="H139" s="234">
        <v>94.247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143</v>
      </c>
      <c r="AU139" s="240" t="s">
        <v>89</v>
      </c>
      <c r="AV139" s="13" t="s">
        <v>89</v>
      </c>
      <c r="AW139" s="13" t="s">
        <v>36</v>
      </c>
      <c r="AX139" s="13" t="s">
        <v>87</v>
      </c>
      <c r="AY139" s="240" t="s">
        <v>134</v>
      </c>
    </row>
    <row r="140" s="2" customFormat="1" ht="16.5" customHeight="1">
      <c r="A140" s="36"/>
      <c r="B140" s="37"/>
      <c r="C140" s="216" t="s">
        <v>164</v>
      </c>
      <c r="D140" s="216" t="s">
        <v>136</v>
      </c>
      <c r="E140" s="217" t="s">
        <v>290</v>
      </c>
      <c r="F140" s="218" t="s">
        <v>291</v>
      </c>
      <c r="G140" s="219" t="s">
        <v>139</v>
      </c>
      <c r="H140" s="220">
        <v>99.224000000000004</v>
      </c>
      <c r="I140" s="221"/>
      <c r="J140" s="222">
        <f>ROUND(I140*H140,2)</f>
        <v>0</v>
      </c>
      <c r="K140" s="218" t="s">
        <v>140</v>
      </c>
      <c r="L140" s="42"/>
      <c r="M140" s="223" t="s">
        <v>1</v>
      </c>
      <c r="N140" s="224" t="s">
        <v>44</v>
      </c>
      <c r="O140" s="89"/>
      <c r="P140" s="225">
        <f>O140*H140</f>
        <v>0</v>
      </c>
      <c r="Q140" s="225">
        <v>0.34499999999999997</v>
      </c>
      <c r="R140" s="225">
        <f>Q140*H140</f>
        <v>34.232279999999996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141</v>
      </c>
      <c r="AT140" s="227" t="s">
        <v>136</v>
      </c>
      <c r="AU140" s="227" t="s">
        <v>89</v>
      </c>
      <c r="AY140" s="15" t="s">
        <v>134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87</v>
      </c>
      <c r="BK140" s="228">
        <f>ROUND(I140*H140,2)</f>
        <v>0</v>
      </c>
      <c r="BL140" s="15" t="s">
        <v>141</v>
      </c>
      <c r="BM140" s="227" t="s">
        <v>661</v>
      </c>
    </row>
    <row r="141" s="13" customFormat="1">
      <c r="A141" s="13"/>
      <c r="B141" s="229"/>
      <c r="C141" s="230"/>
      <c r="D141" s="231" t="s">
        <v>143</v>
      </c>
      <c r="E141" s="232" t="s">
        <v>1</v>
      </c>
      <c r="F141" s="233" t="s">
        <v>658</v>
      </c>
      <c r="G141" s="230"/>
      <c r="H141" s="234">
        <v>99.224000000000004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143</v>
      </c>
      <c r="AU141" s="240" t="s">
        <v>89</v>
      </c>
      <c r="AV141" s="13" t="s">
        <v>89</v>
      </c>
      <c r="AW141" s="13" t="s">
        <v>36</v>
      </c>
      <c r="AX141" s="13" t="s">
        <v>87</v>
      </c>
      <c r="AY141" s="240" t="s">
        <v>134</v>
      </c>
    </row>
    <row r="142" s="2" customFormat="1" ht="16.5" customHeight="1">
      <c r="A142" s="36"/>
      <c r="B142" s="37"/>
      <c r="C142" s="216" t="s">
        <v>171</v>
      </c>
      <c r="D142" s="216" t="s">
        <v>136</v>
      </c>
      <c r="E142" s="217" t="s">
        <v>306</v>
      </c>
      <c r="F142" s="218" t="s">
        <v>307</v>
      </c>
      <c r="G142" s="219" t="s">
        <v>139</v>
      </c>
      <c r="H142" s="220">
        <v>6.54</v>
      </c>
      <c r="I142" s="221"/>
      <c r="J142" s="222">
        <f>ROUND(I142*H142,2)</f>
        <v>0</v>
      </c>
      <c r="K142" s="218" t="s">
        <v>140</v>
      </c>
      <c r="L142" s="42"/>
      <c r="M142" s="223" t="s">
        <v>1</v>
      </c>
      <c r="N142" s="224" t="s">
        <v>44</v>
      </c>
      <c r="O142" s="89"/>
      <c r="P142" s="225">
        <f>O142*H142</f>
        <v>0</v>
      </c>
      <c r="Q142" s="225">
        <v>0.23000000000000001</v>
      </c>
      <c r="R142" s="225">
        <f>Q142*H142</f>
        <v>1.5042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141</v>
      </c>
      <c r="AT142" s="227" t="s">
        <v>136</v>
      </c>
      <c r="AU142" s="227" t="s">
        <v>89</v>
      </c>
      <c r="AY142" s="15" t="s">
        <v>134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87</v>
      </c>
      <c r="BK142" s="228">
        <f>ROUND(I142*H142,2)</f>
        <v>0</v>
      </c>
      <c r="BL142" s="15" t="s">
        <v>141</v>
      </c>
      <c r="BM142" s="227" t="s">
        <v>662</v>
      </c>
    </row>
    <row r="143" s="2" customFormat="1" ht="24.15" customHeight="1">
      <c r="A143" s="36"/>
      <c r="B143" s="37"/>
      <c r="C143" s="216" t="s">
        <v>176</v>
      </c>
      <c r="D143" s="216" t="s">
        <v>136</v>
      </c>
      <c r="E143" s="217" t="s">
        <v>311</v>
      </c>
      <c r="F143" s="218" t="s">
        <v>312</v>
      </c>
      <c r="G143" s="219" t="s">
        <v>139</v>
      </c>
      <c r="H143" s="220">
        <v>79</v>
      </c>
      <c r="I143" s="221"/>
      <c r="J143" s="222">
        <f>ROUND(I143*H143,2)</f>
        <v>0</v>
      </c>
      <c r="K143" s="218" t="s">
        <v>140</v>
      </c>
      <c r="L143" s="42"/>
      <c r="M143" s="223" t="s">
        <v>1</v>
      </c>
      <c r="N143" s="224" t="s">
        <v>44</v>
      </c>
      <c r="O143" s="89"/>
      <c r="P143" s="225">
        <f>O143*H143</f>
        <v>0</v>
      </c>
      <c r="Q143" s="225">
        <v>0.019720000000000001</v>
      </c>
      <c r="R143" s="225">
        <f>Q143*H143</f>
        <v>1.5578800000000002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141</v>
      </c>
      <c r="AT143" s="227" t="s">
        <v>136</v>
      </c>
      <c r="AU143" s="227" t="s">
        <v>89</v>
      </c>
      <c r="AY143" s="15" t="s">
        <v>134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87</v>
      </c>
      <c r="BK143" s="228">
        <f>ROUND(I143*H143,2)</f>
        <v>0</v>
      </c>
      <c r="BL143" s="15" t="s">
        <v>141</v>
      </c>
      <c r="BM143" s="227" t="s">
        <v>663</v>
      </c>
    </row>
    <row r="144" s="13" customFormat="1">
      <c r="A144" s="13"/>
      <c r="B144" s="229"/>
      <c r="C144" s="230"/>
      <c r="D144" s="231" t="s">
        <v>143</v>
      </c>
      <c r="E144" s="232" t="s">
        <v>1</v>
      </c>
      <c r="F144" s="233" t="s">
        <v>637</v>
      </c>
      <c r="G144" s="230"/>
      <c r="H144" s="234">
        <v>79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143</v>
      </c>
      <c r="AU144" s="240" t="s">
        <v>89</v>
      </c>
      <c r="AV144" s="13" t="s">
        <v>89</v>
      </c>
      <c r="AW144" s="13" t="s">
        <v>36</v>
      </c>
      <c r="AX144" s="13" t="s">
        <v>87</v>
      </c>
      <c r="AY144" s="240" t="s">
        <v>134</v>
      </c>
    </row>
    <row r="145" s="2" customFormat="1" ht="24.15" customHeight="1">
      <c r="A145" s="36"/>
      <c r="B145" s="37"/>
      <c r="C145" s="216" t="s">
        <v>180</v>
      </c>
      <c r="D145" s="216" t="s">
        <v>136</v>
      </c>
      <c r="E145" s="217" t="s">
        <v>316</v>
      </c>
      <c r="F145" s="218" t="s">
        <v>317</v>
      </c>
      <c r="G145" s="219" t="s">
        <v>139</v>
      </c>
      <c r="H145" s="220">
        <v>79</v>
      </c>
      <c r="I145" s="221"/>
      <c r="J145" s="222">
        <f>ROUND(I145*H145,2)</f>
        <v>0</v>
      </c>
      <c r="K145" s="218" t="s">
        <v>140</v>
      </c>
      <c r="L145" s="42"/>
      <c r="M145" s="223" t="s">
        <v>1</v>
      </c>
      <c r="N145" s="224" t="s">
        <v>44</v>
      </c>
      <c r="O145" s="89"/>
      <c r="P145" s="225">
        <f>O145*H145</f>
        <v>0</v>
      </c>
      <c r="Q145" s="225">
        <v>0.023939999999999999</v>
      </c>
      <c r="R145" s="225">
        <f>Q145*H145</f>
        <v>1.8912599999999999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141</v>
      </c>
      <c r="AT145" s="227" t="s">
        <v>136</v>
      </c>
      <c r="AU145" s="227" t="s">
        <v>89</v>
      </c>
      <c r="AY145" s="15" t="s">
        <v>134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87</v>
      </c>
      <c r="BK145" s="228">
        <f>ROUND(I145*H145,2)</f>
        <v>0</v>
      </c>
      <c r="BL145" s="15" t="s">
        <v>141</v>
      </c>
      <c r="BM145" s="227" t="s">
        <v>664</v>
      </c>
    </row>
    <row r="146" s="13" customFormat="1">
      <c r="A146" s="13"/>
      <c r="B146" s="229"/>
      <c r="C146" s="230"/>
      <c r="D146" s="231" t="s">
        <v>143</v>
      </c>
      <c r="E146" s="232" t="s">
        <v>1</v>
      </c>
      <c r="F146" s="233" t="s">
        <v>637</v>
      </c>
      <c r="G146" s="230"/>
      <c r="H146" s="234">
        <v>79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143</v>
      </c>
      <c r="AU146" s="240" t="s">
        <v>89</v>
      </c>
      <c r="AV146" s="13" t="s">
        <v>89</v>
      </c>
      <c r="AW146" s="13" t="s">
        <v>36</v>
      </c>
      <c r="AX146" s="13" t="s">
        <v>87</v>
      </c>
      <c r="AY146" s="240" t="s">
        <v>134</v>
      </c>
    </row>
    <row r="147" s="2" customFormat="1" ht="16.5" customHeight="1">
      <c r="A147" s="36"/>
      <c r="B147" s="37"/>
      <c r="C147" s="216" t="s">
        <v>184</v>
      </c>
      <c r="D147" s="216" t="s">
        <v>136</v>
      </c>
      <c r="E147" s="217" t="s">
        <v>320</v>
      </c>
      <c r="F147" s="218" t="s">
        <v>321</v>
      </c>
      <c r="G147" s="219" t="s">
        <v>139</v>
      </c>
      <c r="H147" s="220">
        <v>81.686000000000007</v>
      </c>
      <c r="I147" s="221"/>
      <c r="J147" s="222">
        <f>ROUND(I147*H147,2)</f>
        <v>0</v>
      </c>
      <c r="K147" s="218" t="s">
        <v>140</v>
      </c>
      <c r="L147" s="42"/>
      <c r="M147" s="223" t="s">
        <v>1</v>
      </c>
      <c r="N147" s="224" t="s">
        <v>44</v>
      </c>
      <c r="O147" s="89"/>
      <c r="P147" s="225">
        <f>O147*H147</f>
        <v>0</v>
      </c>
      <c r="Q147" s="225">
        <v>0.2268</v>
      </c>
      <c r="R147" s="225">
        <f>Q147*H147</f>
        <v>18.526384800000002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141</v>
      </c>
      <c r="AT147" s="227" t="s">
        <v>136</v>
      </c>
      <c r="AU147" s="227" t="s">
        <v>89</v>
      </c>
      <c r="AY147" s="15" t="s">
        <v>134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87</v>
      </c>
      <c r="BK147" s="228">
        <f>ROUND(I147*H147,2)</f>
        <v>0</v>
      </c>
      <c r="BL147" s="15" t="s">
        <v>141</v>
      </c>
      <c r="BM147" s="227" t="s">
        <v>665</v>
      </c>
    </row>
    <row r="148" s="13" customFormat="1">
      <c r="A148" s="13"/>
      <c r="B148" s="229"/>
      <c r="C148" s="230"/>
      <c r="D148" s="231" t="s">
        <v>143</v>
      </c>
      <c r="E148" s="232" t="s">
        <v>1</v>
      </c>
      <c r="F148" s="233" t="s">
        <v>666</v>
      </c>
      <c r="G148" s="230"/>
      <c r="H148" s="234">
        <v>81.686000000000007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143</v>
      </c>
      <c r="AU148" s="240" t="s">
        <v>89</v>
      </c>
      <c r="AV148" s="13" t="s">
        <v>89</v>
      </c>
      <c r="AW148" s="13" t="s">
        <v>36</v>
      </c>
      <c r="AX148" s="13" t="s">
        <v>87</v>
      </c>
      <c r="AY148" s="240" t="s">
        <v>134</v>
      </c>
    </row>
    <row r="149" s="12" customFormat="1" ht="22.8" customHeight="1">
      <c r="A149" s="12"/>
      <c r="B149" s="200"/>
      <c r="C149" s="201"/>
      <c r="D149" s="202" t="s">
        <v>78</v>
      </c>
      <c r="E149" s="214" t="s">
        <v>176</v>
      </c>
      <c r="F149" s="214" t="s">
        <v>574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SUM(P150:P155)</f>
        <v>0</v>
      </c>
      <c r="Q149" s="208"/>
      <c r="R149" s="209">
        <f>SUM(R150:R155)</f>
        <v>0.24861999999999998</v>
      </c>
      <c r="S149" s="208"/>
      <c r="T149" s="210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87</v>
      </c>
      <c r="AT149" s="212" t="s">
        <v>78</v>
      </c>
      <c r="AU149" s="212" t="s">
        <v>87</v>
      </c>
      <c r="AY149" s="211" t="s">
        <v>134</v>
      </c>
      <c r="BK149" s="213">
        <f>SUM(BK150:BK155)</f>
        <v>0</v>
      </c>
    </row>
    <row r="150" s="2" customFormat="1" ht="24.15" customHeight="1">
      <c r="A150" s="36"/>
      <c r="B150" s="37"/>
      <c r="C150" s="216" t="s">
        <v>189</v>
      </c>
      <c r="D150" s="216" t="s">
        <v>136</v>
      </c>
      <c r="E150" s="217" t="s">
        <v>667</v>
      </c>
      <c r="F150" s="218" t="s">
        <v>668</v>
      </c>
      <c r="G150" s="219" t="s">
        <v>147</v>
      </c>
      <c r="H150" s="220">
        <v>2</v>
      </c>
      <c r="I150" s="221"/>
      <c r="J150" s="222">
        <f>ROUND(I150*H150,2)</f>
        <v>0</v>
      </c>
      <c r="K150" s="218" t="s">
        <v>140</v>
      </c>
      <c r="L150" s="42"/>
      <c r="M150" s="223" t="s">
        <v>1</v>
      </c>
      <c r="N150" s="224" t="s">
        <v>44</v>
      </c>
      <c r="O150" s="89"/>
      <c r="P150" s="225">
        <f>O150*H150</f>
        <v>0</v>
      </c>
      <c r="Q150" s="225">
        <v>0.00069999999999999999</v>
      </c>
      <c r="R150" s="225">
        <f>Q150*H150</f>
        <v>0.0014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141</v>
      </c>
      <c r="AT150" s="227" t="s">
        <v>136</v>
      </c>
      <c r="AU150" s="227" t="s">
        <v>89</v>
      </c>
      <c r="AY150" s="15" t="s">
        <v>134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87</v>
      </c>
      <c r="BK150" s="228">
        <f>ROUND(I150*H150,2)</f>
        <v>0</v>
      </c>
      <c r="BL150" s="15" t="s">
        <v>141</v>
      </c>
      <c r="BM150" s="227" t="s">
        <v>669</v>
      </c>
    </row>
    <row r="151" s="2" customFormat="1" ht="16.5" customHeight="1">
      <c r="A151" s="36"/>
      <c r="B151" s="37"/>
      <c r="C151" s="245" t="s">
        <v>195</v>
      </c>
      <c r="D151" s="245" t="s">
        <v>228</v>
      </c>
      <c r="E151" s="246" t="s">
        <v>670</v>
      </c>
      <c r="F151" s="247" t="s">
        <v>671</v>
      </c>
      <c r="G151" s="248" t="s">
        <v>147</v>
      </c>
      <c r="H151" s="249">
        <v>2</v>
      </c>
      <c r="I151" s="250"/>
      <c r="J151" s="251">
        <f>ROUND(I151*H151,2)</f>
        <v>0</v>
      </c>
      <c r="K151" s="247" t="s">
        <v>140</v>
      </c>
      <c r="L151" s="252"/>
      <c r="M151" s="253" t="s">
        <v>1</v>
      </c>
      <c r="N151" s="254" t="s">
        <v>44</v>
      </c>
      <c r="O151" s="89"/>
      <c r="P151" s="225">
        <f>O151*H151</f>
        <v>0</v>
      </c>
      <c r="Q151" s="225">
        <v>0.0050000000000000001</v>
      </c>
      <c r="R151" s="225">
        <f>Q151*H151</f>
        <v>0.01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171</v>
      </c>
      <c r="AT151" s="227" t="s">
        <v>228</v>
      </c>
      <c r="AU151" s="227" t="s">
        <v>89</v>
      </c>
      <c r="AY151" s="15" t="s">
        <v>134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87</v>
      </c>
      <c r="BK151" s="228">
        <f>ROUND(I151*H151,2)</f>
        <v>0</v>
      </c>
      <c r="BL151" s="15" t="s">
        <v>141</v>
      </c>
      <c r="BM151" s="227" t="s">
        <v>672</v>
      </c>
    </row>
    <row r="152" s="2" customFormat="1" ht="24.15" customHeight="1">
      <c r="A152" s="36"/>
      <c r="B152" s="37"/>
      <c r="C152" s="216" t="s">
        <v>200</v>
      </c>
      <c r="D152" s="216" t="s">
        <v>136</v>
      </c>
      <c r="E152" s="217" t="s">
        <v>673</v>
      </c>
      <c r="F152" s="218" t="s">
        <v>674</v>
      </c>
      <c r="G152" s="219" t="s">
        <v>147</v>
      </c>
      <c r="H152" s="220">
        <v>2</v>
      </c>
      <c r="I152" s="221"/>
      <c r="J152" s="222">
        <f>ROUND(I152*H152,2)</f>
        <v>0</v>
      </c>
      <c r="K152" s="218" t="s">
        <v>140</v>
      </c>
      <c r="L152" s="42"/>
      <c r="M152" s="223" t="s">
        <v>1</v>
      </c>
      <c r="N152" s="224" t="s">
        <v>44</v>
      </c>
      <c r="O152" s="89"/>
      <c r="P152" s="225">
        <f>O152*H152</f>
        <v>0</v>
      </c>
      <c r="Q152" s="225">
        <v>0.11241</v>
      </c>
      <c r="R152" s="225">
        <f>Q152*H152</f>
        <v>0.22481999999999999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141</v>
      </c>
      <c r="AT152" s="227" t="s">
        <v>136</v>
      </c>
      <c r="AU152" s="227" t="s">
        <v>89</v>
      </c>
      <c r="AY152" s="15" t="s">
        <v>134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87</v>
      </c>
      <c r="BK152" s="228">
        <f>ROUND(I152*H152,2)</f>
        <v>0</v>
      </c>
      <c r="BL152" s="15" t="s">
        <v>141</v>
      </c>
      <c r="BM152" s="227" t="s">
        <v>675</v>
      </c>
    </row>
    <row r="153" s="2" customFormat="1">
      <c r="A153" s="36"/>
      <c r="B153" s="37"/>
      <c r="C153" s="38"/>
      <c r="D153" s="231" t="s">
        <v>169</v>
      </c>
      <c r="E153" s="38"/>
      <c r="F153" s="241" t="s">
        <v>676</v>
      </c>
      <c r="G153" s="38"/>
      <c r="H153" s="38"/>
      <c r="I153" s="242"/>
      <c r="J153" s="38"/>
      <c r="K153" s="38"/>
      <c r="L153" s="42"/>
      <c r="M153" s="243"/>
      <c r="N153" s="24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169</v>
      </c>
      <c r="AU153" s="15" t="s">
        <v>89</v>
      </c>
    </row>
    <row r="154" s="2" customFormat="1" ht="21.75" customHeight="1">
      <c r="A154" s="36"/>
      <c r="B154" s="37"/>
      <c r="C154" s="245" t="s">
        <v>8</v>
      </c>
      <c r="D154" s="245" t="s">
        <v>228</v>
      </c>
      <c r="E154" s="246" t="s">
        <v>677</v>
      </c>
      <c r="F154" s="247" t="s">
        <v>678</v>
      </c>
      <c r="G154" s="248" t="s">
        <v>147</v>
      </c>
      <c r="H154" s="249">
        <v>2</v>
      </c>
      <c r="I154" s="250"/>
      <c r="J154" s="251">
        <f>ROUND(I154*H154,2)</f>
        <v>0</v>
      </c>
      <c r="K154" s="247" t="s">
        <v>140</v>
      </c>
      <c r="L154" s="252"/>
      <c r="M154" s="253" t="s">
        <v>1</v>
      </c>
      <c r="N154" s="254" t="s">
        <v>44</v>
      </c>
      <c r="O154" s="89"/>
      <c r="P154" s="225">
        <f>O154*H154</f>
        <v>0</v>
      </c>
      <c r="Q154" s="225">
        <v>0.0061000000000000004</v>
      </c>
      <c r="R154" s="225">
        <f>Q154*H154</f>
        <v>0.012200000000000001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171</v>
      </c>
      <c r="AT154" s="227" t="s">
        <v>228</v>
      </c>
      <c r="AU154" s="227" t="s">
        <v>89</v>
      </c>
      <c r="AY154" s="15" t="s">
        <v>134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87</v>
      </c>
      <c r="BK154" s="228">
        <f>ROUND(I154*H154,2)</f>
        <v>0</v>
      </c>
      <c r="BL154" s="15" t="s">
        <v>141</v>
      </c>
      <c r="BM154" s="227" t="s">
        <v>679</v>
      </c>
    </row>
    <row r="155" s="2" customFormat="1" ht="16.5" customHeight="1">
      <c r="A155" s="36"/>
      <c r="B155" s="37"/>
      <c r="C155" s="245" t="s">
        <v>207</v>
      </c>
      <c r="D155" s="245" t="s">
        <v>228</v>
      </c>
      <c r="E155" s="246" t="s">
        <v>680</v>
      </c>
      <c r="F155" s="247" t="s">
        <v>681</v>
      </c>
      <c r="G155" s="248" t="s">
        <v>147</v>
      </c>
      <c r="H155" s="249">
        <v>2</v>
      </c>
      <c r="I155" s="250"/>
      <c r="J155" s="251">
        <f>ROUND(I155*H155,2)</f>
        <v>0</v>
      </c>
      <c r="K155" s="247" t="s">
        <v>140</v>
      </c>
      <c r="L155" s="252"/>
      <c r="M155" s="253" t="s">
        <v>1</v>
      </c>
      <c r="N155" s="254" t="s">
        <v>44</v>
      </c>
      <c r="O155" s="89"/>
      <c r="P155" s="225">
        <f>O155*H155</f>
        <v>0</v>
      </c>
      <c r="Q155" s="225">
        <v>0.00010000000000000001</v>
      </c>
      <c r="R155" s="225">
        <f>Q155*H155</f>
        <v>0.00020000000000000001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171</v>
      </c>
      <c r="AT155" s="227" t="s">
        <v>228</v>
      </c>
      <c r="AU155" s="227" t="s">
        <v>89</v>
      </c>
      <c r="AY155" s="15" t="s">
        <v>134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87</v>
      </c>
      <c r="BK155" s="228">
        <f>ROUND(I155*H155,2)</f>
        <v>0</v>
      </c>
      <c r="BL155" s="15" t="s">
        <v>141</v>
      </c>
      <c r="BM155" s="227" t="s">
        <v>682</v>
      </c>
    </row>
    <row r="156" s="12" customFormat="1" ht="22.8" customHeight="1">
      <c r="A156" s="12"/>
      <c r="B156" s="200"/>
      <c r="C156" s="201"/>
      <c r="D156" s="202" t="s">
        <v>78</v>
      </c>
      <c r="E156" s="214" t="s">
        <v>347</v>
      </c>
      <c r="F156" s="214" t="s">
        <v>348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P157</f>
        <v>0</v>
      </c>
      <c r="Q156" s="208"/>
      <c r="R156" s="209">
        <f>R157</f>
        <v>0</v>
      </c>
      <c r="S156" s="208"/>
      <c r="T156" s="21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87</v>
      </c>
      <c r="AT156" s="212" t="s">
        <v>78</v>
      </c>
      <c r="AU156" s="212" t="s">
        <v>87</v>
      </c>
      <c r="AY156" s="211" t="s">
        <v>134</v>
      </c>
      <c r="BK156" s="213">
        <f>BK157</f>
        <v>0</v>
      </c>
    </row>
    <row r="157" s="2" customFormat="1" ht="33" customHeight="1">
      <c r="A157" s="36"/>
      <c r="B157" s="37"/>
      <c r="C157" s="216" t="s">
        <v>211</v>
      </c>
      <c r="D157" s="216" t="s">
        <v>136</v>
      </c>
      <c r="E157" s="217" t="s">
        <v>350</v>
      </c>
      <c r="F157" s="218" t="s">
        <v>351</v>
      </c>
      <c r="G157" s="219" t="s">
        <v>271</v>
      </c>
      <c r="H157" s="220">
        <v>90.475999999999999</v>
      </c>
      <c r="I157" s="221"/>
      <c r="J157" s="222">
        <f>ROUND(I157*H157,2)</f>
        <v>0</v>
      </c>
      <c r="K157" s="218" t="s">
        <v>140</v>
      </c>
      <c r="L157" s="42"/>
      <c r="M157" s="223" t="s">
        <v>1</v>
      </c>
      <c r="N157" s="224" t="s">
        <v>44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141</v>
      </c>
      <c r="AT157" s="227" t="s">
        <v>136</v>
      </c>
      <c r="AU157" s="227" t="s">
        <v>89</v>
      </c>
      <c r="AY157" s="15" t="s">
        <v>134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87</v>
      </c>
      <c r="BK157" s="228">
        <f>ROUND(I157*H157,2)</f>
        <v>0</v>
      </c>
      <c r="BL157" s="15" t="s">
        <v>141</v>
      </c>
      <c r="BM157" s="227" t="s">
        <v>683</v>
      </c>
    </row>
    <row r="158" s="12" customFormat="1" ht="25.92" customHeight="1">
      <c r="A158" s="12"/>
      <c r="B158" s="200"/>
      <c r="C158" s="201"/>
      <c r="D158" s="202" t="s">
        <v>78</v>
      </c>
      <c r="E158" s="203" t="s">
        <v>684</v>
      </c>
      <c r="F158" s="203" t="s">
        <v>685</v>
      </c>
      <c r="G158" s="201"/>
      <c r="H158" s="201"/>
      <c r="I158" s="204"/>
      <c r="J158" s="205">
        <f>BK158</f>
        <v>0</v>
      </c>
      <c r="K158" s="201"/>
      <c r="L158" s="206"/>
      <c r="M158" s="207"/>
      <c r="N158" s="208"/>
      <c r="O158" s="208"/>
      <c r="P158" s="209">
        <f>P159</f>
        <v>0</v>
      </c>
      <c r="Q158" s="208"/>
      <c r="R158" s="209">
        <f>R159</f>
        <v>0.10240000000000001</v>
      </c>
      <c r="S158" s="208"/>
      <c r="T158" s="21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89</v>
      </c>
      <c r="AT158" s="212" t="s">
        <v>78</v>
      </c>
      <c r="AU158" s="212" t="s">
        <v>79</v>
      </c>
      <c r="AY158" s="211" t="s">
        <v>134</v>
      </c>
      <c r="BK158" s="213">
        <f>BK159</f>
        <v>0</v>
      </c>
    </row>
    <row r="159" s="12" customFormat="1" ht="22.8" customHeight="1">
      <c r="A159" s="12"/>
      <c r="B159" s="200"/>
      <c r="C159" s="201"/>
      <c r="D159" s="202" t="s">
        <v>78</v>
      </c>
      <c r="E159" s="214" t="s">
        <v>686</v>
      </c>
      <c r="F159" s="214" t="s">
        <v>687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SUM(P160:P164)</f>
        <v>0</v>
      </c>
      <c r="Q159" s="208"/>
      <c r="R159" s="209">
        <f>SUM(R160:R164)</f>
        <v>0.10240000000000001</v>
      </c>
      <c r="S159" s="208"/>
      <c r="T159" s="210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89</v>
      </c>
      <c r="AT159" s="212" t="s">
        <v>78</v>
      </c>
      <c r="AU159" s="212" t="s">
        <v>87</v>
      </c>
      <c r="AY159" s="211" t="s">
        <v>134</v>
      </c>
      <c r="BK159" s="213">
        <f>SUM(BK160:BK164)</f>
        <v>0</v>
      </c>
    </row>
    <row r="160" s="2" customFormat="1" ht="24.15" customHeight="1">
      <c r="A160" s="36"/>
      <c r="B160" s="37"/>
      <c r="C160" s="216" t="s">
        <v>216</v>
      </c>
      <c r="D160" s="216" t="s">
        <v>136</v>
      </c>
      <c r="E160" s="217" t="s">
        <v>688</v>
      </c>
      <c r="F160" s="218" t="s">
        <v>689</v>
      </c>
      <c r="G160" s="219" t="s">
        <v>260</v>
      </c>
      <c r="H160" s="220">
        <v>16</v>
      </c>
      <c r="I160" s="221"/>
      <c r="J160" s="222">
        <f>ROUND(I160*H160,2)</f>
        <v>0</v>
      </c>
      <c r="K160" s="218" t="s">
        <v>140</v>
      </c>
      <c r="L160" s="42"/>
      <c r="M160" s="223" t="s">
        <v>1</v>
      </c>
      <c r="N160" s="224" t="s">
        <v>44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207</v>
      </c>
      <c r="AT160" s="227" t="s">
        <v>136</v>
      </c>
      <c r="AU160" s="227" t="s">
        <v>89</v>
      </c>
      <c r="AY160" s="15" t="s">
        <v>134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87</v>
      </c>
      <c r="BK160" s="228">
        <f>ROUND(I160*H160,2)</f>
        <v>0</v>
      </c>
      <c r="BL160" s="15" t="s">
        <v>207</v>
      </c>
      <c r="BM160" s="227" t="s">
        <v>690</v>
      </c>
    </row>
    <row r="161" s="2" customFormat="1">
      <c r="A161" s="36"/>
      <c r="B161" s="37"/>
      <c r="C161" s="38"/>
      <c r="D161" s="231" t="s">
        <v>169</v>
      </c>
      <c r="E161" s="38"/>
      <c r="F161" s="241" t="s">
        <v>691</v>
      </c>
      <c r="G161" s="38"/>
      <c r="H161" s="38"/>
      <c r="I161" s="242"/>
      <c r="J161" s="38"/>
      <c r="K161" s="38"/>
      <c r="L161" s="42"/>
      <c r="M161" s="243"/>
      <c r="N161" s="244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169</v>
      </c>
      <c r="AU161" s="15" t="s">
        <v>89</v>
      </c>
    </row>
    <row r="162" s="13" customFormat="1">
      <c r="A162" s="13"/>
      <c r="B162" s="229"/>
      <c r="C162" s="230"/>
      <c r="D162" s="231" t="s">
        <v>143</v>
      </c>
      <c r="E162" s="232" t="s">
        <v>1</v>
      </c>
      <c r="F162" s="233" t="s">
        <v>692</v>
      </c>
      <c r="G162" s="230"/>
      <c r="H162" s="234">
        <v>16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143</v>
      </c>
      <c r="AU162" s="240" t="s">
        <v>89</v>
      </c>
      <c r="AV162" s="13" t="s">
        <v>89</v>
      </c>
      <c r="AW162" s="13" t="s">
        <v>36</v>
      </c>
      <c r="AX162" s="13" t="s">
        <v>87</v>
      </c>
      <c r="AY162" s="240" t="s">
        <v>134</v>
      </c>
    </row>
    <row r="163" s="2" customFormat="1" ht="16.5" customHeight="1">
      <c r="A163" s="36"/>
      <c r="B163" s="37"/>
      <c r="C163" s="245" t="s">
        <v>218</v>
      </c>
      <c r="D163" s="245" t="s">
        <v>228</v>
      </c>
      <c r="E163" s="246" t="s">
        <v>693</v>
      </c>
      <c r="F163" s="247" t="s">
        <v>694</v>
      </c>
      <c r="G163" s="248" t="s">
        <v>260</v>
      </c>
      <c r="H163" s="249">
        <v>16</v>
      </c>
      <c r="I163" s="250"/>
      <c r="J163" s="251">
        <f>ROUND(I163*H163,2)</f>
        <v>0</v>
      </c>
      <c r="K163" s="247" t="s">
        <v>140</v>
      </c>
      <c r="L163" s="252"/>
      <c r="M163" s="253" t="s">
        <v>1</v>
      </c>
      <c r="N163" s="254" t="s">
        <v>44</v>
      </c>
      <c r="O163" s="89"/>
      <c r="P163" s="225">
        <f>O163*H163</f>
        <v>0</v>
      </c>
      <c r="Q163" s="225">
        <v>0.0064000000000000003</v>
      </c>
      <c r="R163" s="225">
        <f>Q163*H163</f>
        <v>0.10240000000000001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284</v>
      </c>
      <c r="AT163" s="227" t="s">
        <v>228</v>
      </c>
      <c r="AU163" s="227" t="s">
        <v>89</v>
      </c>
      <c r="AY163" s="15" t="s">
        <v>134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87</v>
      </c>
      <c r="BK163" s="228">
        <f>ROUND(I163*H163,2)</f>
        <v>0</v>
      </c>
      <c r="BL163" s="15" t="s">
        <v>207</v>
      </c>
      <c r="BM163" s="227" t="s">
        <v>695</v>
      </c>
    </row>
    <row r="164" s="2" customFormat="1">
      <c r="A164" s="36"/>
      <c r="B164" s="37"/>
      <c r="C164" s="38"/>
      <c r="D164" s="231" t="s">
        <v>169</v>
      </c>
      <c r="E164" s="38"/>
      <c r="F164" s="241" t="s">
        <v>691</v>
      </c>
      <c r="G164" s="38"/>
      <c r="H164" s="38"/>
      <c r="I164" s="242"/>
      <c r="J164" s="38"/>
      <c r="K164" s="38"/>
      <c r="L164" s="42"/>
      <c r="M164" s="243"/>
      <c r="N164" s="24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169</v>
      </c>
      <c r="AU164" s="15" t="s">
        <v>89</v>
      </c>
    </row>
    <row r="165" s="12" customFormat="1" ht="25.92" customHeight="1">
      <c r="A165" s="12"/>
      <c r="B165" s="200"/>
      <c r="C165" s="201"/>
      <c r="D165" s="202" t="s">
        <v>78</v>
      </c>
      <c r="E165" s="203" t="s">
        <v>353</v>
      </c>
      <c r="F165" s="203" t="s">
        <v>354</v>
      </c>
      <c r="G165" s="201"/>
      <c r="H165" s="201"/>
      <c r="I165" s="204"/>
      <c r="J165" s="205">
        <f>BK165</f>
        <v>0</v>
      </c>
      <c r="K165" s="201"/>
      <c r="L165" s="206"/>
      <c r="M165" s="207"/>
      <c r="N165" s="208"/>
      <c r="O165" s="208"/>
      <c r="P165" s="209">
        <f>P166</f>
        <v>0</v>
      </c>
      <c r="Q165" s="208"/>
      <c r="R165" s="209">
        <f>R166</f>
        <v>0</v>
      </c>
      <c r="S165" s="208"/>
      <c r="T165" s="210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156</v>
      </c>
      <c r="AT165" s="212" t="s">
        <v>78</v>
      </c>
      <c r="AU165" s="212" t="s">
        <v>79</v>
      </c>
      <c r="AY165" s="211" t="s">
        <v>134</v>
      </c>
      <c r="BK165" s="213">
        <f>BK166</f>
        <v>0</v>
      </c>
    </row>
    <row r="166" s="12" customFormat="1" ht="22.8" customHeight="1">
      <c r="A166" s="12"/>
      <c r="B166" s="200"/>
      <c r="C166" s="201"/>
      <c r="D166" s="202" t="s">
        <v>78</v>
      </c>
      <c r="E166" s="214" t="s">
        <v>400</v>
      </c>
      <c r="F166" s="214" t="s">
        <v>401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SUM(P167:P168)</f>
        <v>0</v>
      </c>
      <c r="Q166" s="208"/>
      <c r="R166" s="209">
        <f>SUM(R167:R168)</f>
        <v>0</v>
      </c>
      <c r="S166" s="208"/>
      <c r="T166" s="210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156</v>
      </c>
      <c r="AT166" s="212" t="s">
        <v>78</v>
      </c>
      <c r="AU166" s="212" t="s">
        <v>87</v>
      </c>
      <c r="AY166" s="211" t="s">
        <v>134</v>
      </c>
      <c r="BK166" s="213">
        <f>SUM(BK167:BK168)</f>
        <v>0</v>
      </c>
    </row>
    <row r="167" s="2" customFormat="1" ht="16.5" customHeight="1">
      <c r="A167" s="36"/>
      <c r="B167" s="37"/>
      <c r="C167" s="216" t="s">
        <v>223</v>
      </c>
      <c r="D167" s="216" t="s">
        <v>136</v>
      </c>
      <c r="E167" s="217" t="s">
        <v>696</v>
      </c>
      <c r="F167" s="218" t="s">
        <v>697</v>
      </c>
      <c r="G167" s="219" t="s">
        <v>360</v>
      </c>
      <c r="H167" s="220">
        <v>1</v>
      </c>
      <c r="I167" s="221"/>
      <c r="J167" s="222">
        <f>ROUND(I167*H167,2)</f>
        <v>0</v>
      </c>
      <c r="K167" s="218" t="s">
        <v>140</v>
      </c>
      <c r="L167" s="42"/>
      <c r="M167" s="223" t="s">
        <v>1</v>
      </c>
      <c r="N167" s="224" t="s">
        <v>44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361</v>
      </c>
      <c r="AT167" s="227" t="s">
        <v>136</v>
      </c>
      <c r="AU167" s="227" t="s">
        <v>89</v>
      </c>
      <c r="AY167" s="15" t="s">
        <v>134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87</v>
      </c>
      <c r="BK167" s="228">
        <f>ROUND(I167*H167,2)</f>
        <v>0</v>
      </c>
      <c r="BL167" s="15" t="s">
        <v>361</v>
      </c>
      <c r="BM167" s="227" t="s">
        <v>698</v>
      </c>
    </row>
    <row r="168" s="2" customFormat="1">
      <c r="A168" s="36"/>
      <c r="B168" s="37"/>
      <c r="C168" s="38"/>
      <c r="D168" s="231" t="s">
        <v>169</v>
      </c>
      <c r="E168" s="38"/>
      <c r="F168" s="241" t="s">
        <v>699</v>
      </c>
      <c r="G168" s="38"/>
      <c r="H168" s="38"/>
      <c r="I168" s="242"/>
      <c r="J168" s="38"/>
      <c r="K168" s="38"/>
      <c r="L168" s="42"/>
      <c r="M168" s="260"/>
      <c r="N168" s="261"/>
      <c r="O168" s="257"/>
      <c r="P168" s="257"/>
      <c r="Q168" s="257"/>
      <c r="R168" s="257"/>
      <c r="S168" s="257"/>
      <c r="T168" s="262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169</v>
      </c>
      <c r="AU168" s="15" t="s">
        <v>89</v>
      </c>
    </row>
    <row r="169" s="2" customFormat="1" ht="6.96" customHeight="1">
      <c r="A169" s="36"/>
      <c r="B169" s="64"/>
      <c r="C169" s="65"/>
      <c r="D169" s="65"/>
      <c r="E169" s="65"/>
      <c r="F169" s="65"/>
      <c r="G169" s="65"/>
      <c r="H169" s="65"/>
      <c r="I169" s="65"/>
      <c r="J169" s="65"/>
      <c r="K169" s="65"/>
      <c r="L169" s="42"/>
      <c r="M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</row>
  </sheetData>
  <sheetProtection sheet="1" autoFilter="0" formatColumns="0" formatRows="0" objects="1" scenarios="1" spinCount="100000" saltValue="+pJlMuxSn55tdtX6Wvb22RpZoSNPSIwrzHfze/wVZCf+AogXejxVHw2km7KzErv1ev6Mj0ZCJ/ZPib8h0XfmfQ==" hashValue="6LS1Sv/ipOxf6J4aiZg6TnUEytmaZYPucQi/w9XARw/2a8TPfWFZfeKRrhFAz4m65emoIQ8fAHWSssKXwpNJ1w==" algorithmName="SHA-512" password="CC35"/>
  <autoFilter ref="C124:K16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2023-05-03T07:42:33Z</dcterms:created>
  <dcterms:modified xsi:type="dcterms:W3CDTF">2023-05-03T07:42:38Z</dcterms:modified>
</cp:coreProperties>
</file>