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15 - Polní cesta HC1-R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'115 - Polní cesta HC1-R'!$C$89:$K$612</definedName>
    <definedName name="_xlnm.Print_Area" localSheetId="1">'115 - Polní cesta HC1-R'!$C$4:$J$37,'115 - Polní cesta HC1-R'!$C$43:$J$73,'115 - Polní cesta HC1-R'!$C$79:$K$612</definedName>
    <definedName name="_xlnm.Print_Titles" localSheetId="1">'115 - Polní cesta HC1-R'!$89:$89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611"/>
  <c r="BH611"/>
  <c r="BG611"/>
  <c r="BF611"/>
  <c r="T611"/>
  <c r="R611"/>
  <c r="P611"/>
  <c r="BI607"/>
  <c r="BH607"/>
  <c r="BG607"/>
  <c r="BF607"/>
  <c r="T607"/>
  <c r="R607"/>
  <c r="P607"/>
  <c r="BI602"/>
  <c r="BH602"/>
  <c r="BG602"/>
  <c r="BF602"/>
  <c r="T602"/>
  <c r="R602"/>
  <c r="P602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9"/>
  <c r="BH589"/>
  <c r="BG589"/>
  <c r="BF589"/>
  <c r="T589"/>
  <c r="R589"/>
  <c r="P589"/>
  <c r="BI584"/>
  <c r="BH584"/>
  <c r="BG584"/>
  <c r="BF584"/>
  <c r="T584"/>
  <c r="R584"/>
  <c r="P584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3"/>
  <c r="BH573"/>
  <c r="BG573"/>
  <c r="BF573"/>
  <c r="T573"/>
  <c r="R573"/>
  <c r="P573"/>
  <c r="BI570"/>
  <c r="BH570"/>
  <c r="BG570"/>
  <c r="BF570"/>
  <c r="T570"/>
  <c r="R570"/>
  <c r="P570"/>
  <c r="BI566"/>
  <c r="BH566"/>
  <c r="BG566"/>
  <c r="BF566"/>
  <c r="T566"/>
  <c r="R566"/>
  <c r="P566"/>
  <c r="BI563"/>
  <c r="BH563"/>
  <c r="BG563"/>
  <c r="BF563"/>
  <c r="T563"/>
  <c r="R563"/>
  <c r="P563"/>
  <c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R551"/>
  <c r="P551"/>
  <c r="BI542"/>
  <c r="BH542"/>
  <c r="BG542"/>
  <c r="BF542"/>
  <c r="T542"/>
  <c r="R542"/>
  <c r="P542"/>
  <c r="BI538"/>
  <c r="BH538"/>
  <c r="BG538"/>
  <c r="BF538"/>
  <c r="T538"/>
  <c r="R538"/>
  <c r="P538"/>
  <c r="BI529"/>
  <c r="BH529"/>
  <c r="BG529"/>
  <c r="BF529"/>
  <c r="T529"/>
  <c r="R529"/>
  <c r="P529"/>
  <c r="BI524"/>
  <c r="BH524"/>
  <c r="BG524"/>
  <c r="BF524"/>
  <c r="T524"/>
  <c r="T523"/>
  <c r="R524"/>
  <c r="R523"/>
  <c r="P524"/>
  <c r="P523"/>
  <c r="BI519"/>
  <c r="BH519"/>
  <c r="BG519"/>
  <c r="BF519"/>
  <c r="T519"/>
  <c r="R519"/>
  <c r="P519"/>
  <c r="BI516"/>
  <c r="BH516"/>
  <c r="BG516"/>
  <c r="BF516"/>
  <c r="T516"/>
  <c r="R516"/>
  <c r="P516"/>
  <c r="BI512"/>
  <c r="BH512"/>
  <c r="BG512"/>
  <c r="BF512"/>
  <c r="T512"/>
  <c r="R512"/>
  <c r="P512"/>
  <c r="BI509"/>
  <c r="BH509"/>
  <c r="BG509"/>
  <c r="BF509"/>
  <c r="T509"/>
  <c r="R509"/>
  <c r="P509"/>
  <c r="BI504"/>
  <c r="BH504"/>
  <c r="BG504"/>
  <c r="BF504"/>
  <c r="T504"/>
  <c r="R504"/>
  <c r="P504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2"/>
  <c r="BH482"/>
  <c r="BG482"/>
  <c r="BF482"/>
  <c r="T482"/>
  <c r="R482"/>
  <c r="P482"/>
  <c r="BI480"/>
  <c r="BH480"/>
  <c r="BG480"/>
  <c r="BF480"/>
  <c r="T480"/>
  <c r="R480"/>
  <c r="P480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59"/>
  <c r="BH459"/>
  <c r="BG459"/>
  <c r="BF459"/>
  <c r="T459"/>
  <c r="R459"/>
  <c r="P459"/>
  <c r="BI450"/>
  <c r="BH450"/>
  <c r="BG450"/>
  <c r="BF450"/>
  <c r="T450"/>
  <c r="R450"/>
  <c r="P450"/>
  <c r="BI447"/>
  <c r="BH447"/>
  <c r="BG447"/>
  <c r="BF447"/>
  <c r="T447"/>
  <c r="R447"/>
  <c r="P447"/>
  <c r="BI442"/>
  <c r="BH442"/>
  <c r="BG442"/>
  <c r="BF442"/>
  <c r="T442"/>
  <c r="R442"/>
  <c r="P442"/>
  <c r="BI439"/>
  <c r="BH439"/>
  <c r="BG439"/>
  <c r="BF439"/>
  <c r="T439"/>
  <c r="R439"/>
  <c r="P439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2"/>
  <c r="BH422"/>
  <c r="BG422"/>
  <c r="BF422"/>
  <c r="T422"/>
  <c r="R422"/>
  <c r="P422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2"/>
  <c r="BH402"/>
  <c r="BG402"/>
  <c r="BF402"/>
  <c r="T402"/>
  <c r="R402"/>
  <c r="P402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3"/>
  <c r="BH383"/>
  <c r="BG383"/>
  <c r="BF383"/>
  <c r="T383"/>
  <c r="R383"/>
  <c r="P383"/>
  <c r="BI381"/>
  <c r="BH381"/>
  <c r="BG381"/>
  <c r="BF381"/>
  <c r="T381"/>
  <c r="R381"/>
  <c r="P381"/>
  <c r="BI377"/>
  <c r="BH377"/>
  <c r="BG377"/>
  <c r="BF377"/>
  <c r="T377"/>
  <c r="R377"/>
  <c r="P377"/>
  <c r="BI367"/>
  <c r="BH367"/>
  <c r="BG367"/>
  <c r="BF367"/>
  <c r="T367"/>
  <c r="R367"/>
  <c r="P367"/>
  <c r="BI358"/>
  <c r="BH358"/>
  <c r="BG358"/>
  <c r="BF358"/>
  <c r="T358"/>
  <c r="R358"/>
  <c r="P358"/>
  <c r="BI349"/>
  <c r="BH349"/>
  <c r="BG349"/>
  <c r="BF349"/>
  <c r="T349"/>
  <c r="R349"/>
  <c r="P349"/>
  <c r="BI340"/>
  <c r="BH340"/>
  <c r="BG340"/>
  <c r="BF340"/>
  <c r="T340"/>
  <c r="R340"/>
  <c r="P340"/>
  <c r="BI330"/>
  <c r="BH330"/>
  <c r="BG330"/>
  <c r="BF330"/>
  <c r="T330"/>
  <c r="T329"/>
  <c r="R330"/>
  <c r="R329"/>
  <c r="P330"/>
  <c r="P329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09"/>
  <c r="BH309"/>
  <c r="BG309"/>
  <c r="BF309"/>
  <c r="T309"/>
  <c r="R309"/>
  <c r="P309"/>
  <c r="BI300"/>
  <c r="BH300"/>
  <c r="BG300"/>
  <c r="BF300"/>
  <c r="T300"/>
  <c r="R300"/>
  <c r="P300"/>
  <c r="BI294"/>
  <c r="BH294"/>
  <c r="BG294"/>
  <c r="BF294"/>
  <c r="T294"/>
  <c r="R294"/>
  <c r="P294"/>
  <c r="BI291"/>
  <c r="BH291"/>
  <c r="BG291"/>
  <c r="BF291"/>
  <c r="T291"/>
  <c r="R291"/>
  <c r="P291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8"/>
  <c r="BH268"/>
  <c r="BG268"/>
  <c r="BF268"/>
  <c r="T268"/>
  <c r="R268"/>
  <c r="P268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2"/>
  <c r="BH212"/>
  <c r="BG212"/>
  <c r="BF212"/>
  <c r="T212"/>
  <c r="R212"/>
  <c r="P212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68"/>
  <c r="BH168"/>
  <c r="BG168"/>
  <c r="BF168"/>
  <c r="T168"/>
  <c r="R168"/>
  <c r="P168"/>
  <c r="BI164"/>
  <c r="BH164"/>
  <c r="BG164"/>
  <c r="BF164"/>
  <c r="T164"/>
  <c r="R164"/>
  <c r="P164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J87"/>
  <c r="F86"/>
  <c r="F84"/>
  <c r="E82"/>
  <c r="J51"/>
  <c r="F50"/>
  <c r="F48"/>
  <c r="E46"/>
  <c r="J19"/>
  <c r="E19"/>
  <c r="J86"/>
  <c r="J18"/>
  <c r="J16"/>
  <c r="E16"/>
  <c r="F51"/>
  <c r="J15"/>
  <c r="J10"/>
  <c r="J84"/>
  <c i="1" r="L50"/>
  <c r="AM50"/>
  <c r="AM49"/>
  <c r="L49"/>
  <c r="AM47"/>
  <c r="L47"/>
  <c r="L45"/>
  <c r="L44"/>
  <c i="2" r="BK589"/>
  <c r="BK563"/>
  <c r="J482"/>
  <c r="J447"/>
  <c r="BK294"/>
  <c r="BK222"/>
  <c r="BK602"/>
  <c r="J563"/>
  <c r="J498"/>
  <c r="J393"/>
  <c r="J358"/>
  <c r="J245"/>
  <c r="J107"/>
  <c r="J566"/>
  <c r="J496"/>
  <c r="BK439"/>
  <c r="BK340"/>
  <c r="BK291"/>
  <c r="BK248"/>
  <c r="J205"/>
  <c r="J129"/>
  <c r="J602"/>
  <c r="J529"/>
  <c r="BK486"/>
  <c r="J383"/>
  <c r="J264"/>
  <c r="BK205"/>
  <c r="J164"/>
  <c r="J598"/>
  <c r="J573"/>
  <c r="BK480"/>
  <c r="BK422"/>
  <c r="J285"/>
  <c r="J252"/>
  <c r="BK133"/>
  <c r="J578"/>
  <c r="BK542"/>
  <c r="J442"/>
  <c r="BK367"/>
  <c r="J248"/>
  <c r="BK182"/>
  <c r="BK103"/>
  <c r="J542"/>
  <c r="J468"/>
  <c r="J407"/>
  <c r="J318"/>
  <c r="BK264"/>
  <c r="BK227"/>
  <c r="BK149"/>
  <c r="J611"/>
  <c r="BK578"/>
  <c r="BK504"/>
  <c r="J439"/>
  <c r="BK389"/>
  <c r="J273"/>
  <c r="J191"/>
  <c r="J115"/>
  <c r="BK595"/>
  <c r="BK519"/>
  <c r="J459"/>
  <c r="BK393"/>
  <c r="J277"/>
  <c r="J143"/>
  <c r="BK581"/>
  <c r="BK538"/>
  <c r="BK447"/>
  <c r="BK377"/>
  <c r="BK252"/>
  <c r="BK122"/>
  <c r="J584"/>
  <c r="J509"/>
  <c r="BK459"/>
  <c r="J402"/>
  <c r="BK309"/>
  <c r="J262"/>
  <c r="J219"/>
  <c r="BK143"/>
  <c r="BK607"/>
  <c r="J581"/>
  <c r="J516"/>
  <c r="J435"/>
  <c r="BK358"/>
  <c r="BK285"/>
  <c r="J222"/>
  <c r="J187"/>
  <c r="BK129"/>
  <c r="BK592"/>
  <c r="J504"/>
  <c r="BK472"/>
  <c r="BK322"/>
  <c r="J178"/>
  <c r="BK98"/>
  <c r="BK559"/>
  <c r="J492"/>
  <c r="J389"/>
  <c r="J340"/>
  <c r="J212"/>
  <c r="J119"/>
  <c r="BK555"/>
  <c r="BK498"/>
  <c r="J431"/>
  <c r="J330"/>
  <c r="BK281"/>
  <c r="BK245"/>
  <c r="BK191"/>
  <c r="BK119"/>
  <c r="BK598"/>
  <c r="BK524"/>
  <c r="BK496"/>
  <c r="BK431"/>
  <c r="BK349"/>
  <c r="J227"/>
  <c r="J182"/>
  <c r="J133"/>
  <c r="BK575"/>
  <c r="J538"/>
  <c r="J476"/>
  <c r="BK407"/>
  <c r="J258"/>
  <c r="J168"/>
  <c r="J103"/>
  <c r="J555"/>
  <c r="BK489"/>
  <c r="BK383"/>
  <c r="J291"/>
  <c r="J149"/>
  <c r="J98"/>
  <c r="BK516"/>
  <c r="J480"/>
  <c r="BK412"/>
  <c r="J322"/>
  <c r="BK268"/>
  <c r="J232"/>
  <c r="BK164"/>
  <c r="BK611"/>
  <c r="J592"/>
  <c r="J500"/>
  <c r="BK442"/>
  <c r="J397"/>
  <c r="BK300"/>
  <c r="J254"/>
  <c r="J196"/>
  <c r="BK139"/>
  <c r="BK584"/>
  <c r="BK529"/>
  <c r="BK450"/>
  <c r="BK402"/>
  <c r="J268"/>
  <c r="BK153"/>
  <c r="J595"/>
  <c r="J524"/>
  <c r="J472"/>
  <c r="BK381"/>
  <c r="J281"/>
  <c r="BK111"/>
  <c r="J575"/>
  <c r="J512"/>
  <c r="J450"/>
  <c r="J377"/>
  <c r="J294"/>
  <c r="BK258"/>
  <c r="BK212"/>
  <c r="J139"/>
  <c i="1" r="AS54"/>
  <c i="2" r="J589"/>
  <c r="BK512"/>
  <c r="BK468"/>
  <c r="J381"/>
  <c r="BK262"/>
  <c r="BK219"/>
  <c r="BK168"/>
  <c r="BK570"/>
  <c r="BK492"/>
  <c r="J427"/>
  <c r="J349"/>
  <c r="J241"/>
  <c r="J111"/>
  <c r="BK573"/>
  <c r="J519"/>
  <c r="J417"/>
  <c r="J309"/>
  <c r="BK187"/>
  <c r="BK115"/>
  <c r="J551"/>
  <c r="J422"/>
  <c r="BK326"/>
  <c r="BK277"/>
  <c r="BK254"/>
  <c r="BK196"/>
  <c r="J122"/>
  <c r="BK566"/>
  <c r="BK509"/>
  <c r="BK476"/>
  <c r="BK427"/>
  <c r="BK330"/>
  <c r="BK232"/>
  <c r="BK178"/>
  <c r="BK93"/>
  <c r="J559"/>
  <c r="J486"/>
  <c r="BK435"/>
  <c r="J367"/>
  <c r="BK237"/>
  <c r="BK107"/>
  <c r="J570"/>
  <c r="BK500"/>
  <c r="BK397"/>
  <c r="J300"/>
  <c r="J126"/>
  <c r="J93"/>
  <c r="J489"/>
  <c r="BK417"/>
  <c r="J326"/>
  <c r="BK273"/>
  <c r="J237"/>
  <c r="J200"/>
  <c r="BK126"/>
  <c r="J607"/>
  <c r="BK551"/>
  <c r="BK482"/>
  <c r="J412"/>
  <c r="BK318"/>
  <c r="BK241"/>
  <c r="BK200"/>
  <c r="J153"/>
  <c l="1" r="P92"/>
  <c r="R92"/>
  <c r="BK272"/>
  <c r="J272"/>
  <c r="J58"/>
  <c r="R272"/>
  <c r="BK339"/>
  <c r="J339"/>
  <c r="J60"/>
  <c r="R339"/>
  <c r="BK376"/>
  <c r="J376"/>
  <c r="J61"/>
  <c r="R376"/>
  <c r="BK426"/>
  <c r="J426"/>
  <c r="J62"/>
  <c r="R426"/>
  <c r="BK475"/>
  <c r="J475"/>
  <c r="J63"/>
  <c r="R475"/>
  <c r="BK508"/>
  <c r="J508"/>
  <c r="J64"/>
  <c r="R508"/>
  <c r="BK528"/>
  <c r="R528"/>
  <c r="BK558"/>
  <c r="J558"/>
  <c r="J68"/>
  <c r="R558"/>
  <c r="P577"/>
  <c r="P569"/>
  <c r="T577"/>
  <c r="P597"/>
  <c r="T597"/>
  <c r="P606"/>
  <c r="R606"/>
  <c r="BK92"/>
  <c r="J92"/>
  <c r="J57"/>
  <c r="T92"/>
  <c r="P272"/>
  <c r="T272"/>
  <c r="P339"/>
  <c r="T339"/>
  <c r="P376"/>
  <c r="T376"/>
  <c r="P426"/>
  <c r="T426"/>
  <c r="P475"/>
  <c r="T475"/>
  <c r="P508"/>
  <c r="T508"/>
  <c r="P528"/>
  <c r="T528"/>
  <c r="P558"/>
  <c r="T558"/>
  <c r="BK577"/>
  <c r="J577"/>
  <c r="J70"/>
  <c r="R577"/>
  <c r="R569"/>
  <c r="BK597"/>
  <c r="J597"/>
  <c r="J71"/>
  <c r="R597"/>
  <c r="BK606"/>
  <c r="J606"/>
  <c r="J72"/>
  <c r="T606"/>
  <c r="BK329"/>
  <c r="J329"/>
  <c r="J59"/>
  <c r="BK523"/>
  <c r="J523"/>
  <c r="J65"/>
  <c r="BK569"/>
  <c r="J569"/>
  <c r="J69"/>
  <c r="J50"/>
  <c r="BE119"/>
  <c r="BE143"/>
  <c r="BE153"/>
  <c r="BE245"/>
  <c r="BE248"/>
  <c r="BE273"/>
  <c r="BE285"/>
  <c r="BE309"/>
  <c r="BE330"/>
  <c r="BE367"/>
  <c r="BE397"/>
  <c r="BE412"/>
  <c r="BE447"/>
  <c r="BE450"/>
  <c r="BE516"/>
  <c r="BE538"/>
  <c r="BE555"/>
  <c r="BE559"/>
  <c r="BE563"/>
  <c r="BE570"/>
  <c r="BE592"/>
  <c r="BE602"/>
  <c r="BE607"/>
  <c r="BE611"/>
  <c r="J48"/>
  <c r="F87"/>
  <c r="BE93"/>
  <c r="BE98"/>
  <c r="BE103"/>
  <c r="BE107"/>
  <c r="BE111"/>
  <c r="BE182"/>
  <c r="BE237"/>
  <c r="BE252"/>
  <c r="BE294"/>
  <c r="BE300"/>
  <c r="BE318"/>
  <c r="BE326"/>
  <c r="BE349"/>
  <c r="BE358"/>
  <c r="BE389"/>
  <c r="BE393"/>
  <c r="BE442"/>
  <c r="BE472"/>
  <c r="BE476"/>
  <c r="BE480"/>
  <c r="BE486"/>
  <c r="BE489"/>
  <c r="BE500"/>
  <c r="BE519"/>
  <c r="BE524"/>
  <c r="BE529"/>
  <c r="BE573"/>
  <c r="BE575"/>
  <c r="BE581"/>
  <c r="BE584"/>
  <c r="BE589"/>
  <c r="BE595"/>
  <c r="BE126"/>
  <c r="BE129"/>
  <c r="BE133"/>
  <c r="BE139"/>
  <c r="BE149"/>
  <c r="BE164"/>
  <c r="BE168"/>
  <c r="BE205"/>
  <c r="BE219"/>
  <c r="BE222"/>
  <c r="BE227"/>
  <c r="BE232"/>
  <c r="BE254"/>
  <c r="BE264"/>
  <c r="BE268"/>
  <c r="BE281"/>
  <c r="BE322"/>
  <c r="BE402"/>
  <c r="BE417"/>
  <c r="BE422"/>
  <c r="BE427"/>
  <c r="BE431"/>
  <c r="BE435"/>
  <c r="BE459"/>
  <c r="BE468"/>
  <c r="BE482"/>
  <c r="BE492"/>
  <c r="BE504"/>
  <c r="BE566"/>
  <c r="BE598"/>
  <c r="BE115"/>
  <c r="BE122"/>
  <c r="BE178"/>
  <c r="BE187"/>
  <c r="BE191"/>
  <c r="BE196"/>
  <c r="BE200"/>
  <c r="BE212"/>
  <c r="BE241"/>
  <c r="BE258"/>
  <c r="BE262"/>
  <c r="BE277"/>
  <c r="BE291"/>
  <c r="BE340"/>
  <c r="BE377"/>
  <c r="BE381"/>
  <c r="BE383"/>
  <c r="BE407"/>
  <c r="BE439"/>
  <c r="BE496"/>
  <c r="BE498"/>
  <c r="BE509"/>
  <c r="BE512"/>
  <c r="BE542"/>
  <c r="BE551"/>
  <c r="BE578"/>
  <c r="F34"/>
  <c i="1" r="BC55"/>
  <c r="BC54"/>
  <c r="AY54"/>
  <c i="2" r="F32"/>
  <c i="1" r="BA55"/>
  <c r="BA54"/>
  <c r="W30"/>
  <c i="2" r="F35"/>
  <c i="1" r="BD55"/>
  <c r="BD54"/>
  <c r="W33"/>
  <c i="2" r="J32"/>
  <c i="1" r="AW55"/>
  <c i="2" r="F33"/>
  <c i="1" r="BB55"/>
  <c r="BB54"/>
  <c r="W31"/>
  <c i="2" l="1" r="T569"/>
  <c r="P527"/>
  <c r="BK527"/>
  <c r="J527"/>
  <c r="J66"/>
  <c r="R91"/>
  <c r="T527"/>
  <c r="T91"/>
  <c r="T90"/>
  <c r="R527"/>
  <c r="P91"/>
  <c r="P90"/>
  <c i="1" r="AU55"/>
  <c i="2" r="BK91"/>
  <c r="J91"/>
  <c r="J56"/>
  <c r="J528"/>
  <c r="J67"/>
  <c i="1" r="W32"/>
  <c i="2" r="F31"/>
  <c i="1" r="AZ55"/>
  <c r="AZ54"/>
  <c r="AV54"/>
  <c r="AK29"/>
  <c r="AX54"/>
  <c r="AW54"/>
  <c r="AK30"/>
  <c i="2" r="J31"/>
  <c i="1" r="AV55"/>
  <c r="AT55"/>
  <c r="AU54"/>
  <c i="2" l="1" r="R90"/>
  <c r="BK90"/>
  <c r="J90"/>
  <c r="J55"/>
  <c i="1" r="AT54"/>
  <c r="W29"/>
  <c i="2" l="1" r="J28"/>
  <c i="1" r="AG55"/>
  <c r="AG54"/>
  <c r="AK26"/>
  <c r="AK35"/>
  <c i="2" l="1" r="J37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<sst xmlns="http://schemas.openxmlformats.org/spreadsheetml/2006/main">
  <si>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</si>
  <si>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</si>
  <si>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</si>
  <si>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</si>
  <si>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</si>
  <si>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{27e2af88-89a0-41f0-97c0-54edc11656bd}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</si>
  <si>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</si>
  <si>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</si>
  <si>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</si>
  <si>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</si>
  <si>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</si>
  <si>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</si>
  <si>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</si>
  <si>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</si>
  <si>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</si>
  <si>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</si>
  <si>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</si>
  <si>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HC1-R</t>
  </si>
  <si>
    <t>KSO:</t>
  </si>
  <si>
    <t/>
  </si>
  <si>
    <t>CC-CZ:</t>
  </si>
  <si>
    <t>Místo:</t>
  </si>
  <si>
    <t>Rádlo</t>
  </si>
  <si>
    <t>Datum:</t>
  </si>
  <si>
    <t>26. 11. 2021</t>
  </si>
  <si>
    <t>Zadavatel:</t>
  </si>
  <si>
    <t>IČ:</t>
  </si>
  <si>
    <t>SPU ČR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</si>
  <si>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</si>
  <si>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</si>
  <si>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</si>
  <si>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</si>
  <si>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</si>
  <si>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</si>
  <si>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</si>
  <si>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HYDROPROGRESS,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</si>
  <si>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</si>
  <si>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</si>
  <si>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</si>
  <si>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</si>
  <si>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</si>
  <si>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</si>
  <si>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</si>
  <si>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</si>
  <si>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</si>
  <si>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</si>
  <si>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</si>
  <si>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</si>
  <si>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</si>
  <si>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</si>
  <si>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</si>
  <si>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</si>
  <si>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</si>
  <si>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</si>
  <si>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</si>
  <si>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</si>
  <si>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</si>
  <si>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</si>
  <si>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</si>
  <si>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</si>
  <si>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</si>
  <si>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</si>
  <si>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</si>
  <si>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</si>
  <si>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</si>
  <si>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</si>
  <si>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</si>
  <si>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</si>
  <si>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</si>
  <si>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</si>
  <si>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</si>
  <si>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</si>
  <si>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</si>
  <si>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</si>
  <si>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</si>
  <si>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</si>
  <si>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</si>
  <si>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</si>
  <si>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</si>
  <si>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</si>
  <si>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</si>
  <si>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</si>
  <si>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</si>
  <si>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</si>
  <si>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</si>
  <si>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</si>
  <si>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</si>
  <si>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</si>
  <si>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</si>
  <si>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</si>
  <si>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</si>
  <si>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</si>
  <si>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</si>
  <si>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</si>
  <si>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</si>
  <si>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</si>
  <si>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</si>
  <si>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</si>
  <si>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</si>
  <si>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</si>
  <si>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</si>
  <si>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</si>
  <si>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</si>
  <si>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</si>
  <si>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</si>
  <si>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</si>
  <si>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</si>
  <si>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</si>
  <si>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</si>
  <si>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</si>
  <si>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</si>
  <si>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</si>
  <si>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</si>
  <si>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</si>
  <si>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</si>
  <si>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</si>
  <si>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</si>
  <si>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</si>
  <si>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</si>
  <si>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</si>
  <si>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111111101</t>
  </si>
  <si>
    <t>Odstranění travin v rovině nebo ve svahu do 1:5 ručně</t>
  </si>
  <si>
    <t>m2</t>
  </si>
  <si>
    <t>CS ÚRS 2023 01</t>
  </si>
  <si>
    <t>4</t>
  </si>
  <si>
    <t>1889069082</t>
  </si>
  <si>
    <t>PP</t>
  </si>
  <si>
    <t>Odstranění travin a rákosu ručně travin pro jakoukoli plochu v rovině nebo ve svahu sklonu do 1:5</t>
  </si>
  <si>
    <t>Online PSC</t>
  </si>
  <si>
    <t>https://podminky.urs.cz/item/CS_URS_2023_01/111111101</t>
  </si>
  <si>
    <t>VV</t>
  </si>
  <si>
    <t>"část trávy kolem cesty"(1,5+1,5)*1344</t>
  </si>
  <si>
    <t>Součet</t>
  </si>
  <si>
    <t>111251203</t>
  </si>
  <si>
    <t>Odstranění křovin a stromů průměru kmene do 100 mm i s kořeny sklonu terénu přes 1:5 z celkové plochy přes 500 m2 strojně</t>
  </si>
  <si>
    <t>-1760171002</t>
  </si>
  <si>
    <t>Odstranění křovin a stromů s odstraněním kořenů strojně průměru kmene do 100 mm v rovině nebo ve svahu sklonu terénu přes 1:5, při celkové ploše přes 500 m2</t>
  </si>
  <si>
    <t>https://podminky.urs.cz/item/CS_URS_2023_01/111251203</t>
  </si>
  <si>
    <t>"kolem cesty" 2*(83+270+350)</t>
  </si>
  <si>
    <t>3</t>
  </si>
  <si>
    <t>112101102</t>
  </si>
  <si>
    <t>Odstranění stromů listnatých průměru kmene přes 300 do 500 mm</t>
  </si>
  <si>
    <t>kus</t>
  </si>
  <si>
    <t>1265280918</t>
  </si>
  <si>
    <t>Odstranění stromů s odřezáním kmene a s odvětvením listnatých, průměru kmene přes 300 do 500 mm</t>
  </si>
  <si>
    <t>https://podminky.urs.cz/item/CS_URS_2023_01/112101102</t>
  </si>
  <si>
    <t>112111111</t>
  </si>
  <si>
    <t>Spálení větví všech druhů stromů</t>
  </si>
  <si>
    <t>-689244037</t>
  </si>
  <si>
    <t>Spálení větví stromů všech druhů stromů o průměru kmene přes 0,10 m na hromadách</t>
  </si>
  <si>
    <t>https://podminky.urs.cz/item/CS_URS_2023_01/112111111</t>
  </si>
  <si>
    <t>6</t>
  </si>
  <si>
    <t>112251102</t>
  </si>
  <si>
    <t>Odstranění pařezů průměru přes 300 do 500 mm</t>
  </si>
  <si>
    <t>-827123907</t>
  </si>
  <si>
    <t>Odstranění pařezů strojně s jejich vykopáním nebo vytrháním průměru přes 300 do 500 mm</t>
  </si>
  <si>
    <t>https://podminky.urs.cz/item/CS_URS_2023_01/112251102</t>
  </si>
  <si>
    <t>7</t>
  </si>
  <si>
    <t>113107246</t>
  </si>
  <si>
    <t>Odstranění podkladu živičného tl přes 250 do 300 mm strojně pl přes 200 m2</t>
  </si>
  <si>
    <t>1029595221</t>
  </si>
  <si>
    <t>Odstranění podkladů nebo krytů strojně plochy jednotlivě přes 200 m2 s přemístěním hmot na skládku na vzdálenost do 20 m nebo s naložením na dopravní prostředek živičných, o tl. vrstvy přes 250 do 300 mm</t>
  </si>
  <si>
    <t>https://podminky.urs.cz/item/CS_URS_2023_01/113107246</t>
  </si>
  <si>
    <t>160*4 "odstranění krytu stávající komunikace - asfalt"</t>
  </si>
  <si>
    <t>105</t>
  </si>
  <si>
    <t>115001104</t>
  </si>
  <si>
    <t>Převedení vody potrubím DN přes 250 do 300</t>
  </si>
  <si>
    <t>m</t>
  </si>
  <si>
    <t>-590447916</t>
  </si>
  <si>
    <t>Převedení vody potrubím průměru DN přes 250 do 300</t>
  </si>
  <si>
    <t>https://podminky.urs.cz/item/CS_URS_2023_01/115001104</t>
  </si>
  <si>
    <t>8</t>
  </si>
  <si>
    <t>115101201</t>
  </si>
  <si>
    <t>Čerpání vody na dopravní výšku do 10 m průměrný přítok do 500 l/min</t>
  </si>
  <si>
    <t>hod</t>
  </si>
  <si>
    <t>-1199542512</t>
  </si>
  <si>
    <t>Čerpání vody na dopravní výšku do 10 m s uvažovaným průměrným přítokem do 500 l/min</t>
  </si>
  <si>
    <t>https://podminky.urs.cz/item/CS_URS_2023_01/115101201</t>
  </si>
  <si>
    <t>"propustek na DVT2"60</t>
  </si>
  <si>
    <t>9</t>
  </si>
  <si>
    <t>115101301</t>
  </si>
  <si>
    <t>Pohotovost čerpací soupravy pro dopravní výšku do 10 m přítok do 500 l/min</t>
  </si>
  <si>
    <t>den</t>
  </si>
  <si>
    <t>186089520</t>
  </si>
  <si>
    <t>Pohotovost záložní čerpací soupravy pro dopravní výšku do 10 m s uvažovaným průměrným přítokem do 500 l/min</t>
  </si>
  <si>
    <t>https://podminky.urs.cz/item/CS_URS_2023_01/115101301</t>
  </si>
  <si>
    <t>79</t>
  </si>
  <si>
    <t>121151115</t>
  </si>
  <si>
    <t>Sejmutí ornice plochy do 500 m2 tl vrstvy přes 250 do 300 mm strojně</t>
  </si>
  <si>
    <t>-1770234800</t>
  </si>
  <si>
    <t>Sejmutí ornice strojně při souvislé ploše přes 100 do 500 m2, tl. vrstvy přes 250 do 300 mm</t>
  </si>
  <si>
    <t>https://podminky.urs.cz/item/CS_URS_2023_01/121151115</t>
  </si>
  <si>
    <t>1200*5</t>
  </si>
  <si>
    <t>129</t>
  </si>
  <si>
    <t>122251107</t>
  </si>
  <si>
    <t>Odkopávky a prokopávky nezapažené v hornině třídy těžitelnosti I skupiny 3 objem přes 5000 m3 strojně</t>
  </si>
  <si>
    <t>m3</t>
  </si>
  <si>
    <t>CS ÚRS 2021 02</t>
  </si>
  <si>
    <t>1270962992</t>
  </si>
  <si>
    <t>Odkopávky a prokopávky nezapažené strojně v hornině třídy těžitelnosti I skupiny 3 přes 5 000 m3</t>
  </si>
  <si>
    <t>https://podminky.urs.cz/item/CS_URS_2021_02/122251107</t>
  </si>
  <si>
    <t>"výkop - příkop"1299,3</t>
  </si>
  <si>
    <t>"komunikace"10001</t>
  </si>
  <si>
    <t>99</t>
  </si>
  <si>
    <t>129951113</t>
  </si>
  <si>
    <t>Bourání zdiva kamenného v odkopávkách nebo prokopávkách na MC strojně</t>
  </si>
  <si>
    <t>-1289672881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</si>
  <si>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</si>
  <si>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https://podminky.urs.cz/item/CS_URS_2023_01/129951113</t>
  </si>
  <si>
    <t>"propustek"30</t>
  </si>
  <si>
    <t>11</t>
  </si>
  <si>
    <t>131251104</t>
  </si>
  <si>
    <t>Hloubení jam nezapažených v hornině třídy těžitelnosti I skupiny 3 objem do 500 m3 strojně</t>
  </si>
  <si>
    <t>813187833</t>
  </si>
  <si>
    <t>Hloubení nezapažených jam a zářezů strojně s urovnáním dna do předepsaného profilu a spádu v hornině třídy těžitelnosti I skupiny 3 přes 100 do 500 m3</t>
  </si>
  <si>
    <t>https://podminky.urs.cz/item/CS_URS_2023_01/131251104</t>
  </si>
  <si>
    <t>"výkop propustky - komunikace"(5,2*6,7+8,26*5,7+6,7*5,7)</t>
  </si>
  <si>
    <t>"propustky sjezdy" (11,1*3+9,11*3,2)</t>
  </si>
  <si>
    <t>12</t>
  </si>
  <si>
    <t>162201402</t>
  </si>
  <si>
    <t>Vodorovné přemístění větví stromů listnatých do 1 km D kmene přes 300 do 500 mm</t>
  </si>
  <si>
    <t>-1446662440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</si>
  <si>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</si>
  <si>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</si>
  <si>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13</t>
  </si>
  <si>
    <t>162351104</t>
  </si>
  <si>
    <t>Vodorovné přemístění přes 500 do 1000 m výkopku/sypaniny z horniny třídy těžitelnosti I skupiny 1 až 3</t>
  </si>
  <si>
    <t>509146802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</si>
  <si>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</si>
  <si>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https://podminky.urs.cz/item/CS_URS_2023_01/162351104</t>
  </si>
  <si>
    <t>"ornice"1200</t>
  </si>
  <si>
    <t>"ornice nazpět na místo rozprostření z mezideponie"1200</t>
  </si>
  <si>
    <t>"odkopávky - komunikace - k promísení s pojivem"10001+6*4*3</t>
  </si>
  <si>
    <t>"nazpět zásypy, terénní úpravy, nerovnosti, obsypy, krajnice, propustky"547,7+(4,6*4+3,2*6,4+3,6*11,5+2,3*13+3,3*6,6)+135+500</t>
  </si>
  <si>
    <t>"nazpět upravená zemína do aktivní zóny"4517</t>
  </si>
  <si>
    <t>14</t>
  </si>
  <si>
    <t>162751114</t>
  </si>
  <si>
    <t>Vodorovné přemístění přes 6 000 do 7000 m výkopku/sypaniny z horniny třídy těžitelnosti I skupiny 1 až 3</t>
  </si>
  <si>
    <t>1365877038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</si>
  <si>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</si>
  <si>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https://podminky.urs.cz/item/CS_URS_2023_01/162751114</t>
  </si>
  <si>
    <t>"zemina na skládku"4023,904</t>
  </si>
  <si>
    <t>167151111</t>
  </si>
  <si>
    <t>Nakládání výkopku z hornin třídy těžitelnosti I skupiny 1 až 3 přes 100 m3</t>
  </si>
  <si>
    <t>2039475201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</si>
  <si>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</si>
  <si>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</si>
  <si>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16</t>
  </si>
  <si>
    <t>171151101</t>
  </si>
  <si>
    <t>Hutnění boků násypů pro jakýkoliv sklon a míru zhutnění svahu</t>
  </si>
  <si>
    <t>-1111558336</t>
  </si>
  <si>
    <t>Hutnění boků násypů z hornin soudržných a sypkých pro jakýkoliv sklon, délku a míru zhutnění svahu</t>
  </si>
  <si>
    <t>https://podminky.urs.cz/item/CS_URS_2023_01/171151101</t>
  </si>
  <si>
    <t>"násypy"447,6</t>
  </si>
  <si>
    <t>17</t>
  </si>
  <si>
    <t>171151111</t>
  </si>
  <si>
    <t>Uložení sypaniny z hornin nesoudržných sypkých do násypů zhutněných strojně</t>
  </si>
  <si>
    <t>-732094713</t>
  </si>
  <si>
    <t>Uložení sypanin do násypů strojně s rozprostřením sypaniny ve vrstvách a s hrubým urovnáním zhutněných z hornin nesoudržných sypkých</t>
  </si>
  <si>
    <t>https://podminky.urs.cz/item/CS_URS_2023_01/171151111</t>
  </si>
  <si>
    <t>"nazpět zásypy, terénní úpravy, nerovnosti, obsypy, krajnice, propustky"447,6+300</t>
  </si>
  <si>
    <t>18</t>
  </si>
  <si>
    <t>171201221</t>
  </si>
  <si>
    <t>Poplatek za uložení na skládce (skládkovné) zeminy a kamení kód odpadu 17 05 04</t>
  </si>
  <si>
    <t>t</t>
  </si>
  <si>
    <t>588350079</t>
  </si>
  <si>
    <t>Poplatek za uložení stavebního odpadu na skládce (skládkovné) zeminy a kamení zatříděného do Katalogu odpadů pod kódem 17 05 04</t>
  </si>
  <si>
    <t>https://podminky.urs.cz/item/CS_URS_2023_01/171201221</t>
  </si>
  <si>
    <t>4023*1,2</t>
  </si>
  <si>
    <t>19</t>
  </si>
  <si>
    <t>171251101</t>
  </si>
  <si>
    <t>Uložení sypaniny do násypů nezhutněných strojně</t>
  </si>
  <si>
    <t>1804553279</t>
  </si>
  <si>
    <t>Uložení sypanin do násypů strojně s rozprostřením sypaniny ve vrstvách a s hrubým urovnáním nezhutněných jakékoliv třídy těžitelnosti</t>
  </si>
  <si>
    <t>https://podminky.urs.cz/item/CS_URS_2023_01/171251101</t>
  </si>
  <si>
    <t>"přebytečná zemina"2129</t>
  </si>
  <si>
    <t>20</t>
  </si>
  <si>
    <t>171251201</t>
  </si>
  <si>
    <t>Uložení sypaniny na skládky nebo meziskládky</t>
  </si>
  <si>
    <t>1090266206</t>
  </si>
  <si>
    <t>Uložení sypaniny na skládky nebo meziskládky bez hutnění s upravením uložené sypaniny do předepsaného tvaru</t>
  </si>
  <si>
    <t>https://podminky.urs.cz/item/CS_URS_2023_01/171251201</t>
  </si>
  <si>
    <t>2129</t>
  </si>
  <si>
    <t>174151101</t>
  </si>
  <si>
    <t>Zásyp jam, šachet rýh nebo kolem objektů sypaninou se zhutněním</t>
  </si>
  <si>
    <t>557539124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</si>
  <si>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</si>
  <si>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</si>
  <si>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"zásyp propustek+brod"78+174,2</t>
  </si>
  <si>
    <t>22</t>
  </si>
  <si>
    <t>181006112</t>
  </si>
  <si>
    <t>Rozprostření zemint l vrstvy do 0,15 m schopných zúrodnění v rovině a sklonu do 1:5</t>
  </si>
  <si>
    <t>525619323</t>
  </si>
  <si>
    <t>Rozprostření zemin schopných zúrodnění v rovině a ve sklonu do 1:5, tloušťka vrstvy přes 0,10 do 0,15 m</t>
  </si>
  <si>
    <t>https://podminky.urs.cz/item/CS_URS_2023_01/181006112</t>
  </si>
  <si>
    <t>"příkop"3115</t>
  </si>
  <si>
    <t>"svahování násypů"447,6</t>
  </si>
  <si>
    <t>"zatravnění"700*6</t>
  </si>
  <si>
    <t>23</t>
  </si>
  <si>
    <t>181411123</t>
  </si>
  <si>
    <t>Založení lučního trávníku výsevem pl do 1000 m2 ve svahu přes 1:2 do 1:1</t>
  </si>
  <si>
    <t>1821825252</t>
  </si>
  <si>
    <t>Založení trávníku na půdě předem připravené plochy do 1000 m2 výsevem včetně utažení lučního na svahu přes 1:2 do 1:1</t>
  </si>
  <si>
    <t>https://podminky.urs.cz/item/CS_URS_2023_01/181411123</t>
  </si>
  <si>
    <t>447,6"svahování násypů"</t>
  </si>
  <si>
    <t>24</t>
  </si>
  <si>
    <t>M</t>
  </si>
  <si>
    <t>00572100</t>
  </si>
  <si>
    <t>osivo jetelotráva intenzivní víceletá</t>
  </si>
  <si>
    <t>kg</t>
  </si>
  <si>
    <t>82016012</t>
  </si>
  <si>
    <t>459,325443786981*0,015 'Přepočtené koeficientem množství</t>
  </si>
  <si>
    <t>25</t>
  </si>
  <si>
    <t>181951114</t>
  </si>
  <si>
    <t>Úprava pláně v hornině třídy těžitelnosti II skupiny 4 a 5 se zhutněním strojně</t>
  </si>
  <si>
    <t>269459739</t>
  </si>
  <si>
    <t>Úprava pláně vyrovnáním výškových rozdílů strojně v hornině třídy těžitelnosti II, skupiny 4 a 5 se zhutněním</t>
  </si>
  <si>
    <t>https://podminky.urs.cz/item/CS_URS_2023_01/181951114</t>
  </si>
  <si>
    <t>"komunikace"8581,1</t>
  </si>
  <si>
    <t>26</t>
  </si>
  <si>
    <t>182151112</t>
  </si>
  <si>
    <t>Svahování v zářezech v hornině třídy těžitelnosti II skupiny 4 a 5 strojně</t>
  </si>
  <si>
    <t>-1372442159</t>
  </si>
  <si>
    <t>Svahování trvalých svahů do projektovaných profilů strojně s potřebným přemístěním výkopku při svahování v zářezech v hornině třídy těžitelnosti II, skupiny 4 a 5</t>
  </si>
  <si>
    <t>https://podminky.urs.cz/item/CS_URS_2023_01/182151112</t>
  </si>
  <si>
    <t>3115"svahování příkopů"</t>
  </si>
  <si>
    <t>27</t>
  </si>
  <si>
    <t>182251101</t>
  </si>
  <si>
    <t>Svahování násypů strojně</t>
  </si>
  <si>
    <t>1295655642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</si>
  <si>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</si>
  <si>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</si>
  <si>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447,6 "svahování násypů"</t>
  </si>
  <si>
    <t>28</t>
  </si>
  <si>
    <t>183104712</t>
  </si>
  <si>
    <t>Kopání jamek pro výsadbu sazenic D 700 mm hl 700 mm v půdě nezabuřeněné zemina 2</t>
  </si>
  <si>
    <t>1266071508</t>
  </si>
  <si>
    <t>Kopání jamek pro výsadbu sazenic velikost jamky průměr 700 mm, hl. 700 mm v půdě nezabuřeněné zemina 2</t>
  </si>
  <si>
    <t>https://podminky.urs.cz/item/CS_URS_2023_01/183104712</t>
  </si>
  <si>
    <t>"výsadba"10</t>
  </si>
  <si>
    <t>29</t>
  </si>
  <si>
    <t>184102125</t>
  </si>
  <si>
    <t>Výsadba dřeviny s balem D přes 0,5 do 0,6 m do jamky se zalitím ve svahu přes 1:5 do 1:2</t>
  </si>
  <si>
    <t>-1959042587</t>
  </si>
  <si>
    <t>Výsadba dřeviny s balem do předem vyhloubené jamky se zalitím na svahu přes 1:5 do 1:2, při průměru balu přes 500 do 600 mm</t>
  </si>
  <si>
    <t>https://podminky.urs.cz/item/CS_URS_2023_01/184102125</t>
  </si>
  <si>
    <t>10</t>
  </si>
  <si>
    <t>30</t>
  </si>
  <si>
    <t>R50381.R1</t>
  </si>
  <si>
    <t>Ovocné stromy 150-200cm</t>
  </si>
  <si>
    <t>-1382615162</t>
  </si>
  <si>
    <t>P</t>
  </si>
  <si>
    <t>Poznámka k položce:_x000d_
Ovocn éstromy dle výběru obce</t>
  </si>
  <si>
    <t>31</t>
  </si>
  <si>
    <t>184215131</t>
  </si>
  <si>
    <t>Ukotvení kmene dřevin v rovině nebo na svahu do 1:5 třemi kůly D do 0,1 m dl do 1 m</t>
  </si>
  <si>
    <t>-878345378</t>
  </si>
  <si>
    <t>Ukotvení dřeviny kůly v rovině nebo na svahu do 1:5 třemi kůly, délky do 1 m</t>
  </si>
  <si>
    <t>https://podminky.urs.cz/item/CS_URS_2023_01/184215131</t>
  </si>
  <si>
    <t>32</t>
  </si>
  <si>
    <t>60591253</t>
  </si>
  <si>
    <t>kůl vyvazovací dřevěný impregnovaný D 8cm dl 2m</t>
  </si>
  <si>
    <t>1890320706</t>
  </si>
  <si>
    <t>33</t>
  </si>
  <si>
    <t>184813112</t>
  </si>
  <si>
    <t>Ochrana lesních kultur proti škodám způsobených zvěří ovázáním rákosem</t>
  </si>
  <si>
    <t>-79761154</t>
  </si>
  <si>
    <t>Ošetřování a ochrana stromů proti škodám způsobeným zvěří ovázání rákosem</t>
  </si>
  <si>
    <t>https://podminky.urs.cz/item/CS_URS_2023_01/184813112</t>
  </si>
  <si>
    <t>34</t>
  </si>
  <si>
    <t>184813125</t>
  </si>
  <si>
    <t>Příplatek k ochraně dřevin před okusem ručně pletivem ve svahu přes 1:5 do 1:2</t>
  </si>
  <si>
    <t>784156642</t>
  </si>
  <si>
    <t>Ochrana dřevin před okusem zvěří ručně Příplatek k ceně za mechanickou ochranu ve svahu přes 1:5 do 1:2</t>
  </si>
  <si>
    <t>https://podminky.urs.cz/item/CS_URS_2023_01/184813125</t>
  </si>
  <si>
    <t>35</t>
  </si>
  <si>
    <t>31324805</t>
  </si>
  <si>
    <t>pletivo drátěné s šestihrannými oky Pz 40/0,9mm v 1m</t>
  </si>
  <si>
    <t>-2137820302</t>
  </si>
  <si>
    <t>36</t>
  </si>
  <si>
    <t>185804312</t>
  </si>
  <si>
    <t>Zalití rostlin vodou plocha přes 20 m2</t>
  </si>
  <si>
    <t>999637688</t>
  </si>
  <si>
    <t>Zalití rostlin vodou plochy záhonů jednotlivě přes 20 m2</t>
  </si>
  <si>
    <t>https://podminky.urs.cz/item/CS_URS_2023_01/185804312</t>
  </si>
  <si>
    <t>5</t>
  </si>
  <si>
    <t>37</t>
  </si>
  <si>
    <t>185851121</t>
  </si>
  <si>
    <t>Dovoz vody pro zálivku rostlin za vzdálenost do 1000 m</t>
  </si>
  <si>
    <t>-2119901657</t>
  </si>
  <si>
    <t>Dovoz vody pro zálivku rostlin na vzdálenost do 1000 m</t>
  </si>
  <si>
    <t>https://podminky.urs.cz/item/CS_URS_2023_01/185851121</t>
  </si>
  <si>
    <t>Zakládání</t>
  </si>
  <si>
    <t>92</t>
  </si>
  <si>
    <t>211561111</t>
  </si>
  <si>
    <t>Výplň odvodňovacích žeber nebo trativodů kamenivem hrubým drceným frakce 4 až 16 mm</t>
  </si>
  <si>
    <t>824004117</t>
  </si>
  <si>
    <t>Výplň kamenivem do rýh odvodňovacích žeber nebo trativodů bez zhutnění, s úpravou povrchu výplně kamenivem hrubým drceným frakce 4 až 16 mm</t>
  </si>
  <si>
    <t>https://podminky.urs.cz/item/CS_URS_2023_01/211561111</t>
  </si>
  <si>
    <t>0,35*245+5*3*3</t>
  </si>
  <si>
    <t>93</t>
  </si>
  <si>
    <t>211971110</t>
  </si>
  <si>
    <t>Zřízení opláštění žeber nebo trativodů geotextilií v rýze nebo zářezu sklonu do 1:2</t>
  </si>
  <si>
    <t>-807985295</t>
  </si>
  <si>
    <t>Zřízení opláštění výplně z geotextilie odvodňovacích žeber nebo trativodů v rýze nebo zářezu se stěnami šikmými o sklonu do 1:2</t>
  </si>
  <si>
    <t>https://podminky.urs.cz/item/CS_URS_2023_01/211971110</t>
  </si>
  <si>
    <t>2,29*245*1,2</t>
  </si>
  <si>
    <t>94</t>
  </si>
  <si>
    <t>212752511</t>
  </si>
  <si>
    <t>Trativod z drenážních trubek korugovaných PP SN 8 perforace 220° včetně lože otevřený výkop DN 150 pro liniové stavby</t>
  </si>
  <si>
    <t>1425146044</t>
  </si>
  <si>
    <t>Trativody z drenážních trubek pro liniové stavby a komunikace se zřízením štěrkového lože pod trubky a s jejich obsypem v otevřeném výkopu trubka korugovaná PP SN 8 perforace 220° DN 150</t>
  </si>
  <si>
    <t>https://podminky.urs.cz/item/CS_URS_2023_01/212752511</t>
  </si>
  <si>
    <t>245</t>
  </si>
  <si>
    <t>38</t>
  </si>
  <si>
    <t>213141112</t>
  </si>
  <si>
    <t>Zřízení vrstvy z geotextilie v rovině nebo ve sklonu do 1:5 š přes 3 do 6 m</t>
  </si>
  <si>
    <t>578894962</t>
  </si>
  <si>
    <t>Zřízení vrstvy z geotextilie filtrační, separační, odvodňovací, ochranné, výztužné nebo protierozní v rovině nebo ve sklonu do 1:5, šířky přes 3 do 6 m</t>
  </si>
  <si>
    <t>https://podminky.urs.cz/item/CS_URS_2023_01/213141112</t>
  </si>
  <si>
    <t>"pod komunikací" 8581,1*1,2</t>
  </si>
  <si>
    <t>"vsakovací jáma"5*3*3</t>
  </si>
  <si>
    <t>39</t>
  </si>
  <si>
    <t>69311088</t>
  </si>
  <si>
    <t>geotextilie netkaná separační, ochranná, filtrační, drenážní PES 500g/m2</t>
  </si>
  <si>
    <t>2007827284</t>
  </si>
  <si>
    <t>11297,2723698015*1,1845 'Přepočtené koeficientem množství</t>
  </si>
  <si>
    <t>40</t>
  </si>
  <si>
    <t>274321117</t>
  </si>
  <si>
    <t>Základové pasy, prahy, věnce a ostruhy mostních konstrukcí ze ŽB C 25/30</t>
  </si>
  <si>
    <t>-1784347742</t>
  </si>
  <si>
    <t>Základové konstrukce z betonu železového pásy, prahy, věnce a ostruhy ve výkopu nebo na hlavách pilot C 25/30</t>
  </si>
  <si>
    <t>https://podminky.urs.cz/item/CS_URS_2023_01/274321117</t>
  </si>
  <si>
    <t>"propustky - sjezdy"(0,34*5,6+0,34*5,2)+(0,36*6,5+0,36*6,65)</t>
  </si>
  <si>
    <t>"základy - propustek"(0,36*4,2+0,36*4,2)+(0,36*3,2+0,36*3,6)+(0,36*4,2*2)</t>
  </si>
  <si>
    <t>41</t>
  </si>
  <si>
    <t>274354111</t>
  </si>
  <si>
    <t>Bednění základových pasů - zřízení</t>
  </si>
  <si>
    <t>795212022</t>
  </si>
  <si>
    <t>Bednění základových konstrukcí pasů, prahů, věnců a ostruh zřízení</t>
  </si>
  <si>
    <t>https://podminky.urs.cz/item/CS_URS_2023_01/274354111</t>
  </si>
  <si>
    <t>"propustek - sjezdy - 0,070"(0,8*6,5*2+0,6*0,8*2+0,8*2*6,65+0,5*2*0,8)</t>
  </si>
  <si>
    <t>"propustky - 0,707"(0,8*3,6*2+0,7*2*0,8+0,8*3,2*2+0,7*0,8*2)</t>
  </si>
  <si>
    <t>"propustky - sjezdy - 1,022"(0,8*5,6*2+0,7*0,8*2+0,8*5,2*2+0,7*0,8*2)</t>
  </si>
  <si>
    <t xml:space="preserve">"propustky -  1,112"(0,8*4,2*2+0,7*0,8*2)*2</t>
  </si>
  <si>
    <t xml:space="preserve">"propustky -  1,266"(0,8*4,2*2+0,7*0,8*2)*2</t>
  </si>
  <si>
    <t>42</t>
  </si>
  <si>
    <t>274354211</t>
  </si>
  <si>
    <t>Bednění základových pasů - odstranění</t>
  </si>
  <si>
    <t>1896260148</t>
  </si>
  <si>
    <t>Bednění základových konstrukcí pasů, prahů, věnců a ostruh odstranění bednění</t>
  </si>
  <si>
    <t>https://podminky.urs.cz/item/CS_URS_2023_01/274354211</t>
  </si>
  <si>
    <t>43</t>
  </si>
  <si>
    <t>274362021</t>
  </si>
  <si>
    <t>Výztuž základových pasů svařovanými sítěmi Kari</t>
  </si>
  <si>
    <t>506039927</t>
  </si>
  <si>
    <t>Výztuž základů pasů ze svařovaných sítí z drátů typu KARI</t>
  </si>
  <si>
    <t>https://podminky.urs.cz/item/CS_URS_2023_01/274362021</t>
  </si>
  <si>
    <t>6,5</t>
  </si>
  <si>
    <t>130</t>
  </si>
  <si>
    <t>291211111</t>
  </si>
  <si>
    <t>Zřízení plochy ze silničních panelů do lože tl 50 mm z kameniva</t>
  </si>
  <si>
    <t>1561138482</t>
  </si>
  <si>
    <t>Zřízení zpevněné plochy ze silničních panelů osazených do lože tl. 50 mm z kameniva</t>
  </si>
  <si>
    <t>https://podminky.urs.cz/item/CS_URS_2023_01/291211111</t>
  </si>
  <si>
    <t>"Osazení panelů"45</t>
  </si>
  <si>
    <t>84</t>
  </si>
  <si>
    <t>59381005</t>
  </si>
  <si>
    <t>panel silniční 3,00x1,50x0,215m</t>
  </si>
  <si>
    <t>208323097</t>
  </si>
  <si>
    <t>Svislé a kompletní konstrukce</t>
  </si>
  <si>
    <t>44</t>
  </si>
  <si>
    <t>321213114</t>
  </si>
  <si>
    <t>Zdivo nadzákladové z lomového kamene vodních staveb výplňové na maltu MC 25</t>
  </si>
  <si>
    <t>1043982708</t>
  </si>
  <si>
    <t>Zdivo nadzákladové z lomového kamene vodních staveb přehrad, jezů a plavebních komor, spodní stavby vodních elektráren, odběrných věží a výpustných zařízení, opěrných zdí, šachet, šachtic a ostatních konstrukcí výplňové z lomového kamene tříděného na maltu cementovou MC 25</t>
  </si>
  <si>
    <t>https://podminky.urs.cz/item/CS_URS_2023_01/321213114</t>
  </si>
  <si>
    <t>"propustek - sjezdy - 0,070"(0,5*6,3*0,9+0,5*6,45*0,78)</t>
  </si>
  <si>
    <t>"propustky - 0,707"(5*0,5+4*0,5)</t>
  </si>
  <si>
    <t>"propustky - sjezdy - 1,022"(0,5*5,3*1,25+0,5*5,01*1,29)</t>
  </si>
  <si>
    <t xml:space="preserve">"propustky -  1,112"(0,5*8,2)*2</t>
  </si>
  <si>
    <t xml:space="preserve">"propustky -  1,266"0,5*4*1,1+0,5*4*1,75</t>
  </si>
  <si>
    <t>Vodorovné konstrukce</t>
  </si>
  <si>
    <t>78</t>
  </si>
  <si>
    <t>451315111</t>
  </si>
  <si>
    <t>Podkladní nebo vyrovnávací vrstva z betonu C25/30 tl 100 mm</t>
  </si>
  <si>
    <t>960279225</t>
  </si>
  <si>
    <t>Podkladní nebo vyrovnávací vrstva z betonu prostého tř. C 25/30, ve vrstvě do 100 mm</t>
  </si>
  <si>
    <t>https://podminky.urs.cz/item/CS_URS_2023_01/451315111</t>
  </si>
  <si>
    <t>"propustek - sjezdy - 0,070"9,9+11</t>
  </si>
  <si>
    <t>"propustky - 0,707"0,5+15,8</t>
  </si>
  <si>
    <t>"propustky - sjezdy - 1,022"12,4+6,6</t>
  </si>
  <si>
    <t xml:space="preserve">"propustky -  1,112"12,5+8,6</t>
  </si>
  <si>
    <t xml:space="preserve">"propustky -  1,266"9+5</t>
  </si>
  <si>
    <t>45</t>
  </si>
  <si>
    <t>451315136</t>
  </si>
  <si>
    <t>Podkladní nebo výplňová vrstva z betonu C 20/25 tl do 200 mm</t>
  </si>
  <si>
    <t>1292858725</t>
  </si>
  <si>
    <t>Podkladní a výplňové vrstvy z betonu prostého tloušťky do 200 mm, z betonu C 20/25</t>
  </si>
  <si>
    <t>https://podminky.urs.cz/item/CS_URS_2023_01/451315136</t>
  </si>
  <si>
    <t>"propustek - sjezdy - 0,070"(0,7*6,5+0,7*6,65+13*1,05)</t>
  </si>
  <si>
    <t>"propustky - 0,707"(0,7*3,6+0,7*3,2+1,8*6,42)</t>
  </si>
  <si>
    <t>"propustky - sjezdy - 1,022"(0,7*5,53+0,7*5,21+1,8*11,45)</t>
  </si>
  <si>
    <t xml:space="preserve">"propustky -  1,112"0,7*4,2*2+1,8*6,65</t>
  </si>
  <si>
    <t xml:space="preserve">"propustky -  1,266"0,7*4,2*2+4,55*1,8</t>
  </si>
  <si>
    <t>46</t>
  </si>
  <si>
    <t>462512270</t>
  </si>
  <si>
    <t>Zához z lomového kamene s proštěrkováním z terénu hmotnost do 200 kg</t>
  </si>
  <si>
    <t>-1473381324</t>
  </si>
  <si>
    <t>Zához z lomového kamene neupraveného záhozového s proštěrkováním z terénu, hmotnosti jednotlivých kamenů do 200 kg</t>
  </si>
  <si>
    <t>https://podminky.urs.cz/item/CS_URS_2023_01/462512270</t>
  </si>
  <si>
    <t>"propustek - sjezdy - 0,070"9,9*0,3+11*0,3</t>
  </si>
  <si>
    <t>"propustky - 0,707"0,5*0,3+15,8*0,3</t>
  </si>
  <si>
    <t>"propustky - sjezdy - 1,022"12,4*0,3+6,6*0,3</t>
  </si>
  <si>
    <t xml:space="preserve">"propustky -  1,112"12,5*0,3+8,6*0,3</t>
  </si>
  <si>
    <t xml:space="preserve">"propustky -  1,266"0,3*9+5*0,3</t>
  </si>
  <si>
    <t>47</t>
  </si>
  <si>
    <t>462519002</t>
  </si>
  <si>
    <t>Příplatek za urovnání ploch záhozu z lomového kamene hmotnost do 200 kg</t>
  </si>
  <si>
    <t>1735606650</t>
  </si>
  <si>
    <t>Zához z lomového kamene neupraveného záhozového Příplatek k cenám za urovnání viditelných ploch záhozu z kamene, hmotnosti jednotlivých kamenů do 200 kg</t>
  </si>
  <si>
    <t>https://podminky.urs.cz/item/CS_URS_2023_01/462519002</t>
  </si>
  <si>
    <t>Komunikace pozemní</t>
  </si>
  <si>
    <t>48</t>
  </si>
  <si>
    <t>561081131</t>
  </si>
  <si>
    <t>Zřízení podkladu ze zeminy upravené vápnem, cementem, směsnými pojivy tl přes 450 do 500 mm pl přes 5000 m2</t>
  </si>
  <si>
    <t>-1330335987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</si>
  <si>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450 do 500 mm</t>
  </si>
  <si>
    <t>https://podminky.urs.cz/item/CS_URS_2023_01/561081131</t>
  </si>
  <si>
    <t>"plocha komunikace"8581,1</t>
  </si>
  <si>
    <t>49</t>
  </si>
  <si>
    <t>58522110</t>
  </si>
  <si>
    <t>cement portlandský směsný CEM II 42,5MPa</t>
  </si>
  <si>
    <t>552236634</t>
  </si>
  <si>
    <t>51</t>
  </si>
  <si>
    <t>564251111</t>
  </si>
  <si>
    <t>Podklad nebo podsyp ze štěrkopísku ŠP plochy přes 100 m2 tl 150 mm</t>
  </si>
  <si>
    <t>-1512544687</t>
  </si>
  <si>
    <t>Podklad nebo podsyp ze štěrkopísku ŠP s rozprostřením, vlhčením a zhutněním plochy přes 100 m2, po zhutnění tl. 150 mm</t>
  </si>
  <si>
    <t>https://podminky.urs.cz/item/CS_URS_2023_01/564251111</t>
  </si>
  <si>
    <t>"brod " 6*3</t>
  </si>
  <si>
    <t>"podklad - propustek 0,408" 5,3</t>
  </si>
  <si>
    <t>77</t>
  </si>
  <si>
    <t>564752112</t>
  </si>
  <si>
    <t>Podklad z vibrovaného štěrku VŠ tl 160 mm</t>
  </si>
  <si>
    <t>-208196361</t>
  </si>
  <si>
    <t>Podklad nebo kryt z vibrovaného štěrku VŠ s rozprostřením, vlhčením a zhutněním, po zhutnění tl. 160 mm</t>
  </si>
  <si>
    <t>https://podminky.urs.cz/item/CS_URS_2023_01/564752112</t>
  </si>
  <si>
    <t>"komunikace"1344*5,05</t>
  </si>
  <si>
    <t>52</t>
  </si>
  <si>
    <t>564861111</t>
  </si>
  <si>
    <t>Podklad ze štěrkodrtě ŠD plochy přes 100 m2 tl 200 mm</t>
  </si>
  <si>
    <t>-1651385827</t>
  </si>
  <si>
    <t>Podklad ze štěrkodrti ŠD s rozprostřením a zhutněním plochy přes 100 m2, po zhutnění tl. 200 mm</t>
  </si>
  <si>
    <t>https://podminky.urs.cz/item/CS_URS_2023_01/564861111</t>
  </si>
  <si>
    <t>"komunikace"5,65*1344</t>
  </si>
  <si>
    <t>53</t>
  </si>
  <si>
    <t>565155121</t>
  </si>
  <si>
    <t>Asfaltový beton vrstva podkladní ACP 16 (obalované kamenivo OKS) tl 70 mm š přes 3 m</t>
  </si>
  <si>
    <t>-933056612</t>
  </si>
  <si>
    <t>Asfaltový beton vrstva podkladní ACP 16 (obalované kamenivo střednězrnné - OKS) s rozprostřením a zhutněním v pruhu šířky přes 3 m, po zhutnění tl. 70 mm</t>
  </si>
  <si>
    <t>https://podminky.urs.cz/item/CS_URS_2023_01/565155121</t>
  </si>
  <si>
    <t>3,6*1344"komunikace"</t>
  </si>
  <si>
    <t>54</t>
  </si>
  <si>
    <t>569541111</t>
  </si>
  <si>
    <t>Zpevnění krajnic prohozenou zeminou tl 120 mm</t>
  </si>
  <si>
    <t>746683022</t>
  </si>
  <si>
    <t>Zpevnění krajnic nebo komunikací pro pěší s rozprostřením a zhutněním, po zhutnění prohozenou zeminou tl. 120 mm</t>
  </si>
  <si>
    <t>https://podminky.urs.cz/item/CS_URS_2023_01/569541111</t>
  </si>
  <si>
    <t>"zpevněná krajnice komunikace"1*1344</t>
  </si>
  <si>
    <t>55</t>
  </si>
  <si>
    <t>573111115</t>
  </si>
  <si>
    <t>Postřik živičný infiltrační s posypem z asfaltu množství 2,5 kg/m2</t>
  </si>
  <si>
    <t>-1631945189</t>
  </si>
  <si>
    <t>Postřik infiltrační PI z asfaltu silničního s posypem kamenivem, v množství 2,50 kg/m2</t>
  </si>
  <si>
    <t>https://podminky.urs.cz/item/CS_URS_2023_01/573111115</t>
  </si>
  <si>
    <t>4,75*1344"komunikace"</t>
  </si>
  <si>
    <t>56</t>
  </si>
  <si>
    <t>573231111</t>
  </si>
  <si>
    <t>Postřik živičný spojovací ze silniční emulze v množství 0,70 kg/m2</t>
  </si>
  <si>
    <t>-36276200</t>
  </si>
  <si>
    <t>Postřik spojovací PS bez posypu kamenivem ze silniční emulze, v množství 0,70 kg/m2</t>
  </si>
  <si>
    <t>https://podminky.urs.cz/item/CS_URS_2023_01/573231111</t>
  </si>
  <si>
    <t>4771,2 "komunikace"</t>
  </si>
  <si>
    <t>57</t>
  </si>
  <si>
    <t>577134121</t>
  </si>
  <si>
    <t>Asfaltový beton vrstva obrusná ACO 11 (ABS) tř. I tl 40 mm š přes 3 m z nemodifikovaného asfaltu</t>
  </si>
  <si>
    <t>365333130</t>
  </si>
  <si>
    <t>Asfaltový beton vrstva obrusná ACO 11 (ABS) s rozprostřením a se zhutněním z nemodifikovaného asfaltu v pruhu šířky přes 3 m tř. I, po zhutnění tl. 40 mm</t>
  </si>
  <si>
    <t>https://podminky.urs.cz/item/CS_URS_2023_01/577134121</t>
  </si>
  <si>
    <t>"komunikace"3,55*1344</t>
  </si>
  <si>
    <t>85</t>
  </si>
  <si>
    <t>599142111</t>
  </si>
  <si>
    <t>Úprava zálivky dilatačních nebo pracovních spár v cementobetonovém krytu hl do 40 mm š přes 20 do 40 mm</t>
  </si>
  <si>
    <t>-1241525260</t>
  </si>
  <si>
    <t>Úprava zálivky dilatačních nebo pracovních spár v cementobetonovém krytu, hloubky do 40 mm, šířky přes 20 do 40 mm</t>
  </si>
  <si>
    <t>https://podminky.urs.cz/item/CS_URS_2023_01/599142111</t>
  </si>
  <si>
    <t>Trubní vedení</t>
  </si>
  <si>
    <t>58</t>
  </si>
  <si>
    <t>810391111</t>
  </si>
  <si>
    <t>Přeseknutí betonové trouby DN přes 250 do 400 mm</t>
  </si>
  <si>
    <t>1357219459</t>
  </si>
  <si>
    <t>Přeseknutí betonové trouby v rovině kolmé nebo skloněné k ose trouby, se začištěním DN přes 250 do 400 mm</t>
  </si>
  <si>
    <t>https://podminky.urs.cz/item/CS_URS_2023_01/810391111</t>
  </si>
  <si>
    <t>"propustky DN 400" 2</t>
  </si>
  <si>
    <t>59</t>
  </si>
  <si>
    <t>820441113</t>
  </si>
  <si>
    <t>Přeseknutí železobetonové trouby DN přes 400 do 600 mm</t>
  </si>
  <si>
    <t>695278944</t>
  </si>
  <si>
    <t>Přeseknutí železobetonové trouby v rovině kolmé nebo skloněné k ose trouby, se začištěním DN přes 400 do 600 mm</t>
  </si>
  <si>
    <t>https://podminky.urs.cz/item/CS_URS_2023_01/820441113</t>
  </si>
  <si>
    <t>"propustek dn600"8</t>
  </si>
  <si>
    <t>60</t>
  </si>
  <si>
    <t>822372112</t>
  </si>
  <si>
    <t>Montáž potrubí z trub TZH s integrovaným pryžovým těsněním otevřený výkop sklon do 20 % DN 300</t>
  </si>
  <si>
    <t>104025489</t>
  </si>
  <si>
    <t>Montáž potrubí z trub železobetonových hrdlových v otevřeném výkopu ve sklonu do 20 % s integrovaným pryžovým těsněním DN 300</t>
  </si>
  <si>
    <t>https://podminky.urs.cz/item/CS_URS_2023_01/822372112</t>
  </si>
  <si>
    <t>"propustky -0,070"14</t>
  </si>
  <si>
    <t>61</t>
  </si>
  <si>
    <t>59222020</t>
  </si>
  <si>
    <t>trouba ŽB hrdlová DN 300</t>
  </si>
  <si>
    <t>1292242476</t>
  </si>
  <si>
    <t>14*1,01 'Přepočtené koeficientem množství</t>
  </si>
  <si>
    <t>62</t>
  </si>
  <si>
    <t>822442111</t>
  </si>
  <si>
    <t>Montáž potrubí z trub TZH s integrovaným pryžovým těsněním otevřený výkop sklon do 20 % DN 600</t>
  </si>
  <si>
    <t>-333827056</t>
  </si>
  <si>
    <t>Montáž potrubí z trub železobetonových hrdlových v otevřeném výkopu ve sklonu do 20 % s integrovaným pryžovým těsněním DN 600</t>
  </si>
  <si>
    <t>https://podminky.urs.cz/item/CS_URS_2023_01/822442111</t>
  </si>
  <si>
    <t xml:space="preserve"> "propustky"12,5+7,5+7,8+5,8</t>
  </si>
  <si>
    <t>63</t>
  </si>
  <si>
    <t>59222001</t>
  </si>
  <si>
    <t>trouba ŽB hrdlová DN 600</t>
  </si>
  <si>
    <t>-836211177</t>
  </si>
  <si>
    <t>33,6*1,01 'Přepočtené koeficientem množství</t>
  </si>
  <si>
    <t>64</t>
  </si>
  <si>
    <t>899623171</t>
  </si>
  <si>
    <t>Obetonování potrubí nebo zdiva stok betonem prostým tř. C 25/30 v otevřeném výkopu</t>
  </si>
  <si>
    <t>284105635</t>
  </si>
  <si>
    <t>Obetonování potrubí nebo zdiva stok betonem prostým v otevřeném výkopu, betonem tř. C 25/30</t>
  </si>
  <si>
    <t>https://podminky.urs.cz/item/CS_URS_2023_01/899623171</t>
  </si>
  <si>
    <t>"propustek - sjezdy - 0,070"(13*0,57)</t>
  </si>
  <si>
    <t>"propustky - 0,707"1,38*6,42</t>
  </si>
  <si>
    <t>"propustky - sjezdy - 1,022"1,38*11,45</t>
  </si>
  <si>
    <t xml:space="preserve">"propustky -  1,112"1,38*6,65</t>
  </si>
  <si>
    <t xml:space="preserve">"propustky -  1,266"4,55*1,38</t>
  </si>
  <si>
    <t>65</t>
  </si>
  <si>
    <t>899643111</t>
  </si>
  <si>
    <t>Bednění pro obetonování potrubí otevřený výkop</t>
  </si>
  <si>
    <t>949537752</t>
  </si>
  <si>
    <t>Bednění pro obetonování potrubí v otevřeném výkopu</t>
  </si>
  <si>
    <t>https://podminky.urs.cz/item/CS_URS_2023_01/899643111</t>
  </si>
  <si>
    <t>"propustek - sjezdy - 0,070"(13*0,55)</t>
  </si>
  <si>
    <t>"propustky - 0,707"3,4*6,42</t>
  </si>
  <si>
    <t>"propustky - sjezdy - 1,022"3,4*11,45</t>
  </si>
  <si>
    <t xml:space="preserve">"propustky -  1,112"3,4*6,65</t>
  </si>
  <si>
    <t xml:space="preserve">"propustky -  1,266"4,55*3,4</t>
  </si>
  <si>
    <t>86</t>
  </si>
  <si>
    <t>286107102</t>
  </si>
  <si>
    <t>Drenážní šachta plastová DN 400 s teleskopickým nástavcem a poklopem pro zatížení DN 400</t>
  </si>
  <si>
    <t>816063992</t>
  </si>
  <si>
    <t>Poznámka k položce:_x000d_
Kompletní dodávka plastové šachty - dno, těsnění, nástavec, prstenec, poklop včetně podsypu, usazení na místo</t>
  </si>
  <si>
    <t>87</t>
  </si>
  <si>
    <t>28655318</t>
  </si>
  <si>
    <t>lapač nečistot k drenážní šachtě pro liniové stavby</t>
  </si>
  <si>
    <t>-232700555</t>
  </si>
  <si>
    <t>Ostatní konstrukce a práce-bourání</t>
  </si>
  <si>
    <t>100</t>
  </si>
  <si>
    <t>912211111</t>
  </si>
  <si>
    <t>Montáž směrového sloupku silničního plastového prosté uložení bez betonového základu</t>
  </si>
  <si>
    <t>-334726437</t>
  </si>
  <si>
    <t>Montáž směrového sloupku plastového s odrazkou prostým uložením bez betonového základu silničního</t>
  </si>
  <si>
    <t>https://podminky.urs.cz/item/CS_URS_2023_01/912211111</t>
  </si>
  <si>
    <t>101</t>
  </si>
  <si>
    <t>40445158</t>
  </si>
  <si>
    <t>sloupek směrový silniční plastový 1,2m</t>
  </si>
  <si>
    <t>414709445</t>
  </si>
  <si>
    <t>66</t>
  </si>
  <si>
    <t>914111111</t>
  </si>
  <si>
    <t>Montáž svislé dopravní značky do velikosti 1 m2 objímkami na sloupek nebo konzolu</t>
  </si>
  <si>
    <t>-1722212853</t>
  </si>
  <si>
    <t>Montáž svislé dopravní značky základní velikosti do 1 m2 objímkami na sloupky nebo konzoly</t>
  </si>
  <si>
    <t>https://podminky.urs.cz/item/CS_URS_2023_01/914111111</t>
  </si>
  <si>
    <t>"značka na obou koncích cesty"5</t>
  </si>
  <si>
    <t>67</t>
  </si>
  <si>
    <t>40445620</t>
  </si>
  <si>
    <t>zákazové, příkazové dopravní značky B1-B34, C1-15 700mm</t>
  </si>
  <si>
    <t>-1926591181</t>
  </si>
  <si>
    <t>68</t>
  </si>
  <si>
    <t>40445615</t>
  </si>
  <si>
    <t>značky upravující přednost P6 700mm</t>
  </si>
  <si>
    <t>436724452</t>
  </si>
  <si>
    <t>"při vjezdu na státní silnici"1</t>
  </si>
  <si>
    <t>69</t>
  </si>
  <si>
    <t>914511111</t>
  </si>
  <si>
    <t>Montáž sloupku dopravních značek délky do 3,5 m s betonovým základem</t>
  </si>
  <si>
    <t>463381590</t>
  </si>
  <si>
    <t>Montáž sloupku dopravních značek délky do 3,5 m do betonového základu</t>
  </si>
  <si>
    <t>https://podminky.urs.cz/item/CS_URS_2023_01/914511111</t>
  </si>
  <si>
    <t>70</t>
  </si>
  <si>
    <t>40445230</t>
  </si>
  <si>
    <t>sloupek pro dopravní značku Zn D 70mm v 3,5m</t>
  </si>
  <si>
    <t>1075338449</t>
  </si>
  <si>
    <t>71</t>
  </si>
  <si>
    <t>40445650</t>
  </si>
  <si>
    <t>dodatkové tabulky E7, E12, E13 500x300mm</t>
  </si>
  <si>
    <t>-1806807626</t>
  </si>
  <si>
    <t>91</t>
  </si>
  <si>
    <t>919112233</t>
  </si>
  <si>
    <t>Řezání spár pro vytvoření komůrky š 20 mm hl 40 mm pro těsnící zálivku v živičném krytu</t>
  </si>
  <si>
    <t>397697840</t>
  </si>
  <si>
    <t>Řezání dilatačních spár v živičném krytu vytvoření komůrky pro těsnící zálivku šířky 20 mm, hloubky 40 mm</t>
  </si>
  <si>
    <t>https://podminky.urs.cz/item/CS_URS_2023_01/919112233</t>
  </si>
  <si>
    <t>72</t>
  </si>
  <si>
    <t>938909311</t>
  </si>
  <si>
    <t>Čištění vozovek metením strojně podkladu nebo krytu betonového nebo živičného</t>
  </si>
  <si>
    <t>-290530309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</si>
  <si>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</si>
  <si>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https://podminky.urs.cz/item/CS_URS_2023_01/938909311</t>
  </si>
  <si>
    <t>5*1344+5*100</t>
  </si>
  <si>
    <t>997</t>
  </si>
  <si>
    <t>Přesun sutě</t>
  </si>
  <si>
    <t>73</t>
  </si>
  <si>
    <t>997013501</t>
  </si>
  <si>
    <t>Odvoz suti a vybouraných hmot na skládku nebo meziskládku do 1 km se složením</t>
  </si>
  <si>
    <t>-1846537148</t>
  </si>
  <si>
    <t>Odvoz suti a vybouraných hmot na skládku nebo meziskládku se složením, na vzdálenost do 1 km</t>
  </si>
  <si>
    <t>https://podminky.urs.cz/item/CS_URS_2023_01/997013501</t>
  </si>
  <si>
    <t>74</t>
  </si>
  <si>
    <t>997013509</t>
  </si>
  <si>
    <t>Příplatek k odvozu suti a vybouraných hmot na skládku ZKD 1 km přes 1 km</t>
  </si>
  <si>
    <t>-1127021762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</si>
  <si>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</si>
  <si>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</si>
  <si>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598,16*15</t>
  </si>
  <si>
    <t>106</t>
  </si>
  <si>
    <t>997013601</t>
  </si>
  <si>
    <t>Poplatek za uložení na skládce (skládkovné) stavebního odpadu betonového kód odpadu 17 01 01</t>
  </si>
  <si>
    <t>-963188478</t>
  </si>
  <si>
    <t>Poplatek za uložení stavebního odpadu na skládce (skládkovné) z prostého betonu zatříděného do Katalogu odpadů pod kódem 17 01 01</t>
  </si>
  <si>
    <t>https://podminky.urs.cz/item/CS_URS_2023_01/997013601</t>
  </si>
  <si>
    <t>75</t>
  </si>
  <si>
    <t>997013875</t>
  </si>
  <si>
    <t>Poplatek za uložení stavebního odpadu na recyklační skládce (skládkovné) asfaltového bez obsahu dehtu zatříděného do Katalogu odpadů pod kódem 17 03 02</t>
  </si>
  <si>
    <t>-2087316715</t>
  </si>
  <si>
    <t>https://podminky.urs.cz/item/CS_URS_2023_01/997013875</t>
  </si>
  <si>
    <t>"poplatek-asfalt"471</t>
  </si>
  <si>
    <t>998</t>
  </si>
  <si>
    <t>Přesun hmot</t>
  </si>
  <si>
    <t>76</t>
  </si>
  <si>
    <t>998225195</t>
  </si>
  <si>
    <t>Příplatek k přesunu hmot pro pozemní komunikace s krytem z kamene, živičným, betonovým ZKD 5000 m</t>
  </si>
  <si>
    <t>174852933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</si>
  <si>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</si>
  <si>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https://podminky.urs.cz/item/CS_URS_2023_01/998225195</t>
  </si>
  <si>
    <t>PSV</t>
  </si>
  <si>
    <t>Práce a dodávky PSV</t>
  </si>
  <si>
    <t>711</t>
  </si>
  <si>
    <t>Izolace proti vodě, vlhkosti a plynům</t>
  </si>
  <si>
    <t>124</t>
  </si>
  <si>
    <t>711111002</t>
  </si>
  <si>
    <t>Provedení izolace proti zemní vlhkosti vodorovné za studena lakem asfaltovým</t>
  </si>
  <si>
    <t>-1345134744</t>
  </si>
  <si>
    <t>Provedení izolace proti zemní vlhkosti natěradly a tmely za studena na ploše vodorovné V nátěrem lakem asfaltovým</t>
  </si>
  <si>
    <t>https://podminky.urs.cz/item/CS_URS_2023_01/711111002</t>
  </si>
  <si>
    <t>125</t>
  </si>
  <si>
    <t>11163152</t>
  </si>
  <si>
    <t>lak hydroizolační asfaltový</t>
  </si>
  <si>
    <t>865208436</t>
  </si>
  <si>
    <t>Poznámka k položce:_x000d_
Spotřeba: 0,3-0,5 kg/m2</t>
  </si>
  <si>
    <t>105,988*0,00039 'Přepočtené koeficientem množství</t>
  </si>
  <si>
    <t>126</t>
  </si>
  <si>
    <t>711112001</t>
  </si>
  <si>
    <t>Provedení izolace proti zemní vlhkosti svislé za studena nátěrem penetračním</t>
  </si>
  <si>
    <t>-1110040219</t>
  </si>
  <si>
    <t>Provedení izolace proti zemní vlhkosti natěradly a tmely za studena na ploše svislé S nátěrem penetračním</t>
  </si>
  <si>
    <t>https://podminky.urs.cz/item/CS_URS_2023_01/711112001</t>
  </si>
  <si>
    <t>127</t>
  </si>
  <si>
    <t>11163150</t>
  </si>
  <si>
    <t>lak penetrační asfaltový</t>
  </si>
  <si>
    <t>CS ÚRS 2020 02</t>
  </si>
  <si>
    <t>-1397132062</t>
  </si>
  <si>
    <t>Poznámka k položce:_x000d_
Spotřeba 0,3-0,4kg/m2</t>
  </si>
  <si>
    <t>105,988*0,00034 'Přepočtené koeficientem množství</t>
  </si>
  <si>
    <t>128</t>
  </si>
  <si>
    <t>998711101</t>
  </si>
  <si>
    <t>Přesun hmot tonážní pro izolace proti vodě, vlhkosti a plynům v objektech v do 6 m</t>
  </si>
  <si>
    <t>1445404358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</si>
  <si>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</si>
  <si>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</si>
  <si>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762</t>
  </si>
  <si>
    <t>Konstrukce tesařské</t>
  </si>
  <si>
    <t>102</t>
  </si>
  <si>
    <t>762222141</t>
  </si>
  <si>
    <t>Montáž zábradlí rovného osové vzdálenosti sloupků do 1500 mm</t>
  </si>
  <si>
    <t>1857750259</t>
  </si>
  <si>
    <t>Montáž zábradlí osové vzdálenosti sloupků do 1500 mm rovného</t>
  </si>
  <si>
    <t>https://podminky.urs.cz/item/CS_URS_2023_01/762222141</t>
  </si>
  <si>
    <t>"zábradlí propustku 1,266"10</t>
  </si>
  <si>
    <t>103</t>
  </si>
  <si>
    <t>R001</t>
  </si>
  <si>
    <t>Akátové zábradlí</t>
  </si>
  <si>
    <t>kpl</t>
  </si>
  <si>
    <t>1428138933</t>
  </si>
  <si>
    <t xml:space="preserve">Poznámka k položce:_x000d_
Dřevěné prvkybudou naimpregnovány - hnědý odstín. Kovové prvky jsou zinkovány._x000d_
_x000d_
Na 1 komplet zábradlí dl. 290 cmt:_x000d_
3 x sloupek  - délka 120 cm, prům. 12 cm (na horním konci sedlo na prům. 14 cm)_x000d_
3 x trn kotvící - prům. 12 cm_x000d_
1 x příčník vodorovný kulatý - dl. 290 cm, prům. 14 cm_x000d_
2 x příčník vodorovný kulatý - dl.290 cm, prům. 10 cm_x000d_
2 x svorník_x000d_
spojovací materiál_x000d_
_x000d_
 </t>
  </si>
  <si>
    <t>104</t>
  </si>
  <si>
    <t>998762101</t>
  </si>
  <si>
    <t>Přesun hmot tonážní pro kce tesařské v objektech v do 6 m</t>
  </si>
  <si>
    <t>1750724055</t>
  </si>
  <si>
    <t>Přesun hmot pro konstrukce tesařské stanovený z hmotnosti přesunovaného materiálu vodorovná dopravní vzdálenost do 50 m v objektech výšky do 6 m</t>
  </si>
  <si>
    <t>https://podminky.urs.cz/item/CS_URS_2023_01/998762101</t>
  </si>
  <si>
    <t>VRN</t>
  </si>
  <si>
    <t>Vedlejší rozpočtové náklady</t>
  </si>
  <si>
    <t>107</t>
  </si>
  <si>
    <t>Zajištění všech nezbytných zkoušek nutných pro řádné provádění a dokončení díla k prokázaní dosažení předepsané kavlity a technických parametrů díla</t>
  </si>
  <si>
    <t>-733416331</t>
  </si>
  <si>
    <t>Zajištění všech nezbytných zkoušek nutných pro řádné provádění a dokončení díla</t>
  </si>
  <si>
    <t xml:space="preserve">Poznámka k položce:_x000d_
Poznámka k položce:_x000d_
Zkoušky, atesty a revize dle ČSN a případných jiných právních a technických předpisů_x000d_
_x000d_
</t>
  </si>
  <si>
    <t>108</t>
  </si>
  <si>
    <t>K155</t>
  </si>
  <si>
    <t>Neočekávané demolice objektů</t>
  </si>
  <si>
    <t>28258905</t>
  </si>
  <si>
    <t>109</t>
  </si>
  <si>
    <t>K54</t>
  </si>
  <si>
    <t xml:space="preserve">Neočekávaná likvidace skládek </t>
  </si>
  <si>
    <t>-840283751</t>
  </si>
  <si>
    <t>VRN1</t>
  </si>
  <si>
    <t>Průzkumné, geodetické a projektové práce</t>
  </si>
  <si>
    <t>122</t>
  </si>
  <si>
    <t>011314000</t>
  </si>
  <si>
    <t>Archeologický dohled</t>
  </si>
  <si>
    <t>1024</t>
  </si>
  <si>
    <t>-609581668</t>
  </si>
  <si>
    <t>https://podminky.urs.cz/item/CS_URS_2023_01/011314000</t>
  </si>
  <si>
    <t>113</t>
  </si>
  <si>
    <t>012103000</t>
  </si>
  <si>
    <t>Geodetické práce před výstavbou</t>
  </si>
  <si>
    <t>1560690752</t>
  </si>
  <si>
    <t>https://podminky.urs.cz/item/CS_URS_2023_01/012103000</t>
  </si>
  <si>
    <t>114</t>
  </si>
  <si>
    <t>012203000</t>
  </si>
  <si>
    <t>Geodetické práce při provádění stavby</t>
  </si>
  <si>
    <t>82544369</t>
  </si>
  <si>
    <t>https://podminky.urs.cz/item/CS_URS_2023_01/012203000</t>
  </si>
  <si>
    <t xml:space="preserve">Poznámka k položce:_x000d_
Hlavní tituly průvodních činností a nákladů průzkumné, geodetické a projektové práce geodetické práce_x000d_
"- geodetické zaměření _x000d_
" - vytýčení hranice pozemku_x000d_
" - vytýčení _x000d_
</t>
  </si>
  <si>
    <t>012303000</t>
  </si>
  <si>
    <t>Geodetické práce po výstavbě</t>
  </si>
  <si>
    <t>1470486565</t>
  </si>
  <si>
    <t>https://podminky.urs.cz/item/CS_URS_2023_01/012303000</t>
  </si>
  <si>
    <t>116</t>
  </si>
  <si>
    <t>013254000</t>
  </si>
  <si>
    <t>Dokumentace skutečného provedení stavby</t>
  </si>
  <si>
    <t>-769201222</t>
  </si>
  <si>
    <t>https://podminky.urs.cz/item/CS_URS_2023_01/013254000</t>
  </si>
  <si>
    <t>117</t>
  </si>
  <si>
    <t>K111</t>
  </si>
  <si>
    <t>Účast geologa při stavbě pro určení vhodnosti výkopového materiálu			</t>
  </si>
  <si>
    <t>-1028686343</t>
  </si>
  <si>
    <t>VRN3</t>
  </si>
  <si>
    <t>Zařízení staveniště</t>
  </si>
  <si>
    <t>118</t>
  </si>
  <si>
    <t>030001000</t>
  </si>
  <si>
    <t>-2013639467</t>
  </si>
  <si>
    <t>https://podminky.urs.cz/item/CS_URS_2023_01/030001000</t>
  </si>
  <si>
    <t xml:space="preserve">Poznámka k položce:_x000d_
" - stavební buňky, chemické WC, sklady - zřízení, pronájem, odstranění_x000d_
" - zřízení a odstranění mezideponie materiálu_x000d_
" - napojení na inženýrské sítě nebo mobilní zdroje energií a vody vč. měření spotřeby vč. provizorního vedení energií a médií_x000d_
" - označení a zabezpečení staveniště_x000d_
" - odstranění staveniště, uvedení staveniště a všech použitých ploch do původního stavu_x000d_
</t>
  </si>
  <si>
    <t>119</t>
  </si>
  <si>
    <t>034303000</t>
  </si>
  <si>
    <t>Dopravní značení na staveništi</t>
  </si>
  <si>
    <t>-1882552987</t>
  </si>
  <si>
    <t>https://podminky.urs.cz/item/CS_URS_2023_01/034303000</t>
  </si>
  <si>
    <t xml:space="preserve">Poznámka k položce:_x000d_
 - projednání a schválení DIO dopravním inspektorátem_x000d_
 - pořízení značek dle DIO - na staveništi a silnici_x000d_
</t>
  </si>
  <si>
    <t>VRN4</t>
  </si>
  <si>
    <t>Inženýrská činnost</t>
  </si>
  <si>
    <t>120</t>
  </si>
  <si>
    <t>049203000</t>
  </si>
  <si>
    <t>Náklady stanovené zvláštními předpisy</t>
  </si>
  <si>
    <t>-1743942542</t>
  </si>
  <si>
    <t>https://podminky.urs.cz/item/CS_URS_2023_01/049203000</t>
  </si>
  <si>
    <t>Poznámka k položce:_x000d_
Příprava stavby ke kolaudaci</t>
  </si>
  <si>
    <t>123</t>
  </si>
  <si>
    <t>R154</t>
  </si>
  <si>
    <t>Vytýčení stavby odborně způsobilou osobou v oboru zeměměřičství, včetně vytyčení hranic pozemků, vytyčení IS</t>
  </si>
  <si>
    <t>-1466860702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</si>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</sst>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11101" TargetMode="External" /><Relationship Id="rId2" Type="http://schemas.openxmlformats.org/officeDocument/2006/relationships/hyperlink" Target="https://podminky.urs.cz/item/CS_URS_2023_01/111251203" TargetMode="External" /><Relationship Id="rId3" Type="http://schemas.openxmlformats.org/officeDocument/2006/relationships/hyperlink" Target="https://podminky.urs.cz/item/CS_URS_2023_01/112101102" TargetMode="External" /><Relationship Id="rId4" Type="http://schemas.openxmlformats.org/officeDocument/2006/relationships/hyperlink" Target="https://podminky.urs.cz/item/CS_URS_2023_01/112111111" TargetMode="External" /><Relationship Id="rId5" Type="http://schemas.openxmlformats.org/officeDocument/2006/relationships/hyperlink" Target="https://podminky.urs.cz/item/CS_URS_2023_01/112251102" TargetMode="External" /><Relationship Id="rId6" Type="http://schemas.openxmlformats.org/officeDocument/2006/relationships/hyperlink" Target="https://podminky.urs.cz/item/CS_URS_2023_01/113107246" TargetMode="External" /><Relationship Id="rId7" Type="http://schemas.openxmlformats.org/officeDocument/2006/relationships/hyperlink" Target="https://podminky.urs.cz/item/CS_URS_2023_01/115001104" TargetMode="External" /><Relationship Id="rId8" Type="http://schemas.openxmlformats.org/officeDocument/2006/relationships/hyperlink" Target="https://podminky.urs.cz/item/CS_URS_2023_01/115101201" TargetMode="External" /><Relationship Id="rId9" Type="http://schemas.openxmlformats.org/officeDocument/2006/relationships/hyperlink" Target="https://podminky.urs.cz/item/CS_URS_2023_01/115101301" TargetMode="External" /><Relationship Id="rId10" Type="http://schemas.openxmlformats.org/officeDocument/2006/relationships/hyperlink" Target="https://podminky.urs.cz/item/CS_URS_2023_01/121151115" TargetMode="External" /><Relationship Id="rId11" Type="http://schemas.openxmlformats.org/officeDocument/2006/relationships/hyperlink" Target="https://podminky.urs.cz/item/CS_URS_2021_02/122251107" TargetMode="External" /><Relationship Id="rId12" Type="http://schemas.openxmlformats.org/officeDocument/2006/relationships/hyperlink" Target="https://podminky.urs.cz/item/CS_URS_2023_01/129951113" TargetMode="External" /><Relationship Id="rId13" Type="http://schemas.openxmlformats.org/officeDocument/2006/relationships/hyperlink" Target="https://podminky.urs.cz/item/CS_URS_2023_01/131251104" TargetMode="External" /><Relationship Id="rId14" Type="http://schemas.openxmlformats.org/officeDocument/2006/relationships/hyperlink" Target="https://podminky.urs.cz/item/CS_URS_2023_01/162201402" TargetMode="External" /><Relationship Id="rId15" Type="http://schemas.openxmlformats.org/officeDocument/2006/relationships/hyperlink" Target="https://podminky.urs.cz/item/CS_URS_2023_01/162351104" TargetMode="External" /><Relationship Id="rId16" Type="http://schemas.openxmlformats.org/officeDocument/2006/relationships/hyperlink" Target="https://podminky.urs.cz/item/CS_URS_2023_01/162751114" TargetMode="External" /><Relationship Id="rId17" Type="http://schemas.openxmlformats.org/officeDocument/2006/relationships/hyperlink" Target="https://podminky.urs.cz/item/CS_URS_2023_01/167151111" TargetMode="External" /><Relationship Id="rId18" Type="http://schemas.openxmlformats.org/officeDocument/2006/relationships/hyperlink" Target="https://podminky.urs.cz/item/CS_URS_2023_01/171151101" TargetMode="External" /><Relationship Id="rId19" Type="http://schemas.openxmlformats.org/officeDocument/2006/relationships/hyperlink" Target="https://podminky.urs.cz/item/CS_URS_2023_01/171151111" TargetMode="External" /><Relationship Id="rId20" Type="http://schemas.openxmlformats.org/officeDocument/2006/relationships/hyperlink" Target="https://podminky.urs.cz/item/CS_URS_2023_01/171201221" TargetMode="External" /><Relationship Id="rId21" Type="http://schemas.openxmlformats.org/officeDocument/2006/relationships/hyperlink" Target="https://podminky.urs.cz/item/CS_URS_2023_01/171251101" TargetMode="External" /><Relationship Id="rId22" Type="http://schemas.openxmlformats.org/officeDocument/2006/relationships/hyperlink" Target="https://podminky.urs.cz/item/CS_URS_2023_01/171251201" TargetMode="External" /><Relationship Id="rId23" Type="http://schemas.openxmlformats.org/officeDocument/2006/relationships/hyperlink" Target="https://podminky.urs.cz/item/CS_URS_2023_01/174151101" TargetMode="External" /><Relationship Id="rId24" Type="http://schemas.openxmlformats.org/officeDocument/2006/relationships/hyperlink" Target="https://podminky.urs.cz/item/CS_URS_2023_01/181006112" TargetMode="External" /><Relationship Id="rId25" Type="http://schemas.openxmlformats.org/officeDocument/2006/relationships/hyperlink" Target="https://podminky.urs.cz/item/CS_URS_2023_01/181411123" TargetMode="External" /><Relationship Id="rId26" Type="http://schemas.openxmlformats.org/officeDocument/2006/relationships/hyperlink" Target="https://podminky.urs.cz/item/CS_URS_2023_01/181951114" TargetMode="External" /><Relationship Id="rId27" Type="http://schemas.openxmlformats.org/officeDocument/2006/relationships/hyperlink" Target="https://podminky.urs.cz/item/CS_URS_2023_01/182151112" TargetMode="External" /><Relationship Id="rId28" Type="http://schemas.openxmlformats.org/officeDocument/2006/relationships/hyperlink" Target="https://podminky.urs.cz/item/CS_URS_2023_01/182251101" TargetMode="External" /><Relationship Id="rId29" Type="http://schemas.openxmlformats.org/officeDocument/2006/relationships/hyperlink" Target="https://podminky.urs.cz/item/CS_URS_2023_01/183104712" TargetMode="External" /><Relationship Id="rId30" Type="http://schemas.openxmlformats.org/officeDocument/2006/relationships/hyperlink" Target="https://podminky.urs.cz/item/CS_URS_2023_01/184102125" TargetMode="External" /><Relationship Id="rId31" Type="http://schemas.openxmlformats.org/officeDocument/2006/relationships/hyperlink" Target="https://podminky.urs.cz/item/CS_URS_2023_01/184215131" TargetMode="External" /><Relationship Id="rId32" Type="http://schemas.openxmlformats.org/officeDocument/2006/relationships/hyperlink" Target="https://podminky.urs.cz/item/CS_URS_2023_01/184813112" TargetMode="External" /><Relationship Id="rId33" Type="http://schemas.openxmlformats.org/officeDocument/2006/relationships/hyperlink" Target="https://podminky.urs.cz/item/CS_URS_2023_01/184813125" TargetMode="External" /><Relationship Id="rId34" Type="http://schemas.openxmlformats.org/officeDocument/2006/relationships/hyperlink" Target="https://podminky.urs.cz/item/CS_URS_2023_01/185804312" TargetMode="External" /><Relationship Id="rId35" Type="http://schemas.openxmlformats.org/officeDocument/2006/relationships/hyperlink" Target="https://podminky.urs.cz/item/CS_URS_2023_01/185851121" TargetMode="External" /><Relationship Id="rId36" Type="http://schemas.openxmlformats.org/officeDocument/2006/relationships/hyperlink" Target="https://podminky.urs.cz/item/CS_URS_2023_01/211561111" TargetMode="External" /><Relationship Id="rId37" Type="http://schemas.openxmlformats.org/officeDocument/2006/relationships/hyperlink" Target="https://podminky.urs.cz/item/CS_URS_2023_01/211971110" TargetMode="External" /><Relationship Id="rId38" Type="http://schemas.openxmlformats.org/officeDocument/2006/relationships/hyperlink" Target="https://podminky.urs.cz/item/CS_URS_2023_01/212752511" TargetMode="External" /><Relationship Id="rId39" Type="http://schemas.openxmlformats.org/officeDocument/2006/relationships/hyperlink" Target="https://podminky.urs.cz/item/CS_URS_2023_01/213141112" TargetMode="External" /><Relationship Id="rId40" Type="http://schemas.openxmlformats.org/officeDocument/2006/relationships/hyperlink" Target="https://podminky.urs.cz/item/CS_URS_2023_01/274321117" TargetMode="External" /><Relationship Id="rId41" Type="http://schemas.openxmlformats.org/officeDocument/2006/relationships/hyperlink" Target="https://podminky.urs.cz/item/CS_URS_2023_01/274354111" TargetMode="External" /><Relationship Id="rId42" Type="http://schemas.openxmlformats.org/officeDocument/2006/relationships/hyperlink" Target="https://podminky.urs.cz/item/CS_URS_2023_01/274354211" TargetMode="External" /><Relationship Id="rId43" Type="http://schemas.openxmlformats.org/officeDocument/2006/relationships/hyperlink" Target="https://podminky.urs.cz/item/CS_URS_2023_01/274362021" TargetMode="External" /><Relationship Id="rId44" Type="http://schemas.openxmlformats.org/officeDocument/2006/relationships/hyperlink" Target="https://podminky.urs.cz/item/CS_URS_2023_01/291211111" TargetMode="External" /><Relationship Id="rId45" Type="http://schemas.openxmlformats.org/officeDocument/2006/relationships/hyperlink" Target="https://podminky.urs.cz/item/CS_URS_2023_01/321213114" TargetMode="External" /><Relationship Id="rId46" Type="http://schemas.openxmlformats.org/officeDocument/2006/relationships/hyperlink" Target="https://podminky.urs.cz/item/CS_URS_2023_01/451315111" TargetMode="External" /><Relationship Id="rId47" Type="http://schemas.openxmlformats.org/officeDocument/2006/relationships/hyperlink" Target="https://podminky.urs.cz/item/CS_URS_2023_01/451315136" TargetMode="External" /><Relationship Id="rId48" Type="http://schemas.openxmlformats.org/officeDocument/2006/relationships/hyperlink" Target="https://podminky.urs.cz/item/CS_URS_2023_01/462512270" TargetMode="External" /><Relationship Id="rId49" Type="http://schemas.openxmlformats.org/officeDocument/2006/relationships/hyperlink" Target="https://podminky.urs.cz/item/CS_URS_2023_01/462519002" TargetMode="External" /><Relationship Id="rId50" Type="http://schemas.openxmlformats.org/officeDocument/2006/relationships/hyperlink" Target="https://podminky.urs.cz/item/CS_URS_2023_01/561081131" TargetMode="External" /><Relationship Id="rId51" Type="http://schemas.openxmlformats.org/officeDocument/2006/relationships/hyperlink" Target="https://podminky.urs.cz/item/CS_URS_2023_01/564251111" TargetMode="External" /><Relationship Id="rId52" Type="http://schemas.openxmlformats.org/officeDocument/2006/relationships/hyperlink" Target="https://podminky.urs.cz/item/CS_URS_2023_01/564752112" TargetMode="External" /><Relationship Id="rId53" Type="http://schemas.openxmlformats.org/officeDocument/2006/relationships/hyperlink" Target="https://podminky.urs.cz/item/CS_URS_2023_01/564861111" TargetMode="External" /><Relationship Id="rId54" Type="http://schemas.openxmlformats.org/officeDocument/2006/relationships/hyperlink" Target="https://podminky.urs.cz/item/CS_URS_2023_01/565155121" TargetMode="External" /><Relationship Id="rId55" Type="http://schemas.openxmlformats.org/officeDocument/2006/relationships/hyperlink" Target="https://podminky.urs.cz/item/CS_URS_2023_01/569541111" TargetMode="External" /><Relationship Id="rId56" Type="http://schemas.openxmlformats.org/officeDocument/2006/relationships/hyperlink" Target="https://podminky.urs.cz/item/CS_URS_2023_01/573111115" TargetMode="External" /><Relationship Id="rId57" Type="http://schemas.openxmlformats.org/officeDocument/2006/relationships/hyperlink" Target="https://podminky.urs.cz/item/CS_URS_2023_01/573231111" TargetMode="External" /><Relationship Id="rId58" Type="http://schemas.openxmlformats.org/officeDocument/2006/relationships/hyperlink" Target="https://podminky.urs.cz/item/CS_URS_2023_01/577134121" TargetMode="External" /><Relationship Id="rId59" Type="http://schemas.openxmlformats.org/officeDocument/2006/relationships/hyperlink" Target="https://podminky.urs.cz/item/CS_URS_2023_01/599142111" TargetMode="External" /><Relationship Id="rId60" Type="http://schemas.openxmlformats.org/officeDocument/2006/relationships/hyperlink" Target="https://podminky.urs.cz/item/CS_URS_2023_01/810391111" TargetMode="External" /><Relationship Id="rId61" Type="http://schemas.openxmlformats.org/officeDocument/2006/relationships/hyperlink" Target="https://podminky.urs.cz/item/CS_URS_2023_01/820441113" TargetMode="External" /><Relationship Id="rId62" Type="http://schemas.openxmlformats.org/officeDocument/2006/relationships/hyperlink" Target="https://podminky.urs.cz/item/CS_URS_2023_01/822372112" TargetMode="External" /><Relationship Id="rId63" Type="http://schemas.openxmlformats.org/officeDocument/2006/relationships/hyperlink" Target="https://podminky.urs.cz/item/CS_URS_2023_01/822442111" TargetMode="External" /><Relationship Id="rId64" Type="http://schemas.openxmlformats.org/officeDocument/2006/relationships/hyperlink" Target="https://podminky.urs.cz/item/CS_URS_2023_01/899623171" TargetMode="External" /><Relationship Id="rId65" Type="http://schemas.openxmlformats.org/officeDocument/2006/relationships/hyperlink" Target="https://podminky.urs.cz/item/CS_URS_2023_01/899643111" TargetMode="External" /><Relationship Id="rId66" Type="http://schemas.openxmlformats.org/officeDocument/2006/relationships/hyperlink" Target="https://podminky.urs.cz/item/CS_URS_2023_01/912211111" TargetMode="External" /><Relationship Id="rId67" Type="http://schemas.openxmlformats.org/officeDocument/2006/relationships/hyperlink" Target="https://podminky.urs.cz/item/CS_URS_2023_01/914111111" TargetMode="External" /><Relationship Id="rId68" Type="http://schemas.openxmlformats.org/officeDocument/2006/relationships/hyperlink" Target="https://podminky.urs.cz/item/CS_URS_2023_01/914511111" TargetMode="External" /><Relationship Id="rId69" Type="http://schemas.openxmlformats.org/officeDocument/2006/relationships/hyperlink" Target="https://podminky.urs.cz/item/CS_URS_2023_01/919112233" TargetMode="External" /><Relationship Id="rId70" Type="http://schemas.openxmlformats.org/officeDocument/2006/relationships/hyperlink" Target="https://podminky.urs.cz/item/CS_URS_2023_01/938909311" TargetMode="External" /><Relationship Id="rId71" Type="http://schemas.openxmlformats.org/officeDocument/2006/relationships/hyperlink" Target="https://podminky.urs.cz/item/CS_URS_2023_01/997013501" TargetMode="External" /><Relationship Id="rId72" Type="http://schemas.openxmlformats.org/officeDocument/2006/relationships/hyperlink" Target="https://podminky.urs.cz/item/CS_URS_2023_01/997013509" TargetMode="External" /><Relationship Id="rId73" Type="http://schemas.openxmlformats.org/officeDocument/2006/relationships/hyperlink" Target="https://podminky.urs.cz/item/CS_URS_2023_01/997013601" TargetMode="External" /><Relationship Id="rId74" Type="http://schemas.openxmlformats.org/officeDocument/2006/relationships/hyperlink" Target="https://podminky.urs.cz/item/CS_URS_2023_01/997013875" TargetMode="External" /><Relationship Id="rId75" Type="http://schemas.openxmlformats.org/officeDocument/2006/relationships/hyperlink" Target="https://podminky.urs.cz/item/CS_URS_2023_01/998225195" TargetMode="External" /><Relationship Id="rId76" Type="http://schemas.openxmlformats.org/officeDocument/2006/relationships/hyperlink" Target="https://podminky.urs.cz/item/CS_URS_2023_01/711111002" TargetMode="External" /><Relationship Id="rId77" Type="http://schemas.openxmlformats.org/officeDocument/2006/relationships/hyperlink" Target="https://podminky.urs.cz/item/CS_URS_2023_01/711112001" TargetMode="External" /><Relationship Id="rId78" Type="http://schemas.openxmlformats.org/officeDocument/2006/relationships/hyperlink" Target="https://podminky.urs.cz/item/CS_URS_2023_01/998711101" TargetMode="External" /><Relationship Id="rId79" Type="http://schemas.openxmlformats.org/officeDocument/2006/relationships/hyperlink" Target="https://podminky.urs.cz/item/CS_URS_2023_01/762222141" TargetMode="External" /><Relationship Id="rId80" Type="http://schemas.openxmlformats.org/officeDocument/2006/relationships/hyperlink" Target="https://podminky.urs.cz/item/CS_URS_2023_01/998762101" TargetMode="External" /><Relationship Id="rId81" Type="http://schemas.openxmlformats.org/officeDocument/2006/relationships/hyperlink" Target="https://podminky.urs.cz/item/CS_URS_2023_01/011314000" TargetMode="External" /><Relationship Id="rId82" Type="http://schemas.openxmlformats.org/officeDocument/2006/relationships/hyperlink" Target="https://podminky.urs.cz/item/CS_URS_2023_01/012103000" TargetMode="External" /><Relationship Id="rId83" Type="http://schemas.openxmlformats.org/officeDocument/2006/relationships/hyperlink" Target="https://podminky.urs.cz/item/CS_URS_2023_01/012203000" TargetMode="External" /><Relationship Id="rId84" Type="http://schemas.openxmlformats.org/officeDocument/2006/relationships/hyperlink" Target="https://podminky.urs.cz/item/CS_URS_2023_01/012303000" TargetMode="External" /><Relationship Id="rId85" Type="http://schemas.openxmlformats.org/officeDocument/2006/relationships/hyperlink" Target="https://podminky.urs.cz/item/CS_URS_2023_01/013254000" TargetMode="External" /><Relationship Id="rId86" Type="http://schemas.openxmlformats.org/officeDocument/2006/relationships/hyperlink" Target="https://podminky.urs.cz/item/CS_URS_2023_01/030001000" TargetMode="External" /><Relationship Id="rId87" Type="http://schemas.openxmlformats.org/officeDocument/2006/relationships/hyperlink" Target="https://podminky.urs.cz/item/CS_URS_2023_01/034303000" TargetMode="External" /><Relationship Id="rId88" Type="http://schemas.openxmlformats.org/officeDocument/2006/relationships/hyperlink" Target="https://podminky.urs.cz/item/CS_URS_2023_01/049203000" TargetMode="External" /><Relationship Id="rId8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115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Polní cesta HC1-R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Rádlo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26. 11. 2021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SPU ČR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HYDROPROGRESS,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71</v>
      </c>
      <c r="BT54" s="109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0" t="s">
        <v>75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'115 - Polní cesta HC1-R'!J28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'115 - Polní cesta HC1-R'!P90</f>
        <v>0</v>
      </c>
      <c r="AV55" s="119">
        <f>'115 - Polní cesta HC1-R'!J31</f>
        <v>0</v>
      </c>
      <c r="AW55" s="119">
        <f>'115 - Polní cesta HC1-R'!J32</f>
        <v>0</v>
      </c>
      <c r="AX55" s="119">
        <f>'115 - Polní cesta HC1-R'!J33</f>
        <v>0</v>
      </c>
      <c r="AY55" s="119">
        <f>'115 - Polní cesta HC1-R'!J34</f>
        <v>0</v>
      </c>
      <c r="AZ55" s="119">
        <f>'115 - Polní cesta HC1-R'!F31</f>
        <v>0</v>
      </c>
      <c r="BA55" s="119">
        <f>'115 - Polní cesta HC1-R'!F32</f>
        <v>0</v>
      </c>
      <c r="BB55" s="119">
        <f>'115 - Polní cesta HC1-R'!F33</f>
        <v>0</v>
      </c>
      <c r="BC55" s="119">
        <f>'115 - Polní cesta HC1-R'!F34</f>
        <v>0</v>
      </c>
      <c r="BD55" s="121">
        <f>'115 - Polní cesta HC1-R'!F35</f>
        <v>0</v>
      </c>
      <c r="BE55" s="7"/>
      <c r="BT55" s="122" t="s">
        <v>77</v>
      </c>
      <c r="BU55" s="122" t="s">
        <v>78</v>
      </c>
      <c r="BV55" s="122" t="s">
        <v>73</v>
      </c>
      <c r="BW55" s="122" t="s">
        <v>5</v>
      </c>
      <c r="BX55" s="122" t="s">
        <v>74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jwPhGD1NlMTUreB+0WZNIMFPvagMBuj9T00UMqYMptx4inmFFEighpGT2JJosSUseRK4uDPKYlJvdA/RRY2HrA==" hashValue="e0TqLW1N86C/DRm8EvLfu9VFKkjZXawIJprc/uMF7rJLBvXFGYhJsH8ugwWLr4ySBFYFM/zoEbA7qqx1Y1qxI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15 - Polní cesta HC1-R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79</v>
      </c>
    </row>
    <row r="4" s="1" customFormat="1" ht="24.96" customHeight="1">
      <c r="B4" s="20"/>
      <c r="D4" s="125" t="s">
        <v>80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26. 11. 2021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19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27</v>
      </c>
      <c r="F13" s="38"/>
      <c r="G13" s="38"/>
      <c r="H13" s="38"/>
      <c r="I13" s="127" t="s">
        <v>28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29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28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31</v>
      </c>
      <c r="E18" s="38"/>
      <c r="F18" s="38"/>
      <c r="G18" s="38"/>
      <c r="H18" s="38"/>
      <c r="I18" s="127" t="s">
        <v>26</v>
      </c>
      <c r="J18" s="130" t="str">
        <f>IF('Rekapitulace stavby'!AN16="","",'Rekapitulace stavby'!AN16)</f>
        <v/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tr">
        <f>IF('Rekapitulace stavby'!E17="","",'Rekapitulace stavby'!E17)</f>
        <v xml:space="preserve"> </v>
      </c>
      <c r="F19" s="38"/>
      <c r="G19" s="38"/>
      <c r="H19" s="38"/>
      <c r="I19" s="127" t="s">
        <v>28</v>
      </c>
      <c r="J19" s="130" t="str">
        <f>IF('Rekapitulace stavby'!AN17="","",'Rekapitulace stavby'!AN17)</f>
        <v/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34</v>
      </c>
      <c r="E21" s="38"/>
      <c r="F21" s="38"/>
      <c r="G21" s="38"/>
      <c r="H21" s="38"/>
      <c r="I21" s="127" t="s">
        <v>26</v>
      </c>
      <c r="J21" s="130" t="s">
        <v>19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35</v>
      </c>
      <c r="F22" s="38"/>
      <c r="G22" s="38"/>
      <c r="H22" s="38"/>
      <c r="I22" s="127" t="s">
        <v>28</v>
      </c>
      <c r="J22" s="130" t="s">
        <v>19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36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2"/>
      <c r="B25" s="133"/>
      <c r="C25" s="132"/>
      <c r="D25" s="132"/>
      <c r="E25" s="134" t="s">
        <v>37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38</v>
      </c>
      <c r="E28" s="38"/>
      <c r="F28" s="38"/>
      <c r="G28" s="38"/>
      <c r="H28" s="38"/>
      <c r="I28" s="38"/>
      <c r="J28" s="138">
        <f>ROUND(J90,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40</v>
      </c>
      <c r="G30" s="38"/>
      <c r="H30" s="38"/>
      <c r="I30" s="139" t="s">
        <v>39</v>
      </c>
      <c r="J30" s="139" t="s">
        <v>41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42</v>
      </c>
      <c r="E31" s="127" t="s">
        <v>43</v>
      </c>
      <c r="F31" s="141">
        <f>ROUND((SUM(BE90:BE612)),  2)</f>
        <v>0</v>
      </c>
      <c r="G31" s="38"/>
      <c r="H31" s="38"/>
      <c r="I31" s="142">
        <v>0.20999999999999999</v>
      </c>
      <c r="J31" s="141">
        <f>ROUND(((SUM(BE90:BE612))*I31),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44</v>
      </c>
      <c r="F32" s="141">
        <f>ROUND((SUM(BF90:BF612)),  2)</f>
        <v>0</v>
      </c>
      <c r="G32" s="38"/>
      <c r="H32" s="38"/>
      <c r="I32" s="142">
        <v>0.14999999999999999</v>
      </c>
      <c r="J32" s="141">
        <f>ROUND(((SUM(BF90:BF612))*I32),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45</v>
      </c>
      <c r="F33" s="141">
        <f>ROUND((SUM(BG90:BG612)),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46</v>
      </c>
      <c r="F34" s="141">
        <f>ROUND((SUM(BH90:BH612)),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47</v>
      </c>
      <c r="F35" s="141">
        <f>ROUND((SUM(BI90:BI612)),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48</v>
      </c>
      <c r="E37" s="145"/>
      <c r="F37" s="145"/>
      <c r="G37" s="146" t="s">
        <v>49</v>
      </c>
      <c r="H37" s="147" t="s">
        <v>50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81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Polní cesta HC1-R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>Rádlo</v>
      </c>
      <c r="G48" s="40"/>
      <c r="H48" s="40"/>
      <c r="I48" s="32" t="s">
        <v>23</v>
      </c>
      <c r="J48" s="72" t="str">
        <f>IF(J10="","",J10)</f>
        <v>26. 11. 2021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>SPU ČR</v>
      </c>
      <c r="G50" s="40"/>
      <c r="H50" s="40"/>
      <c r="I50" s="32" t="s">
        <v>31</v>
      </c>
      <c r="J50" s="36" t="str">
        <f>E19</f>
        <v xml:space="preserve"> 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25.65" customHeight="1">
      <c r="A51" s="38"/>
      <c r="B51" s="39"/>
      <c r="C51" s="32" t="s">
        <v>29</v>
      </c>
      <c r="D51" s="40"/>
      <c r="E51" s="40"/>
      <c r="F51" s="27" t="str">
        <f>IF(E16="","",E16)</f>
        <v>Vyplň údaj</v>
      </c>
      <c r="G51" s="40"/>
      <c r="H51" s="40"/>
      <c r="I51" s="32" t="s">
        <v>34</v>
      </c>
      <c r="J51" s="36" t="str">
        <f>E22</f>
        <v>HYDROPROGRESS, s.r.o.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82</v>
      </c>
      <c r="D53" s="155"/>
      <c r="E53" s="155"/>
      <c r="F53" s="155"/>
      <c r="G53" s="155"/>
      <c r="H53" s="155"/>
      <c r="I53" s="155"/>
      <c r="J53" s="156" t="s">
        <v>83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70</v>
      </c>
      <c r="D55" s="40"/>
      <c r="E55" s="40"/>
      <c r="F55" s="40"/>
      <c r="G55" s="40"/>
      <c r="H55" s="40"/>
      <c r="I55" s="40"/>
      <c r="J55" s="102">
        <f>J90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84</v>
      </c>
    </row>
    <row r="56" s="9" customFormat="1" ht="24.96" customHeight="1">
      <c r="A56" s="9"/>
      <c r="B56" s="158"/>
      <c r="C56" s="159"/>
      <c r="D56" s="160" t="s">
        <v>85</v>
      </c>
      <c r="E56" s="161"/>
      <c r="F56" s="161"/>
      <c r="G56" s="161"/>
      <c r="H56" s="161"/>
      <c r="I56" s="161"/>
      <c r="J56" s="162">
        <f>J91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86</v>
      </c>
      <c r="E57" s="167"/>
      <c r="F57" s="167"/>
      <c r="G57" s="167"/>
      <c r="H57" s="167"/>
      <c r="I57" s="167"/>
      <c r="J57" s="168">
        <f>J92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87</v>
      </c>
      <c r="E58" s="167"/>
      <c r="F58" s="167"/>
      <c r="G58" s="167"/>
      <c r="H58" s="167"/>
      <c r="I58" s="167"/>
      <c r="J58" s="168">
        <f>J272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88</v>
      </c>
      <c r="E59" s="167"/>
      <c r="F59" s="167"/>
      <c r="G59" s="167"/>
      <c r="H59" s="167"/>
      <c r="I59" s="167"/>
      <c r="J59" s="168">
        <f>J329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89</v>
      </c>
      <c r="E60" s="167"/>
      <c r="F60" s="167"/>
      <c r="G60" s="167"/>
      <c r="H60" s="167"/>
      <c r="I60" s="167"/>
      <c r="J60" s="168">
        <f>J339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90</v>
      </c>
      <c r="E61" s="167"/>
      <c r="F61" s="167"/>
      <c r="G61" s="167"/>
      <c r="H61" s="167"/>
      <c r="I61" s="167"/>
      <c r="J61" s="168">
        <f>J376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91</v>
      </c>
      <c r="E62" s="167"/>
      <c r="F62" s="167"/>
      <c r="G62" s="167"/>
      <c r="H62" s="167"/>
      <c r="I62" s="167"/>
      <c r="J62" s="168">
        <f>J426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92</v>
      </c>
      <c r="E63" s="167"/>
      <c r="F63" s="167"/>
      <c r="G63" s="167"/>
      <c r="H63" s="167"/>
      <c r="I63" s="167"/>
      <c r="J63" s="168">
        <f>J475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93</v>
      </c>
      <c r="E64" s="167"/>
      <c r="F64" s="167"/>
      <c r="G64" s="167"/>
      <c r="H64" s="167"/>
      <c r="I64" s="167"/>
      <c r="J64" s="168">
        <f>J508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94</v>
      </c>
      <c r="E65" s="167"/>
      <c r="F65" s="167"/>
      <c r="G65" s="167"/>
      <c r="H65" s="167"/>
      <c r="I65" s="167"/>
      <c r="J65" s="168">
        <f>J523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58"/>
      <c r="C66" s="159"/>
      <c r="D66" s="160" t="s">
        <v>95</v>
      </c>
      <c r="E66" s="161"/>
      <c r="F66" s="161"/>
      <c r="G66" s="161"/>
      <c r="H66" s="161"/>
      <c r="I66" s="161"/>
      <c r="J66" s="162">
        <f>J527</f>
        <v>0</v>
      </c>
      <c r="K66" s="159"/>
      <c r="L66" s="16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4"/>
      <c r="C67" s="165"/>
      <c r="D67" s="166" t="s">
        <v>96</v>
      </c>
      <c r="E67" s="167"/>
      <c r="F67" s="167"/>
      <c r="G67" s="167"/>
      <c r="H67" s="167"/>
      <c r="I67" s="167"/>
      <c r="J67" s="168">
        <f>J528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4"/>
      <c r="C68" s="165"/>
      <c r="D68" s="166" t="s">
        <v>97</v>
      </c>
      <c r="E68" s="167"/>
      <c r="F68" s="167"/>
      <c r="G68" s="167"/>
      <c r="H68" s="167"/>
      <c r="I68" s="167"/>
      <c r="J68" s="168">
        <f>J558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58"/>
      <c r="C69" s="159"/>
      <c r="D69" s="160" t="s">
        <v>98</v>
      </c>
      <c r="E69" s="161"/>
      <c r="F69" s="161"/>
      <c r="G69" s="161"/>
      <c r="H69" s="161"/>
      <c r="I69" s="161"/>
      <c r="J69" s="162">
        <f>J569</f>
        <v>0</v>
      </c>
      <c r="K69" s="159"/>
      <c r="L69" s="16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4"/>
      <c r="C70" s="165"/>
      <c r="D70" s="166" t="s">
        <v>99</v>
      </c>
      <c r="E70" s="167"/>
      <c r="F70" s="167"/>
      <c r="G70" s="167"/>
      <c r="H70" s="167"/>
      <c r="I70" s="167"/>
      <c r="J70" s="168">
        <f>J577</f>
        <v>0</v>
      </c>
      <c r="K70" s="165"/>
      <c r="L70" s="16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4"/>
      <c r="C71" s="165"/>
      <c r="D71" s="166" t="s">
        <v>100</v>
      </c>
      <c r="E71" s="167"/>
      <c r="F71" s="167"/>
      <c r="G71" s="167"/>
      <c r="H71" s="167"/>
      <c r="I71" s="167"/>
      <c r="J71" s="168">
        <f>J597</f>
        <v>0</v>
      </c>
      <c r="K71" s="165"/>
      <c r="L71" s="16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4"/>
      <c r="C72" s="165"/>
      <c r="D72" s="166" t="s">
        <v>101</v>
      </c>
      <c r="E72" s="167"/>
      <c r="F72" s="167"/>
      <c r="G72" s="167"/>
      <c r="H72" s="167"/>
      <c r="I72" s="167"/>
      <c r="J72" s="168">
        <f>J606</f>
        <v>0</v>
      </c>
      <c r="K72" s="165"/>
      <c r="L72" s="16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2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2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102</v>
      </c>
      <c r="D79" s="40"/>
      <c r="E79" s="40"/>
      <c r="F79" s="40"/>
      <c r="G79" s="40"/>
      <c r="H79" s="40"/>
      <c r="I79" s="40"/>
      <c r="J79" s="40"/>
      <c r="K79" s="40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2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2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E7</f>
        <v>Polní cesta HC1-R</v>
      </c>
      <c r="F82" s="40"/>
      <c r="G82" s="40"/>
      <c r="H82" s="40"/>
      <c r="I82" s="40"/>
      <c r="J82" s="40"/>
      <c r="K82" s="40"/>
      <c r="L82" s="12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2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F10</f>
        <v>Rádlo</v>
      </c>
      <c r="G84" s="40"/>
      <c r="H84" s="40"/>
      <c r="I84" s="32" t="s">
        <v>23</v>
      </c>
      <c r="J84" s="72" t="str">
        <f>IF(J10="","",J10)</f>
        <v>26. 11. 2021</v>
      </c>
      <c r="K84" s="40"/>
      <c r="L84" s="12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E13</f>
        <v>SPU ČR</v>
      </c>
      <c r="G86" s="40"/>
      <c r="H86" s="40"/>
      <c r="I86" s="32" t="s">
        <v>31</v>
      </c>
      <c r="J86" s="36" t="str">
        <f>E19</f>
        <v xml:space="preserve"> </v>
      </c>
      <c r="K86" s="40"/>
      <c r="L86" s="12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29</v>
      </c>
      <c r="D87" s="40"/>
      <c r="E87" s="40"/>
      <c r="F87" s="27" t="str">
        <f>IF(E16="","",E16)</f>
        <v>Vyplň údaj</v>
      </c>
      <c r="G87" s="40"/>
      <c r="H87" s="40"/>
      <c r="I87" s="32" t="s">
        <v>34</v>
      </c>
      <c r="J87" s="36" t="str">
        <f>E22</f>
        <v>HYDROPROGRESS, s.r.o.</v>
      </c>
      <c r="K87" s="40"/>
      <c r="L87" s="12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2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0"/>
      <c r="B89" s="171"/>
      <c r="C89" s="172" t="s">
        <v>103</v>
      </c>
      <c r="D89" s="173" t="s">
        <v>57</v>
      </c>
      <c r="E89" s="173" t="s">
        <v>53</v>
      </c>
      <c r="F89" s="173" t="s">
        <v>54</v>
      </c>
      <c r="G89" s="173" t="s">
        <v>104</v>
      </c>
      <c r="H89" s="173" t="s">
        <v>105</v>
      </c>
      <c r="I89" s="173" t="s">
        <v>106</v>
      </c>
      <c r="J89" s="173" t="s">
        <v>83</v>
      </c>
      <c r="K89" s="174" t="s">
        <v>107</v>
      </c>
      <c r="L89" s="175"/>
      <c r="M89" s="92" t="s">
        <v>19</v>
      </c>
      <c r="N89" s="93" t="s">
        <v>42</v>
      </c>
      <c r="O89" s="93" t="s">
        <v>108</v>
      </c>
      <c r="P89" s="93" t="s">
        <v>109</v>
      </c>
      <c r="Q89" s="93" t="s">
        <v>110</v>
      </c>
      <c r="R89" s="93" t="s">
        <v>111</v>
      </c>
      <c r="S89" s="93" t="s">
        <v>112</v>
      </c>
      <c r="T89" s="94" t="s">
        <v>113</v>
      </c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</row>
    <row r="90" s="2" customFormat="1" ht="22.8" customHeight="1">
      <c r="A90" s="38"/>
      <c r="B90" s="39"/>
      <c r="C90" s="99" t="s">
        <v>114</v>
      </c>
      <c r="D90" s="40"/>
      <c r="E90" s="40"/>
      <c r="F90" s="40"/>
      <c r="G90" s="40"/>
      <c r="H90" s="40"/>
      <c r="I90" s="40"/>
      <c r="J90" s="176">
        <f>BK90</f>
        <v>0</v>
      </c>
      <c r="K90" s="40"/>
      <c r="L90" s="44"/>
      <c r="M90" s="95"/>
      <c r="N90" s="177"/>
      <c r="O90" s="96"/>
      <c r="P90" s="178">
        <f>P91+P527+P569</f>
        <v>0</v>
      </c>
      <c r="Q90" s="96"/>
      <c r="R90" s="178">
        <f>R91+R527+R569</f>
        <v>8518.4426333477695</v>
      </c>
      <c r="S90" s="96"/>
      <c r="T90" s="179">
        <f>T91+T527+T569</f>
        <v>598.15999999999997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84</v>
      </c>
      <c r="BK90" s="180">
        <f>BK91+BK527+BK569</f>
        <v>0</v>
      </c>
    </row>
    <row r="91" s="12" customFormat="1" ht="25.92" customHeight="1">
      <c r="A91" s="12"/>
      <c r="B91" s="181"/>
      <c r="C91" s="182"/>
      <c r="D91" s="183" t="s">
        <v>71</v>
      </c>
      <c r="E91" s="184" t="s">
        <v>115</v>
      </c>
      <c r="F91" s="184" t="s">
        <v>116</v>
      </c>
      <c r="G91" s="182"/>
      <c r="H91" s="182"/>
      <c r="I91" s="185"/>
      <c r="J91" s="186">
        <f>BK91</f>
        <v>0</v>
      </c>
      <c r="K91" s="182"/>
      <c r="L91" s="187"/>
      <c r="M91" s="188"/>
      <c r="N91" s="189"/>
      <c r="O91" s="189"/>
      <c r="P91" s="190">
        <f>P92+P272+P329+P339+P376+P426+P475+P508+P523</f>
        <v>0</v>
      </c>
      <c r="Q91" s="189"/>
      <c r="R91" s="190">
        <f>R92+R272+R329+R339+R376+R426+R475+R508+R523</f>
        <v>8518.2960013477696</v>
      </c>
      <c r="S91" s="189"/>
      <c r="T91" s="191">
        <f>T92+T272+T329+T339+T376+T426+T475+T508+T523</f>
        <v>598.15999999999997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2" t="s">
        <v>77</v>
      </c>
      <c r="AT91" s="193" t="s">
        <v>71</v>
      </c>
      <c r="AU91" s="193" t="s">
        <v>72</v>
      </c>
      <c r="AY91" s="192" t="s">
        <v>117</v>
      </c>
      <c r="BK91" s="194">
        <f>BK92+BK272+BK329+BK339+BK376+BK426+BK475+BK508+BK523</f>
        <v>0</v>
      </c>
    </row>
    <row r="92" s="12" customFormat="1" ht="22.8" customHeight="1">
      <c r="A92" s="12"/>
      <c r="B92" s="181"/>
      <c r="C92" s="182"/>
      <c r="D92" s="183" t="s">
        <v>71</v>
      </c>
      <c r="E92" s="195" t="s">
        <v>77</v>
      </c>
      <c r="F92" s="195" t="s">
        <v>118</v>
      </c>
      <c r="G92" s="182"/>
      <c r="H92" s="182"/>
      <c r="I92" s="185"/>
      <c r="J92" s="196">
        <f>BK92</f>
        <v>0</v>
      </c>
      <c r="K92" s="182"/>
      <c r="L92" s="187"/>
      <c r="M92" s="188"/>
      <c r="N92" s="189"/>
      <c r="O92" s="189"/>
      <c r="P92" s="190">
        <f>SUM(P93:P271)</f>
        <v>0</v>
      </c>
      <c r="Q92" s="189"/>
      <c r="R92" s="190">
        <f>SUM(R93:R271)</f>
        <v>0.47745175099999998</v>
      </c>
      <c r="S92" s="189"/>
      <c r="T92" s="191">
        <f>SUM(T93:T271)</f>
        <v>453.75999999999999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2" t="s">
        <v>77</v>
      </c>
      <c r="AT92" s="193" t="s">
        <v>71</v>
      </c>
      <c r="AU92" s="193" t="s">
        <v>77</v>
      </c>
      <c r="AY92" s="192" t="s">
        <v>117</v>
      </c>
      <c r="BK92" s="194">
        <f>SUM(BK93:BK271)</f>
        <v>0</v>
      </c>
    </row>
    <row r="93" s="2" customFormat="1" ht="16.5" customHeight="1">
      <c r="A93" s="38"/>
      <c r="B93" s="39"/>
      <c r="C93" s="197" t="s">
        <v>77</v>
      </c>
      <c r="D93" s="197" t="s">
        <v>119</v>
      </c>
      <c r="E93" s="198" t="s">
        <v>120</v>
      </c>
      <c r="F93" s="199" t="s">
        <v>121</v>
      </c>
      <c r="G93" s="200" t="s">
        <v>122</v>
      </c>
      <c r="H93" s="201">
        <v>4032</v>
      </c>
      <c r="I93" s="202"/>
      <c r="J93" s="203">
        <f>ROUND(I93*H93,2)</f>
        <v>0</v>
      </c>
      <c r="K93" s="199" t="s">
        <v>123</v>
      </c>
      <c r="L93" s="44"/>
      <c r="M93" s="204" t="s">
        <v>19</v>
      </c>
      <c r="N93" s="205" t="s">
        <v>43</v>
      </c>
      <c r="O93" s="84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8" t="s">
        <v>124</v>
      </c>
      <c r="AT93" s="208" t="s">
        <v>119</v>
      </c>
      <c r="AU93" s="208" t="s">
        <v>79</v>
      </c>
      <c r="AY93" s="17" t="s">
        <v>117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7" t="s">
        <v>77</v>
      </c>
      <c r="BK93" s="209">
        <f>ROUND(I93*H93,2)</f>
        <v>0</v>
      </c>
      <c r="BL93" s="17" t="s">
        <v>124</v>
      </c>
      <c r="BM93" s="208" t="s">
        <v>125</v>
      </c>
    </row>
    <row r="94" s="2" customFormat="1">
      <c r="A94" s="38"/>
      <c r="B94" s="39"/>
      <c r="C94" s="40"/>
      <c r="D94" s="210" t="s">
        <v>126</v>
      </c>
      <c r="E94" s="40"/>
      <c r="F94" s="211" t="s">
        <v>127</v>
      </c>
      <c r="G94" s="40"/>
      <c r="H94" s="40"/>
      <c r="I94" s="212"/>
      <c r="J94" s="40"/>
      <c r="K94" s="40"/>
      <c r="L94" s="44"/>
      <c r="M94" s="213"/>
      <c r="N94" s="214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126</v>
      </c>
      <c r="AU94" s="17" t="s">
        <v>79</v>
      </c>
    </row>
    <row r="95" s="2" customFormat="1">
      <c r="A95" s="38"/>
      <c r="B95" s="39"/>
      <c r="C95" s="40"/>
      <c r="D95" s="215" t="s">
        <v>128</v>
      </c>
      <c r="E95" s="40"/>
      <c r="F95" s="216" t="s">
        <v>129</v>
      </c>
      <c r="G95" s="40"/>
      <c r="H95" s="40"/>
      <c r="I95" s="212"/>
      <c r="J95" s="40"/>
      <c r="K95" s="40"/>
      <c r="L95" s="44"/>
      <c r="M95" s="213"/>
      <c r="N95" s="21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79</v>
      </c>
    </row>
    <row r="96" s="13" customFormat="1">
      <c r="A96" s="13"/>
      <c r="B96" s="217"/>
      <c r="C96" s="218"/>
      <c r="D96" s="210" t="s">
        <v>130</v>
      </c>
      <c r="E96" s="219" t="s">
        <v>19</v>
      </c>
      <c r="F96" s="220" t="s">
        <v>131</v>
      </c>
      <c r="G96" s="218"/>
      <c r="H96" s="221">
        <v>4032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7" t="s">
        <v>130</v>
      </c>
      <c r="AU96" s="227" t="s">
        <v>79</v>
      </c>
      <c r="AV96" s="13" t="s">
        <v>79</v>
      </c>
      <c r="AW96" s="13" t="s">
        <v>33</v>
      </c>
      <c r="AX96" s="13" t="s">
        <v>72</v>
      </c>
      <c r="AY96" s="227" t="s">
        <v>117</v>
      </c>
    </row>
    <row r="97" s="14" customFormat="1">
      <c r="A97" s="14"/>
      <c r="B97" s="228"/>
      <c r="C97" s="229"/>
      <c r="D97" s="210" t="s">
        <v>130</v>
      </c>
      <c r="E97" s="230" t="s">
        <v>19</v>
      </c>
      <c r="F97" s="231" t="s">
        <v>132</v>
      </c>
      <c r="G97" s="229"/>
      <c r="H97" s="232">
        <v>4032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8" t="s">
        <v>130</v>
      </c>
      <c r="AU97" s="238" t="s">
        <v>79</v>
      </c>
      <c r="AV97" s="14" t="s">
        <v>124</v>
      </c>
      <c r="AW97" s="14" t="s">
        <v>33</v>
      </c>
      <c r="AX97" s="14" t="s">
        <v>77</v>
      </c>
      <c r="AY97" s="238" t="s">
        <v>117</v>
      </c>
    </row>
    <row r="98" s="2" customFormat="1" ht="24.15" customHeight="1">
      <c r="A98" s="38"/>
      <c r="B98" s="39"/>
      <c r="C98" s="197" t="s">
        <v>79</v>
      </c>
      <c r="D98" s="197" t="s">
        <v>119</v>
      </c>
      <c r="E98" s="198" t="s">
        <v>133</v>
      </c>
      <c r="F98" s="199" t="s">
        <v>134</v>
      </c>
      <c r="G98" s="200" t="s">
        <v>122</v>
      </c>
      <c r="H98" s="201">
        <v>1406</v>
      </c>
      <c r="I98" s="202"/>
      <c r="J98" s="203">
        <f>ROUND(I98*H98,2)</f>
        <v>0</v>
      </c>
      <c r="K98" s="199" t="s">
        <v>123</v>
      </c>
      <c r="L98" s="44"/>
      <c r="M98" s="204" t="s">
        <v>19</v>
      </c>
      <c r="N98" s="205" t="s">
        <v>43</v>
      </c>
      <c r="O98" s="84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8" t="s">
        <v>124</v>
      </c>
      <c r="AT98" s="208" t="s">
        <v>119</v>
      </c>
      <c r="AU98" s="208" t="s">
        <v>79</v>
      </c>
      <c r="AY98" s="17" t="s">
        <v>117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7" t="s">
        <v>77</v>
      </c>
      <c r="BK98" s="209">
        <f>ROUND(I98*H98,2)</f>
        <v>0</v>
      </c>
      <c r="BL98" s="17" t="s">
        <v>124</v>
      </c>
      <c r="BM98" s="208" t="s">
        <v>135</v>
      </c>
    </row>
    <row r="99" s="2" customFormat="1">
      <c r="A99" s="38"/>
      <c r="B99" s="39"/>
      <c r="C99" s="40"/>
      <c r="D99" s="210" t="s">
        <v>126</v>
      </c>
      <c r="E99" s="40"/>
      <c r="F99" s="211" t="s">
        <v>136</v>
      </c>
      <c r="G99" s="40"/>
      <c r="H99" s="40"/>
      <c r="I99" s="212"/>
      <c r="J99" s="40"/>
      <c r="K99" s="40"/>
      <c r="L99" s="44"/>
      <c r="M99" s="213"/>
      <c r="N99" s="21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126</v>
      </c>
      <c r="AU99" s="17" t="s">
        <v>79</v>
      </c>
    </row>
    <row r="100" s="2" customFormat="1">
      <c r="A100" s="38"/>
      <c r="B100" s="39"/>
      <c r="C100" s="40"/>
      <c r="D100" s="215" t="s">
        <v>128</v>
      </c>
      <c r="E100" s="40"/>
      <c r="F100" s="216" t="s">
        <v>137</v>
      </c>
      <c r="G100" s="40"/>
      <c r="H100" s="40"/>
      <c r="I100" s="212"/>
      <c r="J100" s="40"/>
      <c r="K100" s="40"/>
      <c r="L100" s="44"/>
      <c r="M100" s="213"/>
      <c r="N100" s="214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128</v>
      </c>
      <c r="AU100" s="17" t="s">
        <v>79</v>
      </c>
    </row>
    <row r="101" s="13" customFormat="1">
      <c r="A101" s="13"/>
      <c r="B101" s="217"/>
      <c r="C101" s="218"/>
      <c r="D101" s="210" t="s">
        <v>130</v>
      </c>
      <c r="E101" s="219" t="s">
        <v>19</v>
      </c>
      <c r="F101" s="220" t="s">
        <v>138</v>
      </c>
      <c r="G101" s="218"/>
      <c r="H101" s="221">
        <v>1406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7" t="s">
        <v>130</v>
      </c>
      <c r="AU101" s="227" t="s">
        <v>79</v>
      </c>
      <c r="AV101" s="13" t="s">
        <v>79</v>
      </c>
      <c r="AW101" s="13" t="s">
        <v>33</v>
      </c>
      <c r="AX101" s="13" t="s">
        <v>72</v>
      </c>
      <c r="AY101" s="227" t="s">
        <v>117</v>
      </c>
    </row>
    <row r="102" s="14" customFormat="1">
      <c r="A102" s="14"/>
      <c r="B102" s="228"/>
      <c r="C102" s="229"/>
      <c r="D102" s="210" t="s">
        <v>130</v>
      </c>
      <c r="E102" s="230" t="s">
        <v>19</v>
      </c>
      <c r="F102" s="231" t="s">
        <v>132</v>
      </c>
      <c r="G102" s="229"/>
      <c r="H102" s="232">
        <v>1406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8" t="s">
        <v>130</v>
      </c>
      <c r="AU102" s="238" t="s">
        <v>79</v>
      </c>
      <c r="AV102" s="14" t="s">
        <v>124</v>
      </c>
      <c r="AW102" s="14" t="s">
        <v>33</v>
      </c>
      <c r="AX102" s="14" t="s">
        <v>77</v>
      </c>
      <c r="AY102" s="238" t="s">
        <v>117</v>
      </c>
    </row>
    <row r="103" s="2" customFormat="1" ht="16.5" customHeight="1">
      <c r="A103" s="38"/>
      <c r="B103" s="39"/>
      <c r="C103" s="197" t="s">
        <v>139</v>
      </c>
      <c r="D103" s="197" t="s">
        <v>119</v>
      </c>
      <c r="E103" s="198" t="s">
        <v>140</v>
      </c>
      <c r="F103" s="199" t="s">
        <v>141</v>
      </c>
      <c r="G103" s="200" t="s">
        <v>142</v>
      </c>
      <c r="H103" s="201">
        <v>15</v>
      </c>
      <c r="I103" s="202"/>
      <c r="J103" s="203">
        <f>ROUND(I103*H103,2)</f>
        <v>0</v>
      </c>
      <c r="K103" s="199" t="s">
        <v>123</v>
      </c>
      <c r="L103" s="44"/>
      <c r="M103" s="204" t="s">
        <v>19</v>
      </c>
      <c r="N103" s="205" t="s">
        <v>43</v>
      </c>
      <c r="O103" s="84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8" t="s">
        <v>124</v>
      </c>
      <c r="AT103" s="208" t="s">
        <v>119</v>
      </c>
      <c r="AU103" s="208" t="s">
        <v>79</v>
      </c>
      <c r="AY103" s="17" t="s">
        <v>117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7" t="s">
        <v>77</v>
      </c>
      <c r="BK103" s="209">
        <f>ROUND(I103*H103,2)</f>
        <v>0</v>
      </c>
      <c r="BL103" s="17" t="s">
        <v>124</v>
      </c>
      <c r="BM103" s="208" t="s">
        <v>143</v>
      </c>
    </row>
    <row r="104" s="2" customFormat="1">
      <c r="A104" s="38"/>
      <c r="B104" s="39"/>
      <c r="C104" s="40"/>
      <c r="D104" s="210" t="s">
        <v>126</v>
      </c>
      <c r="E104" s="40"/>
      <c r="F104" s="211" t="s">
        <v>144</v>
      </c>
      <c r="G104" s="40"/>
      <c r="H104" s="40"/>
      <c r="I104" s="212"/>
      <c r="J104" s="40"/>
      <c r="K104" s="40"/>
      <c r="L104" s="44"/>
      <c r="M104" s="213"/>
      <c r="N104" s="214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126</v>
      </c>
      <c r="AU104" s="17" t="s">
        <v>79</v>
      </c>
    </row>
    <row r="105" s="2" customFormat="1">
      <c r="A105" s="38"/>
      <c r="B105" s="39"/>
      <c r="C105" s="40"/>
      <c r="D105" s="215" t="s">
        <v>128</v>
      </c>
      <c r="E105" s="40"/>
      <c r="F105" s="216" t="s">
        <v>145</v>
      </c>
      <c r="G105" s="40"/>
      <c r="H105" s="40"/>
      <c r="I105" s="212"/>
      <c r="J105" s="40"/>
      <c r="K105" s="40"/>
      <c r="L105" s="44"/>
      <c r="M105" s="213"/>
      <c r="N105" s="214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128</v>
      </c>
      <c r="AU105" s="17" t="s">
        <v>79</v>
      </c>
    </row>
    <row r="106" s="13" customFormat="1">
      <c r="A106" s="13"/>
      <c r="B106" s="217"/>
      <c r="C106" s="218"/>
      <c r="D106" s="210" t="s">
        <v>130</v>
      </c>
      <c r="E106" s="219" t="s">
        <v>19</v>
      </c>
      <c r="F106" s="220" t="s">
        <v>8</v>
      </c>
      <c r="G106" s="218"/>
      <c r="H106" s="221">
        <v>15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7" t="s">
        <v>130</v>
      </c>
      <c r="AU106" s="227" t="s">
        <v>79</v>
      </c>
      <c r="AV106" s="13" t="s">
        <v>79</v>
      </c>
      <c r="AW106" s="13" t="s">
        <v>33</v>
      </c>
      <c r="AX106" s="13" t="s">
        <v>77</v>
      </c>
      <c r="AY106" s="227" t="s">
        <v>117</v>
      </c>
    </row>
    <row r="107" s="2" customFormat="1" ht="16.5" customHeight="1">
      <c r="A107" s="38"/>
      <c r="B107" s="39"/>
      <c r="C107" s="197" t="s">
        <v>124</v>
      </c>
      <c r="D107" s="197" t="s">
        <v>119</v>
      </c>
      <c r="E107" s="198" t="s">
        <v>146</v>
      </c>
      <c r="F107" s="199" t="s">
        <v>147</v>
      </c>
      <c r="G107" s="200" t="s">
        <v>142</v>
      </c>
      <c r="H107" s="201">
        <v>15</v>
      </c>
      <c r="I107" s="202"/>
      <c r="J107" s="203">
        <f>ROUND(I107*H107,2)</f>
        <v>0</v>
      </c>
      <c r="K107" s="199" t="s">
        <v>123</v>
      </c>
      <c r="L107" s="44"/>
      <c r="M107" s="204" t="s">
        <v>19</v>
      </c>
      <c r="N107" s="205" t="s">
        <v>43</v>
      </c>
      <c r="O107" s="84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8" t="s">
        <v>124</v>
      </c>
      <c r="AT107" s="208" t="s">
        <v>119</v>
      </c>
      <c r="AU107" s="208" t="s">
        <v>79</v>
      </c>
      <c r="AY107" s="17" t="s">
        <v>117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7" t="s">
        <v>77</v>
      </c>
      <c r="BK107" s="209">
        <f>ROUND(I107*H107,2)</f>
        <v>0</v>
      </c>
      <c r="BL107" s="17" t="s">
        <v>124</v>
      </c>
      <c r="BM107" s="208" t="s">
        <v>148</v>
      </c>
    </row>
    <row r="108" s="2" customFormat="1">
      <c r="A108" s="38"/>
      <c r="B108" s="39"/>
      <c r="C108" s="40"/>
      <c r="D108" s="210" t="s">
        <v>126</v>
      </c>
      <c r="E108" s="40"/>
      <c r="F108" s="211" t="s">
        <v>149</v>
      </c>
      <c r="G108" s="40"/>
      <c r="H108" s="40"/>
      <c r="I108" s="212"/>
      <c r="J108" s="40"/>
      <c r="K108" s="40"/>
      <c r="L108" s="44"/>
      <c r="M108" s="213"/>
      <c r="N108" s="214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126</v>
      </c>
      <c r="AU108" s="17" t="s">
        <v>79</v>
      </c>
    </row>
    <row r="109" s="2" customFormat="1">
      <c r="A109" s="38"/>
      <c r="B109" s="39"/>
      <c r="C109" s="40"/>
      <c r="D109" s="215" t="s">
        <v>128</v>
      </c>
      <c r="E109" s="40"/>
      <c r="F109" s="216" t="s">
        <v>150</v>
      </c>
      <c r="G109" s="40"/>
      <c r="H109" s="40"/>
      <c r="I109" s="212"/>
      <c r="J109" s="40"/>
      <c r="K109" s="40"/>
      <c r="L109" s="44"/>
      <c r="M109" s="213"/>
      <c r="N109" s="214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128</v>
      </c>
      <c r="AU109" s="17" t="s">
        <v>79</v>
      </c>
    </row>
    <row r="110" s="13" customFormat="1">
      <c r="A110" s="13"/>
      <c r="B110" s="217"/>
      <c r="C110" s="218"/>
      <c r="D110" s="210" t="s">
        <v>130</v>
      </c>
      <c r="E110" s="219" t="s">
        <v>19</v>
      </c>
      <c r="F110" s="220" t="s">
        <v>8</v>
      </c>
      <c r="G110" s="218"/>
      <c r="H110" s="221">
        <v>15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7" t="s">
        <v>130</v>
      </c>
      <c r="AU110" s="227" t="s">
        <v>79</v>
      </c>
      <c r="AV110" s="13" t="s">
        <v>79</v>
      </c>
      <c r="AW110" s="13" t="s">
        <v>33</v>
      </c>
      <c r="AX110" s="13" t="s">
        <v>77</v>
      </c>
      <c r="AY110" s="227" t="s">
        <v>117</v>
      </c>
    </row>
    <row r="111" s="2" customFormat="1" ht="16.5" customHeight="1">
      <c r="A111" s="38"/>
      <c r="B111" s="39"/>
      <c r="C111" s="197" t="s">
        <v>151</v>
      </c>
      <c r="D111" s="197" t="s">
        <v>119</v>
      </c>
      <c r="E111" s="198" t="s">
        <v>152</v>
      </c>
      <c r="F111" s="199" t="s">
        <v>153</v>
      </c>
      <c r="G111" s="200" t="s">
        <v>142</v>
      </c>
      <c r="H111" s="201">
        <v>15</v>
      </c>
      <c r="I111" s="202"/>
      <c r="J111" s="203">
        <f>ROUND(I111*H111,2)</f>
        <v>0</v>
      </c>
      <c r="K111" s="199" t="s">
        <v>123</v>
      </c>
      <c r="L111" s="44"/>
      <c r="M111" s="204" t="s">
        <v>19</v>
      </c>
      <c r="N111" s="205" t="s">
        <v>43</v>
      </c>
      <c r="O111" s="84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8" t="s">
        <v>124</v>
      </c>
      <c r="AT111" s="208" t="s">
        <v>119</v>
      </c>
      <c r="AU111" s="208" t="s">
        <v>79</v>
      </c>
      <c r="AY111" s="17" t="s">
        <v>117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7" t="s">
        <v>77</v>
      </c>
      <c r="BK111" s="209">
        <f>ROUND(I111*H111,2)</f>
        <v>0</v>
      </c>
      <c r="BL111" s="17" t="s">
        <v>124</v>
      </c>
      <c r="BM111" s="208" t="s">
        <v>154</v>
      </c>
    </row>
    <row r="112" s="2" customFormat="1">
      <c r="A112" s="38"/>
      <c r="B112" s="39"/>
      <c r="C112" s="40"/>
      <c r="D112" s="210" t="s">
        <v>126</v>
      </c>
      <c r="E112" s="40"/>
      <c r="F112" s="211" t="s">
        <v>155</v>
      </c>
      <c r="G112" s="40"/>
      <c r="H112" s="40"/>
      <c r="I112" s="212"/>
      <c r="J112" s="40"/>
      <c r="K112" s="40"/>
      <c r="L112" s="44"/>
      <c r="M112" s="213"/>
      <c r="N112" s="21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126</v>
      </c>
      <c r="AU112" s="17" t="s">
        <v>79</v>
      </c>
    </row>
    <row r="113" s="2" customFormat="1">
      <c r="A113" s="38"/>
      <c r="B113" s="39"/>
      <c r="C113" s="40"/>
      <c r="D113" s="215" t="s">
        <v>128</v>
      </c>
      <c r="E113" s="40"/>
      <c r="F113" s="216" t="s">
        <v>156</v>
      </c>
      <c r="G113" s="40"/>
      <c r="H113" s="40"/>
      <c r="I113" s="212"/>
      <c r="J113" s="40"/>
      <c r="K113" s="40"/>
      <c r="L113" s="44"/>
      <c r="M113" s="213"/>
      <c r="N113" s="214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128</v>
      </c>
      <c r="AU113" s="17" t="s">
        <v>79</v>
      </c>
    </row>
    <row r="114" s="13" customFormat="1">
      <c r="A114" s="13"/>
      <c r="B114" s="217"/>
      <c r="C114" s="218"/>
      <c r="D114" s="210" t="s">
        <v>130</v>
      </c>
      <c r="E114" s="219" t="s">
        <v>19</v>
      </c>
      <c r="F114" s="220" t="s">
        <v>8</v>
      </c>
      <c r="G114" s="218"/>
      <c r="H114" s="221">
        <v>15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7" t="s">
        <v>130</v>
      </c>
      <c r="AU114" s="227" t="s">
        <v>79</v>
      </c>
      <c r="AV114" s="13" t="s">
        <v>79</v>
      </c>
      <c r="AW114" s="13" t="s">
        <v>33</v>
      </c>
      <c r="AX114" s="13" t="s">
        <v>77</v>
      </c>
      <c r="AY114" s="227" t="s">
        <v>117</v>
      </c>
    </row>
    <row r="115" s="2" customFormat="1" ht="16.5" customHeight="1">
      <c r="A115" s="38"/>
      <c r="B115" s="39"/>
      <c r="C115" s="197" t="s">
        <v>157</v>
      </c>
      <c r="D115" s="197" t="s">
        <v>119</v>
      </c>
      <c r="E115" s="198" t="s">
        <v>158</v>
      </c>
      <c r="F115" s="199" t="s">
        <v>159</v>
      </c>
      <c r="G115" s="200" t="s">
        <v>122</v>
      </c>
      <c r="H115" s="201">
        <v>640</v>
      </c>
      <c r="I115" s="202"/>
      <c r="J115" s="203">
        <f>ROUND(I115*H115,2)</f>
        <v>0</v>
      </c>
      <c r="K115" s="199" t="s">
        <v>123</v>
      </c>
      <c r="L115" s="44"/>
      <c r="M115" s="204" t="s">
        <v>19</v>
      </c>
      <c r="N115" s="205" t="s">
        <v>43</v>
      </c>
      <c r="O115" s="84"/>
      <c r="P115" s="206">
        <f>O115*H115</f>
        <v>0</v>
      </c>
      <c r="Q115" s="206">
        <v>0</v>
      </c>
      <c r="R115" s="206">
        <f>Q115*H115</f>
        <v>0</v>
      </c>
      <c r="S115" s="206">
        <v>0.70899999999999996</v>
      </c>
      <c r="T115" s="207">
        <f>S115*H115</f>
        <v>453.75999999999999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8" t="s">
        <v>124</v>
      </c>
      <c r="AT115" s="208" t="s">
        <v>119</v>
      </c>
      <c r="AU115" s="208" t="s">
        <v>79</v>
      </c>
      <c r="AY115" s="17" t="s">
        <v>117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7" t="s">
        <v>77</v>
      </c>
      <c r="BK115" s="209">
        <f>ROUND(I115*H115,2)</f>
        <v>0</v>
      </c>
      <c r="BL115" s="17" t="s">
        <v>124</v>
      </c>
      <c r="BM115" s="208" t="s">
        <v>160</v>
      </c>
    </row>
    <row r="116" s="2" customFormat="1">
      <c r="A116" s="38"/>
      <c r="B116" s="39"/>
      <c r="C116" s="40"/>
      <c r="D116" s="210" t="s">
        <v>126</v>
      </c>
      <c r="E116" s="40"/>
      <c r="F116" s="211" t="s">
        <v>161</v>
      </c>
      <c r="G116" s="40"/>
      <c r="H116" s="40"/>
      <c r="I116" s="212"/>
      <c r="J116" s="40"/>
      <c r="K116" s="40"/>
      <c r="L116" s="44"/>
      <c r="M116" s="213"/>
      <c r="N116" s="214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126</v>
      </c>
      <c r="AU116" s="17" t="s">
        <v>79</v>
      </c>
    </row>
    <row r="117" s="2" customFormat="1">
      <c r="A117" s="38"/>
      <c r="B117" s="39"/>
      <c r="C117" s="40"/>
      <c r="D117" s="215" t="s">
        <v>128</v>
      </c>
      <c r="E117" s="40"/>
      <c r="F117" s="216" t="s">
        <v>162</v>
      </c>
      <c r="G117" s="40"/>
      <c r="H117" s="40"/>
      <c r="I117" s="212"/>
      <c r="J117" s="40"/>
      <c r="K117" s="40"/>
      <c r="L117" s="44"/>
      <c r="M117" s="213"/>
      <c r="N117" s="214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128</v>
      </c>
      <c r="AU117" s="17" t="s">
        <v>79</v>
      </c>
    </row>
    <row r="118" s="13" customFormat="1">
      <c r="A118" s="13"/>
      <c r="B118" s="217"/>
      <c r="C118" s="218"/>
      <c r="D118" s="210" t="s">
        <v>130</v>
      </c>
      <c r="E118" s="219" t="s">
        <v>19</v>
      </c>
      <c r="F118" s="220" t="s">
        <v>163</v>
      </c>
      <c r="G118" s="218"/>
      <c r="H118" s="221">
        <v>640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7" t="s">
        <v>130</v>
      </c>
      <c r="AU118" s="227" t="s">
        <v>79</v>
      </c>
      <c r="AV118" s="13" t="s">
        <v>79</v>
      </c>
      <c r="AW118" s="13" t="s">
        <v>33</v>
      </c>
      <c r="AX118" s="13" t="s">
        <v>77</v>
      </c>
      <c r="AY118" s="227" t="s">
        <v>117</v>
      </c>
    </row>
    <row r="119" s="2" customFormat="1" ht="16.5" customHeight="1">
      <c r="A119" s="38"/>
      <c r="B119" s="39"/>
      <c r="C119" s="197" t="s">
        <v>164</v>
      </c>
      <c r="D119" s="197" t="s">
        <v>119</v>
      </c>
      <c r="E119" s="198" t="s">
        <v>165</v>
      </c>
      <c r="F119" s="199" t="s">
        <v>166</v>
      </c>
      <c r="G119" s="200" t="s">
        <v>167</v>
      </c>
      <c r="H119" s="201">
        <v>15</v>
      </c>
      <c r="I119" s="202"/>
      <c r="J119" s="203">
        <f>ROUND(I119*H119,2)</f>
        <v>0</v>
      </c>
      <c r="K119" s="199" t="s">
        <v>123</v>
      </c>
      <c r="L119" s="44"/>
      <c r="M119" s="204" t="s">
        <v>19</v>
      </c>
      <c r="N119" s="205" t="s">
        <v>43</v>
      </c>
      <c r="O119" s="84"/>
      <c r="P119" s="206">
        <f>O119*H119</f>
        <v>0</v>
      </c>
      <c r="Q119" s="206">
        <v>0.017500247399999998</v>
      </c>
      <c r="R119" s="206">
        <f>Q119*H119</f>
        <v>0.26250371099999997</v>
      </c>
      <c r="S119" s="206">
        <v>0</v>
      </c>
      <c r="T119" s="20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8" t="s">
        <v>124</v>
      </c>
      <c r="AT119" s="208" t="s">
        <v>119</v>
      </c>
      <c r="AU119" s="208" t="s">
        <v>79</v>
      </c>
      <c r="AY119" s="17" t="s">
        <v>117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7" t="s">
        <v>77</v>
      </c>
      <c r="BK119" s="209">
        <f>ROUND(I119*H119,2)</f>
        <v>0</v>
      </c>
      <c r="BL119" s="17" t="s">
        <v>124</v>
      </c>
      <c r="BM119" s="208" t="s">
        <v>168</v>
      </c>
    </row>
    <row r="120" s="2" customFormat="1">
      <c r="A120" s="38"/>
      <c r="B120" s="39"/>
      <c r="C120" s="40"/>
      <c r="D120" s="210" t="s">
        <v>126</v>
      </c>
      <c r="E120" s="40"/>
      <c r="F120" s="211" t="s">
        <v>169</v>
      </c>
      <c r="G120" s="40"/>
      <c r="H120" s="40"/>
      <c r="I120" s="212"/>
      <c r="J120" s="40"/>
      <c r="K120" s="40"/>
      <c r="L120" s="44"/>
      <c r="M120" s="213"/>
      <c r="N120" s="214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126</v>
      </c>
      <c r="AU120" s="17" t="s">
        <v>79</v>
      </c>
    </row>
    <row r="121" s="2" customFormat="1">
      <c r="A121" s="38"/>
      <c r="B121" s="39"/>
      <c r="C121" s="40"/>
      <c r="D121" s="215" t="s">
        <v>128</v>
      </c>
      <c r="E121" s="40"/>
      <c r="F121" s="216" t="s">
        <v>170</v>
      </c>
      <c r="G121" s="40"/>
      <c r="H121" s="40"/>
      <c r="I121" s="212"/>
      <c r="J121" s="40"/>
      <c r="K121" s="40"/>
      <c r="L121" s="44"/>
      <c r="M121" s="213"/>
      <c r="N121" s="214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128</v>
      </c>
      <c r="AU121" s="17" t="s">
        <v>79</v>
      </c>
    </row>
    <row r="122" s="2" customFormat="1" ht="16.5" customHeight="1">
      <c r="A122" s="38"/>
      <c r="B122" s="39"/>
      <c r="C122" s="197" t="s">
        <v>171</v>
      </c>
      <c r="D122" s="197" t="s">
        <v>119</v>
      </c>
      <c r="E122" s="198" t="s">
        <v>172</v>
      </c>
      <c r="F122" s="199" t="s">
        <v>173</v>
      </c>
      <c r="G122" s="200" t="s">
        <v>174</v>
      </c>
      <c r="H122" s="201">
        <v>60</v>
      </c>
      <c r="I122" s="202"/>
      <c r="J122" s="203">
        <f>ROUND(I122*H122,2)</f>
        <v>0</v>
      </c>
      <c r="K122" s="199" t="s">
        <v>123</v>
      </c>
      <c r="L122" s="44"/>
      <c r="M122" s="204" t="s">
        <v>19</v>
      </c>
      <c r="N122" s="205" t="s">
        <v>43</v>
      </c>
      <c r="O122" s="84"/>
      <c r="P122" s="206">
        <f>O122*H122</f>
        <v>0</v>
      </c>
      <c r="Q122" s="206">
        <v>3.2634E-05</v>
      </c>
      <c r="R122" s="206">
        <f>Q122*H122</f>
        <v>0.0019580399999999999</v>
      </c>
      <c r="S122" s="206">
        <v>0</v>
      </c>
      <c r="T122" s="20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8" t="s">
        <v>124</v>
      </c>
      <c r="AT122" s="208" t="s">
        <v>119</v>
      </c>
      <c r="AU122" s="208" t="s">
        <v>79</v>
      </c>
      <c r="AY122" s="17" t="s">
        <v>117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7" t="s">
        <v>77</v>
      </c>
      <c r="BK122" s="209">
        <f>ROUND(I122*H122,2)</f>
        <v>0</v>
      </c>
      <c r="BL122" s="17" t="s">
        <v>124</v>
      </c>
      <c r="BM122" s="208" t="s">
        <v>175</v>
      </c>
    </row>
    <row r="123" s="2" customFormat="1">
      <c r="A123" s="38"/>
      <c r="B123" s="39"/>
      <c r="C123" s="40"/>
      <c r="D123" s="210" t="s">
        <v>126</v>
      </c>
      <c r="E123" s="40"/>
      <c r="F123" s="211" t="s">
        <v>176</v>
      </c>
      <c r="G123" s="40"/>
      <c r="H123" s="40"/>
      <c r="I123" s="212"/>
      <c r="J123" s="40"/>
      <c r="K123" s="40"/>
      <c r="L123" s="44"/>
      <c r="M123" s="213"/>
      <c r="N123" s="21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126</v>
      </c>
      <c r="AU123" s="17" t="s">
        <v>79</v>
      </c>
    </row>
    <row r="124" s="2" customFormat="1">
      <c r="A124" s="38"/>
      <c r="B124" s="39"/>
      <c r="C124" s="40"/>
      <c r="D124" s="215" t="s">
        <v>128</v>
      </c>
      <c r="E124" s="40"/>
      <c r="F124" s="216" t="s">
        <v>177</v>
      </c>
      <c r="G124" s="40"/>
      <c r="H124" s="40"/>
      <c r="I124" s="212"/>
      <c r="J124" s="40"/>
      <c r="K124" s="40"/>
      <c r="L124" s="44"/>
      <c r="M124" s="213"/>
      <c r="N124" s="214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128</v>
      </c>
      <c r="AU124" s="17" t="s">
        <v>79</v>
      </c>
    </row>
    <row r="125" s="13" customFormat="1">
      <c r="A125" s="13"/>
      <c r="B125" s="217"/>
      <c r="C125" s="218"/>
      <c r="D125" s="210" t="s">
        <v>130</v>
      </c>
      <c r="E125" s="219" t="s">
        <v>19</v>
      </c>
      <c r="F125" s="220" t="s">
        <v>178</v>
      </c>
      <c r="G125" s="218"/>
      <c r="H125" s="221">
        <v>60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7" t="s">
        <v>130</v>
      </c>
      <c r="AU125" s="227" t="s">
        <v>79</v>
      </c>
      <c r="AV125" s="13" t="s">
        <v>79</v>
      </c>
      <c r="AW125" s="13" t="s">
        <v>33</v>
      </c>
      <c r="AX125" s="13" t="s">
        <v>77</v>
      </c>
      <c r="AY125" s="227" t="s">
        <v>117</v>
      </c>
    </row>
    <row r="126" s="2" customFormat="1" ht="16.5" customHeight="1">
      <c r="A126" s="38"/>
      <c r="B126" s="39"/>
      <c r="C126" s="197" t="s">
        <v>179</v>
      </c>
      <c r="D126" s="197" t="s">
        <v>119</v>
      </c>
      <c r="E126" s="198" t="s">
        <v>180</v>
      </c>
      <c r="F126" s="199" t="s">
        <v>181</v>
      </c>
      <c r="G126" s="200" t="s">
        <v>182</v>
      </c>
      <c r="H126" s="201">
        <v>60</v>
      </c>
      <c r="I126" s="202"/>
      <c r="J126" s="203">
        <f>ROUND(I126*H126,2)</f>
        <v>0</v>
      </c>
      <c r="K126" s="199" t="s">
        <v>123</v>
      </c>
      <c r="L126" s="44"/>
      <c r="M126" s="204" t="s">
        <v>19</v>
      </c>
      <c r="N126" s="205" t="s">
        <v>43</v>
      </c>
      <c r="O126" s="84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8" t="s">
        <v>124</v>
      </c>
      <c r="AT126" s="208" t="s">
        <v>119</v>
      </c>
      <c r="AU126" s="208" t="s">
        <v>79</v>
      </c>
      <c r="AY126" s="17" t="s">
        <v>117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7" t="s">
        <v>77</v>
      </c>
      <c r="BK126" s="209">
        <f>ROUND(I126*H126,2)</f>
        <v>0</v>
      </c>
      <c r="BL126" s="17" t="s">
        <v>124</v>
      </c>
      <c r="BM126" s="208" t="s">
        <v>183</v>
      </c>
    </row>
    <row r="127" s="2" customFormat="1">
      <c r="A127" s="38"/>
      <c r="B127" s="39"/>
      <c r="C127" s="40"/>
      <c r="D127" s="210" t="s">
        <v>126</v>
      </c>
      <c r="E127" s="40"/>
      <c r="F127" s="211" t="s">
        <v>184</v>
      </c>
      <c r="G127" s="40"/>
      <c r="H127" s="40"/>
      <c r="I127" s="212"/>
      <c r="J127" s="40"/>
      <c r="K127" s="40"/>
      <c r="L127" s="44"/>
      <c r="M127" s="213"/>
      <c r="N127" s="21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126</v>
      </c>
      <c r="AU127" s="17" t="s">
        <v>79</v>
      </c>
    </row>
    <row r="128" s="2" customFormat="1">
      <c r="A128" s="38"/>
      <c r="B128" s="39"/>
      <c r="C128" s="40"/>
      <c r="D128" s="215" t="s">
        <v>128</v>
      </c>
      <c r="E128" s="40"/>
      <c r="F128" s="216" t="s">
        <v>185</v>
      </c>
      <c r="G128" s="40"/>
      <c r="H128" s="40"/>
      <c r="I128" s="212"/>
      <c r="J128" s="40"/>
      <c r="K128" s="40"/>
      <c r="L128" s="44"/>
      <c r="M128" s="213"/>
      <c r="N128" s="214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128</v>
      </c>
      <c r="AU128" s="17" t="s">
        <v>79</v>
      </c>
    </row>
    <row r="129" s="2" customFormat="1" ht="16.5" customHeight="1">
      <c r="A129" s="38"/>
      <c r="B129" s="39"/>
      <c r="C129" s="197" t="s">
        <v>186</v>
      </c>
      <c r="D129" s="197" t="s">
        <v>119</v>
      </c>
      <c r="E129" s="198" t="s">
        <v>187</v>
      </c>
      <c r="F129" s="199" t="s">
        <v>188</v>
      </c>
      <c r="G129" s="200" t="s">
        <v>122</v>
      </c>
      <c r="H129" s="201">
        <v>6000</v>
      </c>
      <c r="I129" s="202"/>
      <c r="J129" s="203">
        <f>ROUND(I129*H129,2)</f>
        <v>0</v>
      </c>
      <c r="K129" s="199" t="s">
        <v>123</v>
      </c>
      <c r="L129" s="44"/>
      <c r="M129" s="204" t="s">
        <v>19</v>
      </c>
      <c r="N129" s="205" t="s">
        <v>43</v>
      </c>
      <c r="O129" s="84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8" t="s">
        <v>124</v>
      </c>
      <c r="AT129" s="208" t="s">
        <v>119</v>
      </c>
      <c r="AU129" s="208" t="s">
        <v>79</v>
      </c>
      <c r="AY129" s="17" t="s">
        <v>117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7" t="s">
        <v>77</v>
      </c>
      <c r="BK129" s="209">
        <f>ROUND(I129*H129,2)</f>
        <v>0</v>
      </c>
      <c r="BL129" s="17" t="s">
        <v>124</v>
      </c>
      <c r="BM129" s="208" t="s">
        <v>189</v>
      </c>
    </row>
    <row r="130" s="2" customFormat="1">
      <c r="A130" s="38"/>
      <c r="B130" s="39"/>
      <c r="C130" s="40"/>
      <c r="D130" s="210" t="s">
        <v>126</v>
      </c>
      <c r="E130" s="40"/>
      <c r="F130" s="211" t="s">
        <v>190</v>
      </c>
      <c r="G130" s="40"/>
      <c r="H130" s="40"/>
      <c r="I130" s="212"/>
      <c r="J130" s="40"/>
      <c r="K130" s="40"/>
      <c r="L130" s="44"/>
      <c r="M130" s="213"/>
      <c r="N130" s="214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126</v>
      </c>
      <c r="AU130" s="17" t="s">
        <v>79</v>
      </c>
    </row>
    <row r="131" s="2" customFormat="1">
      <c r="A131" s="38"/>
      <c r="B131" s="39"/>
      <c r="C131" s="40"/>
      <c r="D131" s="215" t="s">
        <v>128</v>
      </c>
      <c r="E131" s="40"/>
      <c r="F131" s="216" t="s">
        <v>191</v>
      </c>
      <c r="G131" s="40"/>
      <c r="H131" s="40"/>
      <c r="I131" s="212"/>
      <c r="J131" s="40"/>
      <c r="K131" s="40"/>
      <c r="L131" s="44"/>
      <c r="M131" s="213"/>
      <c r="N131" s="21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128</v>
      </c>
      <c r="AU131" s="17" t="s">
        <v>79</v>
      </c>
    </row>
    <row r="132" s="13" customFormat="1">
      <c r="A132" s="13"/>
      <c r="B132" s="217"/>
      <c r="C132" s="218"/>
      <c r="D132" s="210" t="s">
        <v>130</v>
      </c>
      <c r="E132" s="219" t="s">
        <v>19</v>
      </c>
      <c r="F132" s="220" t="s">
        <v>192</v>
      </c>
      <c r="G132" s="218"/>
      <c r="H132" s="221">
        <v>6000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7" t="s">
        <v>130</v>
      </c>
      <c r="AU132" s="227" t="s">
        <v>79</v>
      </c>
      <c r="AV132" s="13" t="s">
        <v>79</v>
      </c>
      <c r="AW132" s="13" t="s">
        <v>33</v>
      </c>
      <c r="AX132" s="13" t="s">
        <v>77</v>
      </c>
      <c r="AY132" s="227" t="s">
        <v>117</v>
      </c>
    </row>
    <row r="133" s="2" customFormat="1" ht="21.75" customHeight="1">
      <c r="A133" s="38"/>
      <c r="B133" s="39"/>
      <c r="C133" s="197" t="s">
        <v>193</v>
      </c>
      <c r="D133" s="197" t="s">
        <v>119</v>
      </c>
      <c r="E133" s="198" t="s">
        <v>194</v>
      </c>
      <c r="F133" s="199" t="s">
        <v>195</v>
      </c>
      <c r="G133" s="200" t="s">
        <v>196</v>
      </c>
      <c r="H133" s="201">
        <v>11300.299999999999</v>
      </c>
      <c r="I133" s="202"/>
      <c r="J133" s="203">
        <f>ROUND(I133*H133,2)</f>
        <v>0</v>
      </c>
      <c r="K133" s="199" t="s">
        <v>197</v>
      </c>
      <c r="L133" s="44"/>
      <c r="M133" s="204" t="s">
        <v>19</v>
      </c>
      <c r="N133" s="205" t="s">
        <v>43</v>
      </c>
      <c r="O133" s="84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124</v>
      </c>
      <c r="AT133" s="208" t="s">
        <v>119</v>
      </c>
      <c r="AU133" s="208" t="s">
        <v>79</v>
      </c>
      <c r="AY133" s="17" t="s">
        <v>117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7" t="s">
        <v>77</v>
      </c>
      <c r="BK133" s="209">
        <f>ROUND(I133*H133,2)</f>
        <v>0</v>
      </c>
      <c r="BL133" s="17" t="s">
        <v>124</v>
      </c>
      <c r="BM133" s="208" t="s">
        <v>198</v>
      </c>
    </row>
    <row r="134" s="2" customFormat="1">
      <c r="A134" s="38"/>
      <c r="B134" s="39"/>
      <c r="C134" s="40"/>
      <c r="D134" s="210" t="s">
        <v>126</v>
      </c>
      <c r="E134" s="40"/>
      <c r="F134" s="211" t="s">
        <v>199</v>
      </c>
      <c r="G134" s="40"/>
      <c r="H134" s="40"/>
      <c r="I134" s="212"/>
      <c r="J134" s="40"/>
      <c r="K134" s="40"/>
      <c r="L134" s="44"/>
      <c r="M134" s="213"/>
      <c r="N134" s="214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126</v>
      </c>
      <c r="AU134" s="17" t="s">
        <v>79</v>
      </c>
    </row>
    <row r="135" s="2" customFormat="1">
      <c r="A135" s="38"/>
      <c r="B135" s="39"/>
      <c r="C135" s="40"/>
      <c r="D135" s="215" t="s">
        <v>128</v>
      </c>
      <c r="E135" s="40"/>
      <c r="F135" s="216" t="s">
        <v>200</v>
      </c>
      <c r="G135" s="40"/>
      <c r="H135" s="40"/>
      <c r="I135" s="212"/>
      <c r="J135" s="40"/>
      <c r="K135" s="40"/>
      <c r="L135" s="44"/>
      <c r="M135" s="213"/>
      <c r="N135" s="21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128</v>
      </c>
      <c r="AU135" s="17" t="s">
        <v>79</v>
      </c>
    </row>
    <row r="136" s="13" customFormat="1">
      <c r="A136" s="13"/>
      <c r="B136" s="217"/>
      <c r="C136" s="218"/>
      <c r="D136" s="210" t="s">
        <v>130</v>
      </c>
      <c r="E136" s="219" t="s">
        <v>19</v>
      </c>
      <c r="F136" s="220" t="s">
        <v>201</v>
      </c>
      <c r="G136" s="218"/>
      <c r="H136" s="221">
        <v>1299.3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7" t="s">
        <v>130</v>
      </c>
      <c r="AU136" s="227" t="s">
        <v>79</v>
      </c>
      <c r="AV136" s="13" t="s">
        <v>79</v>
      </c>
      <c r="AW136" s="13" t="s">
        <v>33</v>
      </c>
      <c r="AX136" s="13" t="s">
        <v>72</v>
      </c>
      <c r="AY136" s="227" t="s">
        <v>117</v>
      </c>
    </row>
    <row r="137" s="13" customFormat="1">
      <c r="A137" s="13"/>
      <c r="B137" s="217"/>
      <c r="C137" s="218"/>
      <c r="D137" s="210" t="s">
        <v>130</v>
      </c>
      <c r="E137" s="219" t="s">
        <v>19</v>
      </c>
      <c r="F137" s="220" t="s">
        <v>202</v>
      </c>
      <c r="G137" s="218"/>
      <c r="H137" s="221">
        <v>10001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7" t="s">
        <v>130</v>
      </c>
      <c r="AU137" s="227" t="s">
        <v>79</v>
      </c>
      <c r="AV137" s="13" t="s">
        <v>79</v>
      </c>
      <c r="AW137" s="13" t="s">
        <v>33</v>
      </c>
      <c r="AX137" s="13" t="s">
        <v>72</v>
      </c>
      <c r="AY137" s="227" t="s">
        <v>117</v>
      </c>
    </row>
    <row r="138" s="14" customFormat="1">
      <c r="A138" s="14"/>
      <c r="B138" s="228"/>
      <c r="C138" s="229"/>
      <c r="D138" s="210" t="s">
        <v>130</v>
      </c>
      <c r="E138" s="230" t="s">
        <v>19</v>
      </c>
      <c r="F138" s="231" t="s">
        <v>132</v>
      </c>
      <c r="G138" s="229"/>
      <c r="H138" s="232">
        <v>11300.299999999999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8" t="s">
        <v>130</v>
      </c>
      <c r="AU138" s="238" t="s">
        <v>79</v>
      </c>
      <c r="AV138" s="14" t="s">
        <v>124</v>
      </c>
      <c r="AW138" s="14" t="s">
        <v>33</v>
      </c>
      <c r="AX138" s="14" t="s">
        <v>77</v>
      </c>
      <c r="AY138" s="238" t="s">
        <v>117</v>
      </c>
    </row>
    <row r="139" s="2" customFormat="1" ht="16.5" customHeight="1">
      <c r="A139" s="38"/>
      <c r="B139" s="39"/>
      <c r="C139" s="197" t="s">
        <v>203</v>
      </c>
      <c r="D139" s="197" t="s">
        <v>119</v>
      </c>
      <c r="E139" s="198" t="s">
        <v>204</v>
      </c>
      <c r="F139" s="199" t="s">
        <v>205</v>
      </c>
      <c r="G139" s="200" t="s">
        <v>196</v>
      </c>
      <c r="H139" s="201">
        <v>30</v>
      </c>
      <c r="I139" s="202"/>
      <c r="J139" s="203">
        <f>ROUND(I139*H139,2)</f>
        <v>0</v>
      </c>
      <c r="K139" s="199" t="s">
        <v>123</v>
      </c>
      <c r="L139" s="44"/>
      <c r="M139" s="204" t="s">
        <v>19</v>
      </c>
      <c r="N139" s="205" t="s">
        <v>43</v>
      </c>
      <c r="O139" s="84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124</v>
      </c>
      <c r="AT139" s="208" t="s">
        <v>119</v>
      </c>
      <c r="AU139" s="208" t="s">
        <v>79</v>
      </c>
      <c r="AY139" s="17" t="s">
        <v>117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7" t="s">
        <v>77</v>
      </c>
      <c r="BK139" s="209">
        <f>ROUND(I139*H139,2)</f>
        <v>0</v>
      </c>
      <c r="BL139" s="17" t="s">
        <v>124</v>
      </c>
      <c r="BM139" s="208" t="s">
        <v>206</v>
      </c>
    </row>
    <row r="140" s="2" customFormat="1">
      <c r="A140" s="38"/>
      <c r="B140" s="39"/>
      <c r="C140" s="40"/>
      <c r="D140" s="210" t="s">
        <v>126</v>
      </c>
      <c r="E140" s="40"/>
      <c r="F140" s="211" t="s">
        <v>207</v>
      </c>
      <c r="G140" s="40"/>
      <c r="H140" s="40"/>
      <c r="I140" s="212"/>
      <c r="J140" s="40"/>
      <c r="K140" s="40"/>
      <c r="L140" s="44"/>
      <c r="M140" s="213"/>
      <c r="N140" s="214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126</v>
      </c>
      <c r="AU140" s="17" t="s">
        <v>79</v>
      </c>
    </row>
    <row r="141" s="2" customFormat="1">
      <c r="A141" s="38"/>
      <c r="B141" s="39"/>
      <c r="C141" s="40"/>
      <c r="D141" s="215" t="s">
        <v>128</v>
      </c>
      <c r="E141" s="40"/>
      <c r="F141" s="216" t="s">
        <v>208</v>
      </c>
      <c r="G141" s="40"/>
      <c r="H141" s="40"/>
      <c r="I141" s="212"/>
      <c r="J141" s="40"/>
      <c r="K141" s="40"/>
      <c r="L141" s="44"/>
      <c r="M141" s="213"/>
      <c r="N141" s="214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128</v>
      </c>
      <c r="AU141" s="17" t="s">
        <v>79</v>
      </c>
    </row>
    <row r="142" s="13" customFormat="1">
      <c r="A142" s="13"/>
      <c r="B142" s="217"/>
      <c r="C142" s="218"/>
      <c r="D142" s="210" t="s">
        <v>130</v>
      </c>
      <c r="E142" s="219" t="s">
        <v>19</v>
      </c>
      <c r="F142" s="220" t="s">
        <v>209</v>
      </c>
      <c r="G142" s="218"/>
      <c r="H142" s="221">
        <v>30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7" t="s">
        <v>130</v>
      </c>
      <c r="AU142" s="227" t="s">
        <v>79</v>
      </c>
      <c r="AV142" s="13" t="s">
        <v>79</v>
      </c>
      <c r="AW142" s="13" t="s">
        <v>33</v>
      </c>
      <c r="AX142" s="13" t="s">
        <v>77</v>
      </c>
      <c r="AY142" s="227" t="s">
        <v>117</v>
      </c>
    </row>
    <row r="143" s="2" customFormat="1" ht="16.5" customHeight="1">
      <c r="A143" s="38"/>
      <c r="B143" s="39"/>
      <c r="C143" s="197" t="s">
        <v>210</v>
      </c>
      <c r="D143" s="197" t="s">
        <v>119</v>
      </c>
      <c r="E143" s="198" t="s">
        <v>211</v>
      </c>
      <c r="F143" s="199" t="s">
        <v>212</v>
      </c>
      <c r="G143" s="200" t="s">
        <v>196</v>
      </c>
      <c r="H143" s="201">
        <v>182.56399999999999</v>
      </c>
      <c r="I143" s="202"/>
      <c r="J143" s="203">
        <f>ROUND(I143*H143,2)</f>
        <v>0</v>
      </c>
      <c r="K143" s="199" t="s">
        <v>123</v>
      </c>
      <c r="L143" s="44"/>
      <c r="M143" s="204" t="s">
        <v>19</v>
      </c>
      <c r="N143" s="205" t="s">
        <v>43</v>
      </c>
      <c r="O143" s="84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8" t="s">
        <v>124</v>
      </c>
      <c r="AT143" s="208" t="s">
        <v>119</v>
      </c>
      <c r="AU143" s="208" t="s">
        <v>79</v>
      </c>
      <c r="AY143" s="17" t="s">
        <v>117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7" t="s">
        <v>77</v>
      </c>
      <c r="BK143" s="209">
        <f>ROUND(I143*H143,2)</f>
        <v>0</v>
      </c>
      <c r="BL143" s="17" t="s">
        <v>124</v>
      </c>
      <c r="BM143" s="208" t="s">
        <v>213</v>
      </c>
    </row>
    <row r="144" s="2" customFormat="1">
      <c r="A144" s="38"/>
      <c r="B144" s="39"/>
      <c r="C144" s="40"/>
      <c r="D144" s="210" t="s">
        <v>126</v>
      </c>
      <c r="E144" s="40"/>
      <c r="F144" s="211" t="s">
        <v>214</v>
      </c>
      <c r="G144" s="40"/>
      <c r="H144" s="40"/>
      <c r="I144" s="212"/>
      <c r="J144" s="40"/>
      <c r="K144" s="40"/>
      <c r="L144" s="44"/>
      <c r="M144" s="213"/>
      <c r="N144" s="214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126</v>
      </c>
      <c r="AU144" s="17" t="s">
        <v>79</v>
      </c>
    </row>
    <row r="145" s="2" customFormat="1">
      <c r="A145" s="38"/>
      <c r="B145" s="39"/>
      <c r="C145" s="40"/>
      <c r="D145" s="215" t="s">
        <v>128</v>
      </c>
      <c r="E145" s="40"/>
      <c r="F145" s="216" t="s">
        <v>215</v>
      </c>
      <c r="G145" s="40"/>
      <c r="H145" s="40"/>
      <c r="I145" s="212"/>
      <c r="J145" s="40"/>
      <c r="K145" s="40"/>
      <c r="L145" s="44"/>
      <c r="M145" s="213"/>
      <c r="N145" s="21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128</v>
      </c>
      <c r="AU145" s="17" t="s">
        <v>79</v>
      </c>
    </row>
    <row r="146" s="13" customFormat="1">
      <c r="A146" s="13"/>
      <c r="B146" s="217"/>
      <c r="C146" s="218"/>
      <c r="D146" s="210" t="s">
        <v>130</v>
      </c>
      <c r="E146" s="219" t="s">
        <v>19</v>
      </c>
      <c r="F146" s="220" t="s">
        <v>216</v>
      </c>
      <c r="G146" s="218"/>
      <c r="H146" s="221">
        <v>120.112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7" t="s">
        <v>130</v>
      </c>
      <c r="AU146" s="227" t="s">
        <v>79</v>
      </c>
      <c r="AV146" s="13" t="s">
        <v>79</v>
      </c>
      <c r="AW146" s="13" t="s">
        <v>33</v>
      </c>
      <c r="AX146" s="13" t="s">
        <v>72</v>
      </c>
      <c r="AY146" s="227" t="s">
        <v>117</v>
      </c>
    </row>
    <row r="147" s="13" customFormat="1">
      <c r="A147" s="13"/>
      <c r="B147" s="217"/>
      <c r="C147" s="218"/>
      <c r="D147" s="210" t="s">
        <v>130</v>
      </c>
      <c r="E147" s="219" t="s">
        <v>19</v>
      </c>
      <c r="F147" s="220" t="s">
        <v>217</v>
      </c>
      <c r="G147" s="218"/>
      <c r="H147" s="221">
        <v>62.451999999999998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7" t="s">
        <v>130</v>
      </c>
      <c r="AU147" s="227" t="s">
        <v>79</v>
      </c>
      <c r="AV147" s="13" t="s">
        <v>79</v>
      </c>
      <c r="AW147" s="13" t="s">
        <v>33</v>
      </c>
      <c r="AX147" s="13" t="s">
        <v>72</v>
      </c>
      <c r="AY147" s="227" t="s">
        <v>117</v>
      </c>
    </row>
    <row r="148" s="14" customFormat="1">
      <c r="A148" s="14"/>
      <c r="B148" s="228"/>
      <c r="C148" s="229"/>
      <c r="D148" s="210" t="s">
        <v>130</v>
      </c>
      <c r="E148" s="230" t="s">
        <v>19</v>
      </c>
      <c r="F148" s="231" t="s">
        <v>132</v>
      </c>
      <c r="G148" s="229"/>
      <c r="H148" s="232">
        <v>182.56399999999999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8" t="s">
        <v>130</v>
      </c>
      <c r="AU148" s="238" t="s">
        <v>79</v>
      </c>
      <c r="AV148" s="14" t="s">
        <v>124</v>
      </c>
      <c r="AW148" s="14" t="s">
        <v>33</v>
      </c>
      <c r="AX148" s="14" t="s">
        <v>77</v>
      </c>
      <c r="AY148" s="238" t="s">
        <v>117</v>
      </c>
    </row>
    <row r="149" s="2" customFormat="1" ht="16.5" customHeight="1">
      <c r="A149" s="38"/>
      <c r="B149" s="39"/>
      <c r="C149" s="197" t="s">
        <v>218</v>
      </c>
      <c r="D149" s="197" t="s">
        <v>119</v>
      </c>
      <c r="E149" s="198" t="s">
        <v>219</v>
      </c>
      <c r="F149" s="199" t="s">
        <v>220</v>
      </c>
      <c r="G149" s="200" t="s">
        <v>142</v>
      </c>
      <c r="H149" s="201">
        <v>15</v>
      </c>
      <c r="I149" s="202"/>
      <c r="J149" s="203">
        <f>ROUND(I149*H149,2)</f>
        <v>0</v>
      </c>
      <c r="K149" s="199" t="s">
        <v>123</v>
      </c>
      <c r="L149" s="44"/>
      <c r="M149" s="204" t="s">
        <v>19</v>
      </c>
      <c r="N149" s="205" t="s">
        <v>43</v>
      </c>
      <c r="O149" s="84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8" t="s">
        <v>124</v>
      </c>
      <c r="AT149" s="208" t="s">
        <v>119</v>
      </c>
      <c r="AU149" s="208" t="s">
        <v>79</v>
      </c>
      <c r="AY149" s="17" t="s">
        <v>117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7" t="s">
        <v>77</v>
      </c>
      <c r="BK149" s="209">
        <f>ROUND(I149*H149,2)</f>
        <v>0</v>
      </c>
      <c r="BL149" s="17" t="s">
        <v>124</v>
      </c>
      <c r="BM149" s="208" t="s">
        <v>221</v>
      </c>
    </row>
    <row r="150" s="2" customFormat="1">
      <c r="A150" s="38"/>
      <c r="B150" s="39"/>
      <c r="C150" s="40"/>
      <c r="D150" s="210" t="s">
        <v>126</v>
      </c>
      <c r="E150" s="40"/>
      <c r="F150" s="211" t="s">
        <v>222</v>
      </c>
      <c r="G150" s="40"/>
      <c r="H150" s="40"/>
      <c r="I150" s="212"/>
      <c r="J150" s="40"/>
      <c r="K150" s="40"/>
      <c r="L150" s="44"/>
      <c r="M150" s="213"/>
      <c r="N150" s="214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126</v>
      </c>
      <c r="AU150" s="17" t="s">
        <v>79</v>
      </c>
    </row>
    <row r="151" s="2" customFormat="1">
      <c r="A151" s="38"/>
      <c r="B151" s="39"/>
      <c r="C151" s="40"/>
      <c r="D151" s="215" t="s">
        <v>128</v>
      </c>
      <c r="E151" s="40"/>
      <c r="F151" s="216" t="s">
        <v>223</v>
      </c>
      <c r="G151" s="40"/>
      <c r="H151" s="40"/>
      <c r="I151" s="212"/>
      <c r="J151" s="40"/>
      <c r="K151" s="40"/>
      <c r="L151" s="44"/>
      <c r="M151" s="213"/>
      <c r="N151" s="214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128</v>
      </c>
      <c r="AU151" s="17" t="s">
        <v>79</v>
      </c>
    </row>
    <row r="152" s="13" customFormat="1">
      <c r="A152" s="13"/>
      <c r="B152" s="217"/>
      <c r="C152" s="218"/>
      <c r="D152" s="210" t="s">
        <v>130</v>
      </c>
      <c r="E152" s="219" t="s">
        <v>19</v>
      </c>
      <c r="F152" s="220" t="s">
        <v>8</v>
      </c>
      <c r="G152" s="218"/>
      <c r="H152" s="221">
        <v>15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7" t="s">
        <v>130</v>
      </c>
      <c r="AU152" s="227" t="s">
        <v>79</v>
      </c>
      <c r="AV152" s="13" t="s">
        <v>79</v>
      </c>
      <c r="AW152" s="13" t="s">
        <v>33</v>
      </c>
      <c r="AX152" s="13" t="s">
        <v>77</v>
      </c>
      <c r="AY152" s="227" t="s">
        <v>117</v>
      </c>
    </row>
    <row r="153" s="2" customFormat="1" ht="21.75" customHeight="1">
      <c r="A153" s="38"/>
      <c r="B153" s="39"/>
      <c r="C153" s="197" t="s">
        <v>224</v>
      </c>
      <c r="D153" s="197" t="s">
        <v>119</v>
      </c>
      <c r="E153" s="198" t="s">
        <v>225</v>
      </c>
      <c r="F153" s="199" t="s">
        <v>226</v>
      </c>
      <c r="G153" s="200" t="s">
        <v>196</v>
      </c>
      <c r="H153" s="201">
        <v>18487.223999999998</v>
      </c>
      <c r="I153" s="202"/>
      <c r="J153" s="203">
        <f>ROUND(I153*H153,2)</f>
        <v>0</v>
      </c>
      <c r="K153" s="199" t="s">
        <v>123</v>
      </c>
      <c r="L153" s="44"/>
      <c r="M153" s="204" t="s">
        <v>19</v>
      </c>
      <c r="N153" s="205" t="s">
        <v>43</v>
      </c>
      <c r="O153" s="84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8" t="s">
        <v>124</v>
      </c>
      <c r="AT153" s="208" t="s">
        <v>119</v>
      </c>
      <c r="AU153" s="208" t="s">
        <v>79</v>
      </c>
      <c r="AY153" s="17" t="s">
        <v>117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7" t="s">
        <v>77</v>
      </c>
      <c r="BK153" s="209">
        <f>ROUND(I153*H153,2)</f>
        <v>0</v>
      </c>
      <c r="BL153" s="17" t="s">
        <v>124</v>
      </c>
      <c r="BM153" s="208" t="s">
        <v>227</v>
      </c>
    </row>
    <row r="154" s="2" customFormat="1">
      <c r="A154" s="38"/>
      <c r="B154" s="39"/>
      <c r="C154" s="40"/>
      <c r="D154" s="210" t="s">
        <v>126</v>
      </c>
      <c r="E154" s="40"/>
      <c r="F154" s="211" t="s">
        <v>228</v>
      </c>
      <c r="G154" s="40"/>
      <c r="H154" s="40"/>
      <c r="I154" s="212"/>
      <c r="J154" s="40"/>
      <c r="K154" s="40"/>
      <c r="L154" s="44"/>
      <c r="M154" s="213"/>
      <c r="N154" s="214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126</v>
      </c>
      <c r="AU154" s="17" t="s">
        <v>79</v>
      </c>
    </row>
    <row r="155" s="2" customFormat="1">
      <c r="A155" s="38"/>
      <c r="B155" s="39"/>
      <c r="C155" s="40"/>
      <c r="D155" s="215" t="s">
        <v>128</v>
      </c>
      <c r="E155" s="40"/>
      <c r="F155" s="216" t="s">
        <v>229</v>
      </c>
      <c r="G155" s="40"/>
      <c r="H155" s="40"/>
      <c r="I155" s="212"/>
      <c r="J155" s="40"/>
      <c r="K155" s="40"/>
      <c r="L155" s="44"/>
      <c r="M155" s="213"/>
      <c r="N155" s="214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128</v>
      </c>
      <c r="AU155" s="17" t="s">
        <v>79</v>
      </c>
    </row>
    <row r="156" s="13" customFormat="1">
      <c r="A156" s="13"/>
      <c r="B156" s="217"/>
      <c r="C156" s="218"/>
      <c r="D156" s="210" t="s">
        <v>130</v>
      </c>
      <c r="E156" s="219" t="s">
        <v>19</v>
      </c>
      <c r="F156" s="220" t="s">
        <v>230</v>
      </c>
      <c r="G156" s="218"/>
      <c r="H156" s="221">
        <v>1200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7" t="s">
        <v>130</v>
      </c>
      <c r="AU156" s="227" t="s">
        <v>79</v>
      </c>
      <c r="AV156" s="13" t="s">
        <v>79</v>
      </c>
      <c r="AW156" s="13" t="s">
        <v>33</v>
      </c>
      <c r="AX156" s="13" t="s">
        <v>72</v>
      </c>
      <c r="AY156" s="227" t="s">
        <v>117</v>
      </c>
    </row>
    <row r="157" s="13" customFormat="1">
      <c r="A157" s="13"/>
      <c r="B157" s="217"/>
      <c r="C157" s="218"/>
      <c r="D157" s="210" t="s">
        <v>130</v>
      </c>
      <c r="E157" s="219" t="s">
        <v>19</v>
      </c>
      <c r="F157" s="220" t="s">
        <v>231</v>
      </c>
      <c r="G157" s="218"/>
      <c r="H157" s="221">
        <v>1200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7" t="s">
        <v>130</v>
      </c>
      <c r="AU157" s="227" t="s">
        <v>79</v>
      </c>
      <c r="AV157" s="13" t="s">
        <v>79</v>
      </c>
      <c r="AW157" s="13" t="s">
        <v>33</v>
      </c>
      <c r="AX157" s="13" t="s">
        <v>72</v>
      </c>
      <c r="AY157" s="227" t="s">
        <v>117</v>
      </c>
    </row>
    <row r="158" s="13" customFormat="1">
      <c r="A158" s="13"/>
      <c r="B158" s="217"/>
      <c r="C158" s="218"/>
      <c r="D158" s="210" t="s">
        <v>130</v>
      </c>
      <c r="E158" s="219" t="s">
        <v>19</v>
      </c>
      <c r="F158" s="220" t="s">
        <v>232</v>
      </c>
      <c r="G158" s="218"/>
      <c r="H158" s="221">
        <v>10073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7" t="s">
        <v>130</v>
      </c>
      <c r="AU158" s="227" t="s">
        <v>79</v>
      </c>
      <c r="AV158" s="13" t="s">
        <v>79</v>
      </c>
      <c r="AW158" s="13" t="s">
        <v>33</v>
      </c>
      <c r="AX158" s="13" t="s">
        <v>72</v>
      </c>
      <c r="AY158" s="227" t="s">
        <v>117</v>
      </c>
    </row>
    <row r="159" s="13" customFormat="1">
      <c r="A159" s="13"/>
      <c r="B159" s="217"/>
      <c r="C159" s="218"/>
      <c r="D159" s="210" t="s">
        <v>130</v>
      </c>
      <c r="E159" s="219" t="s">
        <v>19</v>
      </c>
      <c r="F159" s="220" t="s">
        <v>233</v>
      </c>
      <c r="G159" s="218"/>
      <c r="H159" s="221">
        <v>1314.6600000000001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7" t="s">
        <v>130</v>
      </c>
      <c r="AU159" s="227" t="s">
        <v>79</v>
      </c>
      <c r="AV159" s="13" t="s">
        <v>79</v>
      </c>
      <c r="AW159" s="13" t="s">
        <v>33</v>
      </c>
      <c r="AX159" s="13" t="s">
        <v>72</v>
      </c>
      <c r="AY159" s="227" t="s">
        <v>117</v>
      </c>
    </row>
    <row r="160" s="13" customFormat="1">
      <c r="A160" s="13"/>
      <c r="B160" s="217"/>
      <c r="C160" s="218"/>
      <c r="D160" s="210" t="s">
        <v>130</v>
      </c>
      <c r="E160" s="219" t="s">
        <v>19</v>
      </c>
      <c r="F160" s="220" t="s">
        <v>234</v>
      </c>
      <c r="G160" s="218"/>
      <c r="H160" s="221">
        <v>4517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7" t="s">
        <v>130</v>
      </c>
      <c r="AU160" s="227" t="s">
        <v>79</v>
      </c>
      <c r="AV160" s="13" t="s">
        <v>79</v>
      </c>
      <c r="AW160" s="13" t="s">
        <v>33</v>
      </c>
      <c r="AX160" s="13" t="s">
        <v>72</v>
      </c>
      <c r="AY160" s="227" t="s">
        <v>117</v>
      </c>
    </row>
    <row r="161" s="13" customFormat="1">
      <c r="A161" s="13"/>
      <c r="B161" s="217"/>
      <c r="C161" s="218"/>
      <c r="D161" s="210" t="s">
        <v>130</v>
      </c>
      <c r="E161" s="219" t="s">
        <v>19</v>
      </c>
      <c r="F161" s="220" t="s">
        <v>216</v>
      </c>
      <c r="G161" s="218"/>
      <c r="H161" s="221">
        <v>120.112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7" t="s">
        <v>130</v>
      </c>
      <c r="AU161" s="227" t="s">
        <v>79</v>
      </c>
      <c r="AV161" s="13" t="s">
        <v>79</v>
      </c>
      <c r="AW161" s="13" t="s">
        <v>33</v>
      </c>
      <c r="AX161" s="13" t="s">
        <v>72</v>
      </c>
      <c r="AY161" s="227" t="s">
        <v>117</v>
      </c>
    </row>
    <row r="162" s="13" customFormat="1">
      <c r="A162" s="13"/>
      <c r="B162" s="217"/>
      <c r="C162" s="218"/>
      <c r="D162" s="210" t="s">
        <v>130</v>
      </c>
      <c r="E162" s="219" t="s">
        <v>19</v>
      </c>
      <c r="F162" s="220" t="s">
        <v>217</v>
      </c>
      <c r="G162" s="218"/>
      <c r="H162" s="221">
        <v>62.451999999999998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7" t="s">
        <v>130</v>
      </c>
      <c r="AU162" s="227" t="s">
        <v>79</v>
      </c>
      <c r="AV162" s="13" t="s">
        <v>79</v>
      </c>
      <c r="AW162" s="13" t="s">
        <v>33</v>
      </c>
      <c r="AX162" s="13" t="s">
        <v>72</v>
      </c>
      <c r="AY162" s="227" t="s">
        <v>117</v>
      </c>
    </row>
    <row r="163" s="14" customFormat="1">
      <c r="A163" s="14"/>
      <c r="B163" s="228"/>
      <c r="C163" s="229"/>
      <c r="D163" s="210" t="s">
        <v>130</v>
      </c>
      <c r="E163" s="230" t="s">
        <v>19</v>
      </c>
      <c r="F163" s="231" t="s">
        <v>132</v>
      </c>
      <c r="G163" s="229"/>
      <c r="H163" s="232">
        <v>18487.224000000002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8" t="s">
        <v>130</v>
      </c>
      <c r="AU163" s="238" t="s">
        <v>79</v>
      </c>
      <c r="AV163" s="14" t="s">
        <v>124</v>
      </c>
      <c r="AW163" s="14" t="s">
        <v>33</v>
      </c>
      <c r="AX163" s="14" t="s">
        <v>77</v>
      </c>
      <c r="AY163" s="238" t="s">
        <v>117</v>
      </c>
    </row>
    <row r="164" s="2" customFormat="1" ht="21.75" customHeight="1">
      <c r="A164" s="38"/>
      <c r="B164" s="39"/>
      <c r="C164" s="197" t="s">
        <v>235</v>
      </c>
      <c r="D164" s="197" t="s">
        <v>119</v>
      </c>
      <c r="E164" s="198" t="s">
        <v>236</v>
      </c>
      <c r="F164" s="199" t="s">
        <v>237</v>
      </c>
      <c r="G164" s="200" t="s">
        <v>196</v>
      </c>
      <c r="H164" s="201">
        <v>4023.904</v>
      </c>
      <c r="I164" s="202"/>
      <c r="J164" s="203">
        <f>ROUND(I164*H164,2)</f>
        <v>0</v>
      </c>
      <c r="K164" s="199" t="s">
        <v>123</v>
      </c>
      <c r="L164" s="44"/>
      <c r="M164" s="204" t="s">
        <v>19</v>
      </c>
      <c r="N164" s="205" t="s">
        <v>43</v>
      </c>
      <c r="O164" s="84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124</v>
      </c>
      <c r="AT164" s="208" t="s">
        <v>119</v>
      </c>
      <c r="AU164" s="208" t="s">
        <v>79</v>
      </c>
      <c r="AY164" s="17" t="s">
        <v>117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7" t="s">
        <v>77</v>
      </c>
      <c r="BK164" s="209">
        <f>ROUND(I164*H164,2)</f>
        <v>0</v>
      </c>
      <c r="BL164" s="17" t="s">
        <v>124</v>
      </c>
      <c r="BM164" s="208" t="s">
        <v>238</v>
      </c>
    </row>
    <row r="165" s="2" customFormat="1">
      <c r="A165" s="38"/>
      <c r="B165" s="39"/>
      <c r="C165" s="40"/>
      <c r="D165" s="210" t="s">
        <v>126</v>
      </c>
      <c r="E165" s="40"/>
      <c r="F165" s="211" t="s">
        <v>239</v>
      </c>
      <c r="G165" s="40"/>
      <c r="H165" s="40"/>
      <c r="I165" s="212"/>
      <c r="J165" s="40"/>
      <c r="K165" s="40"/>
      <c r="L165" s="44"/>
      <c r="M165" s="213"/>
      <c r="N165" s="214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126</v>
      </c>
      <c r="AU165" s="17" t="s">
        <v>79</v>
      </c>
    </row>
    <row r="166" s="2" customFormat="1">
      <c r="A166" s="38"/>
      <c r="B166" s="39"/>
      <c r="C166" s="40"/>
      <c r="D166" s="215" t="s">
        <v>128</v>
      </c>
      <c r="E166" s="40"/>
      <c r="F166" s="216" t="s">
        <v>240</v>
      </c>
      <c r="G166" s="40"/>
      <c r="H166" s="40"/>
      <c r="I166" s="212"/>
      <c r="J166" s="40"/>
      <c r="K166" s="40"/>
      <c r="L166" s="44"/>
      <c r="M166" s="213"/>
      <c r="N166" s="214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128</v>
      </c>
      <c r="AU166" s="17" t="s">
        <v>79</v>
      </c>
    </row>
    <row r="167" s="13" customFormat="1">
      <c r="A167" s="13"/>
      <c r="B167" s="217"/>
      <c r="C167" s="218"/>
      <c r="D167" s="210" t="s">
        <v>130</v>
      </c>
      <c r="E167" s="219" t="s">
        <v>19</v>
      </c>
      <c r="F167" s="220" t="s">
        <v>241</v>
      </c>
      <c r="G167" s="218"/>
      <c r="H167" s="221">
        <v>4023.904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7" t="s">
        <v>130</v>
      </c>
      <c r="AU167" s="227" t="s">
        <v>79</v>
      </c>
      <c r="AV167" s="13" t="s">
        <v>79</v>
      </c>
      <c r="AW167" s="13" t="s">
        <v>33</v>
      </c>
      <c r="AX167" s="13" t="s">
        <v>77</v>
      </c>
      <c r="AY167" s="227" t="s">
        <v>117</v>
      </c>
    </row>
    <row r="168" s="2" customFormat="1" ht="16.5" customHeight="1">
      <c r="A168" s="38"/>
      <c r="B168" s="39"/>
      <c r="C168" s="197" t="s">
        <v>8</v>
      </c>
      <c r="D168" s="197" t="s">
        <v>119</v>
      </c>
      <c r="E168" s="198" t="s">
        <v>242</v>
      </c>
      <c r="F168" s="199" t="s">
        <v>243</v>
      </c>
      <c r="G168" s="200" t="s">
        <v>196</v>
      </c>
      <c r="H168" s="201">
        <v>17287.223999999998</v>
      </c>
      <c r="I168" s="202"/>
      <c r="J168" s="203">
        <f>ROUND(I168*H168,2)</f>
        <v>0</v>
      </c>
      <c r="K168" s="199" t="s">
        <v>123</v>
      </c>
      <c r="L168" s="44"/>
      <c r="M168" s="204" t="s">
        <v>19</v>
      </c>
      <c r="N168" s="205" t="s">
        <v>43</v>
      </c>
      <c r="O168" s="84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8" t="s">
        <v>124</v>
      </c>
      <c r="AT168" s="208" t="s">
        <v>119</v>
      </c>
      <c r="AU168" s="208" t="s">
        <v>79</v>
      </c>
      <c r="AY168" s="17" t="s">
        <v>117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7" t="s">
        <v>77</v>
      </c>
      <c r="BK168" s="209">
        <f>ROUND(I168*H168,2)</f>
        <v>0</v>
      </c>
      <c r="BL168" s="17" t="s">
        <v>124</v>
      </c>
      <c r="BM168" s="208" t="s">
        <v>244</v>
      </c>
    </row>
    <row r="169" s="2" customFormat="1">
      <c r="A169" s="38"/>
      <c r="B169" s="39"/>
      <c r="C169" s="40"/>
      <c r="D169" s="210" t="s">
        <v>126</v>
      </c>
      <c r="E169" s="40"/>
      <c r="F169" s="211" t="s">
        <v>245</v>
      </c>
      <c r="G169" s="40"/>
      <c r="H169" s="40"/>
      <c r="I169" s="212"/>
      <c r="J169" s="40"/>
      <c r="K169" s="40"/>
      <c r="L169" s="44"/>
      <c r="M169" s="213"/>
      <c r="N169" s="214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126</v>
      </c>
      <c r="AU169" s="17" t="s">
        <v>79</v>
      </c>
    </row>
    <row r="170" s="2" customFormat="1">
      <c r="A170" s="38"/>
      <c r="B170" s="39"/>
      <c r="C170" s="40"/>
      <c r="D170" s="215" t="s">
        <v>128</v>
      </c>
      <c r="E170" s="40"/>
      <c r="F170" s="216" t="s">
        <v>246</v>
      </c>
      <c r="G170" s="40"/>
      <c r="H170" s="40"/>
      <c r="I170" s="212"/>
      <c r="J170" s="40"/>
      <c r="K170" s="40"/>
      <c r="L170" s="44"/>
      <c r="M170" s="213"/>
      <c r="N170" s="214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128</v>
      </c>
      <c r="AU170" s="17" t="s">
        <v>79</v>
      </c>
    </row>
    <row r="171" s="13" customFormat="1">
      <c r="A171" s="13"/>
      <c r="B171" s="217"/>
      <c r="C171" s="218"/>
      <c r="D171" s="210" t="s">
        <v>130</v>
      </c>
      <c r="E171" s="219" t="s">
        <v>19</v>
      </c>
      <c r="F171" s="220" t="s">
        <v>231</v>
      </c>
      <c r="G171" s="218"/>
      <c r="H171" s="221">
        <v>1200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7" t="s">
        <v>130</v>
      </c>
      <c r="AU171" s="227" t="s">
        <v>79</v>
      </c>
      <c r="AV171" s="13" t="s">
        <v>79</v>
      </c>
      <c r="AW171" s="13" t="s">
        <v>33</v>
      </c>
      <c r="AX171" s="13" t="s">
        <v>72</v>
      </c>
      <c r="AY171" s="227" t="s">
        <v>117</v>
      </c>
    </row>
    <row r="172" s="13" customFormat="1">
      <c r="A172" s="13"/>
      <c r="B172" s="217"/>
      <c r="C172" s="218"/>
      <c r="D172" s="210" t="s">
        <v>130</v>
      </c>
      <c r="E172" s="219" t="s">
        <v>19</v>
      </c>
      <c r="F172" s="220" t="s">
        <v>232</v>
      </c>
      <c r="G172" s="218"/>
      <c r="H172" s="221">
        <v>10073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7" t="s">
        <v>130</v>
      </c>
      <c r="AU172" s="227" t="s">
        <v>79</v>
      </c>
      <c r="AV172" s="13" t="s">
        <v>79</v>
      </c>
      <c r="AW172" s="13" t="s">
        <v>33</v>
      </c>
      <c r="AX172" s="13" t="s">
        <v>72</v>
      </c>
      <c r="AY172" s="227" t="s">
        <v>117</v>
      </c>
    </row>
    <row r="173" s="13" customFormat="1">
      <c r="A173" s="13"/>
      <c r="B173" s="217"/>
      <c r="C173" s="218"/>
      <c r="D173" s="210" t="s">
        <v>130</v>
      </c>
      <c r="E173" s="219" t="s">
        <v>19</v>
      </c>
      <c r="F173" s="220" t="s">
        <v>233</v>
      </c>
      <c r="G173" s="218"/>
      <c r="H173" s="221">
        <v>1314.6600000000001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7" t="s">
        <v>130</v>
      </c>
      <c r="AU173" s="227" t="s">
        <v>79</v>
      </c>
      <c r="AV173" s="13" t="s">
        <v>79</v>
      </c>
      <c r="AW173" s="13" t="s">
        <v>33</v>
      </c>
      <c r="AX173" s="13" t="s">
        <v>72</v>
      </c>
      <c r="AY173" s="227" t="s">
        <v>117</v>
      </c>
    </row>
    <row r="174" s="13" customFormat="1">
      <c r="A174" s="13"/>
      <c r="B174" s="217"/>
      <c r="C174" s="218"/>
      <c r="D174" s="210" t="s">
        <v>130</v>
      </c>
      <c r="E174" s="219" t="s">
        <v>19</v>
      </c>
      <c r="F174" s="220" t="s">
        <v>234</v>
      </c>
      <c r="G174" s="218"/>
      <c r="H174" s="221">
        <v>4517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7" t="s">
        <v>130</v>
      </c>
      <c r="AU174" s="227" t="s">
        <v>79</v>
      </c>
      <c r="AV174" s="13" t="s">
        <v>79</v>
      </c>
      <c r="AW174" s="13" t="s">
        <v>33</v>
      </c>
      <c r="AX174" s="13" t="s">
        <v>72</v>
      </c>
      <c r="AY174" s="227" t="s">
        <v>117</v>
      </c>
    </row>
    <row r="175" s="13" customFormat="1">
      <c r="A175" s="13"/>
      <c r="B175" s="217"/>
      <c r="C175" s="218"/>
      <c r="D175" s="210" t="s">
        <v>130</v>
      </c>
      <c r="E175" s="219" t="s">
        <v>19</v>
      </c>
      <c r="F175" s="220" t="s">
        <v>216</v>
      </c>
      <c r="G175" s="218"/>
      <c r="H175" s="221">
        <v>120.112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7" t="s">
        <v>130</v>
      </c>
      <c r="AU175" s="227" t="s">
        <v>79</v>
      </c>
      <c r="AV175" s="13" t="s">
        <v>79</v>
      </c>
      <c r="AW175" s="13" t="s">
        <v>33</v>
      </c>
      <c r="AX175" s="13" t="s">
        <v>72</v>
      </c>
      <c r="AY175" s="227" t="s">
        <v>117</v>
      </c>
    </row>
    <row r="176" s="13" customFormat="1">
      <c r="A176" s="13"/>
      <c r="B176" s="217"/>
      <c r="C176" s="218"/>
      <c r="D176" s="210" t="s">
        <v>130</v>
      </c>
      <c r="E176" s="219" t="s">
        <v>19</v>
      </c>
      <c r="F176" s="220" t="s">
        <v>217</v>
      </c>
      <c r="G176" s="218"/>
      <c r="H176" s="221">
        <v>62.451999999999998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7" t="s">
        <v>130</v>
      </c>
      <c r="AU176" s="227" t="s">
        <v>79</v>
      </c>
      <c r="AV176" s="13" t="s">
        <v>79</v>
      </c>
      <c r="AW176" s="13" t="s">
        <v>33</v>
      </c>
      <c r="AX176" s="13" t="s">
        <v>72</v>
      </c>
      <c r="AY176" s="227" t="s">
        <v>117</v>
      </c>
    </row>
    <row r="177" s="14" customFormat="1">
      <c r="A177" s="14"/>
      <c r="B177" s="228"/>
      <c r="C177" s="229"/>
      <c r="D177" s="210" t="s">
        <v>130</v>
      </c>
      <c r="E177" s="230" t="s">
        <v>19</v>
      </c>
      <c r="F177" s="231" t="s">
        <v>132</v>
      </c>
      <c r="G177" s="229"/>
      <c r="H177" s="232">
        <v>17287.224000000002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8" t="s">
        <v>130</v>
      </c>
      <c r="AU177" s="238" t="s">
        <v>79</v>
      </c>
      <c r="AV177" s="14" t="s">
        <v>124</v>
      </c>
      <c r="AW177" s="14" t="s">
        <v>33</v>
      </c>
      <c r="AX177" s="14" t="s">
        <v>77</v>
      </c>
      <c r="AY177" s="238" t="s">
        <v>117</v>
      </c>
    </row>
    <row r="178" s="2" customFormat="1" ht="16.5" customHeight="1">
      <c r="A178" s="38"/>
      <c r="B178" s="39"/>
      <c r="C178" s="197" t="s">
        <v>247</v>
      </c>
      <c r="D178" s="197" t="s">
        <v>119</v>
      </c>
      <c r="E178" s="198" t="s">
        <v>248</v>
      </c>
      <c r="F178" s="199" t="s">
        <v>249</v>
      </c>
      <c r="G178" s="200" t="s">
        <v>122</v>
      </c>
      <c r="H178" s="201">
        <v>447.60000000000002</v>
      </c>
      <c r="I178" s="202"/>
      <c r="J178" s="203">
        <f>ROUND(I178*H178,2)</f>
        <v>0</v>
      </c>
      <c r="K178" s="199" t="s">
        <v>123</v>
      </c>
      <c r="L178" s="44"/>
      <c r="M178" s="204" t="s">
        <v>19</v>
      </c>
      <c r="N178" s="205" t="s">
        <v>43</v>
      </c>
      <c r="O178" s="84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124</v>
      </c>
      <c r="AT178" s="208" t="s">
        <v>119</v>
      </c>
      <c r="AU178" s="208" t="s">
        <v>79</v>
      </c>
      <c r="AY178" s="17" t="s">
        <v>117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7" t="s">
        <v>77</v>
      </c>
      <c r="BK178" s="209">
        <f>ROUND(I178*H178,2)</f>
        <v>0</v>
      </c>
      <c r="BL178" s="17" t="s">
        <v>124</v>
      </c>
      <c r="BM178" s="208" t="s">
        <v>250</v>
      </c>
    </row>
    <row r="179" s="2" customFormat="1">
      <c r="A179" s="38"/>
      <c r="B179" s="39"/>
      <c r="C179" s="40"/>
      <c r="D179" s="210" t="s">
        <v>126</v>
      </c>
      <c r="E179" s="40"/>
      <c r="F179" s="211" t="s">
        <v>251</v>
      </c>
      <c r="G179" s="40"/>
      <c r="H179" s="40"/>
      <c r="I179" s="212"/>
      <c r="J179" s="40"/>
      <c r="K179" s="40"/>
      <c r="L179" s="44"/>
      <c r="M179" s="213"/>
      <c r="N179" s="214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126</v>
      </c>
      <c r="AU179" s="17" t="s">
        <v>79</v>
      </c>
    </row>
    <row r="180" s="2" customFormat="1">
      <c r="A180" s="38"/>
      <c r="B180" s="39"/>
      <c r="C180" s="40"/>
      <c r="D180" s="215" t="s">
        <v>128</v>
      </c>
      <c r="E180" s="40"/>
      <c r="F180" s="216" t="s">
        <v>252</v>
      </c>
      <c r="G180" s="40"/>
      <c r="H180" s="40"/>
      <c r="I180" s="212"/>
      <c r="J180" s="40"/>
      <c r="K180" s="40"/>
      <c r="L180" s="44"/>
      <c r="M180" s="213"/>
      <c r="N180" s="214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128</v>
      </c>
      <c r="AU180" s="17" t="s">
        <v>79</v>
      </c>
    </row>
    <row r="181" s="13" customFormat="1">
      <c r="A181" s="13"/>
      <c r="B181" s="217"/>
      <c r="C181" s="218"/>
      <c r="D181" s="210" t="s">
        <v>130</v>
      </c>
      <c r="E181" s="219" t="s">
        <v>19</v>
      </c>
      <c r="F181" s="220" t="s">
        <v>253</v>
      </c>
      <c r="G181" s="218"/>
      <c r="H181" s="221">
        <v>447.60000000000002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7" t="s">
        <v>130</v>
      </c>
      <c r="AU181" s="227" t="s">
        <v>79</v>
      </c>
      <c r="AV181" s="13" t="s">
        <v>79</v>
      </c>
      <c r="AW181" s="13" t="s">
        <v>33</v>
      </c>
      <c r="AX181" s="13" t="s">
        <v>77</v>
      </c>
      <c r="AY181" s="227" t="s">
        <v>117</v>
      </c>
    </row>
    <row r="182" s="2" customFormat="1" ht="16.5" customHeight="1">
      <c r="A182" s="38"/>
      <c r="B182" s="39"/>
      <c r="C182" s="197" t="s">
        <v>254</v>
      </c>
      <c r="D182" s="197" t="s">
        <v>119</v>
      </c>
      <c r="E182" s="198" t="s">
        <v>255</v>
      </c>
      <c r="F182" s="199" t="s">
        <v>256</v>
      </c>
      <c r="G182" s="200" t="s">
        <v>196</v>
      </c>
      <c r="H182" s="201">
        <v>747.60000000000002</v>
      </c>
      <c r="I182" s="202"/>
      <c r="J182" s="203">
        <f>ROUND(I182*H182,2)</f>
        <v>0</v>
      </c>
      <c r="K182" s="199" t="s">
        <v>123</v>
      </c>
      <c r="L182" s="44"/>
      <c r="M182" s="204" t="s">
        <v>19</v>
      </c>
      <c r="N182" s="205" t="s">
        <v>43</v>
      </c>
      <c r="O182" s="84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8" t="s">
        <v>124</v>
      </c>
      <c r="AT182" s="208" t="s">
        <v>119</v>
      </c>
      <c r="AU182" s="208" t="s">
        <v>79</v>
      </c>
      <c r="AY182" s="17" t="s">
        <v>117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7" t="s">
        <v>77</v>
      </c>
      <c r="BK182" s="209">
        <f>ROUND(I182*H182,2)</f>
        <v>0</v>
      </c>
      <c r="BL182" s="17" t="s">
        <v>124</v>
      </c>
      <c r="BM182" s="208" t="s">
        <v>257</v>
      </c>
    </row>
    <row r="183" s="2" customFormat="1">
      <c r="A183" s="38"/>
      <c r="B183" s="39"/>
      <c r="C183" s="40"/>
      <c r="D183" s="210" t="s">
        <v>126</v>
      </c>
      <c r="E183" s="40"/>
      <c r="F183" s="211" t="s">
        <v>258</v>
      </c>
      <c r="G183" s="40"/>
      <c r="H183" s="40"/>
      <c r="I183" s="212"/>
      <c r="J183" s="40"/>
      <c r="K183" s="40"/>
      <c r="L183" s="44"/>
      <c r="M183" s="213"/>
      <c r="N183" s="214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126</v>
      </c>
      <c r="AU183" s="17" t="s">
        <v>79</v>
      </c>
    </row>
    <row r="184" s="2" customFormat="1">
      <c r="A184" s="38"/>
      <c r="B184" s="39"/>
      <c r="C184" s="40"/>
      <c r="D184" s="215" t="s">
        <v>128</v>
      </c>
      <c r="E184" s="40"/>
      <c r="F184" s="216" t="s">
        <v>259</v>
      </c>
      <c r="G184" s="40"/>
      <c r="H184" s="40"/>
      <c r="I184" s="212"/>
      <c r="J184" s="40"/>
      <c r="K184" s="40"/>
      <c r="L184" s="44"/>
      <c r="M184" s="213"/>
      <c r="N184" s="214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128</v>
      </c>
      <c r="AU184" s="17" t="s">
        <v>79</v>
      </c>
    </row>
    <row r="185" s="13" customFormat="1">
      <c r="A185" s="13"/>
      <c r="B185" s="217"/>
      <c r="C185" s="218"/>
      <c r="D185" s="210" t="s">
        <v>130</v>
      </c>
      <c r="E185" s="219" t="s">
        <v>19</v>
      </c>
      <c r="F185" s="220" t="s">
        <v>260</v>
      </c>
      <c r="G185" s="218"/>
      <c r="H185" s="221">
        <v>747.60000000000002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7" t="s">
        <v>130</v>
      </c>
      <c r="AU185" s="227" t="s">
        <v>79</v>
      </c>
      <c r="AV185" s="13" t="s">
        <v>79</v>
      </c>
      <c r="AW185" s="13" t="s">
        <v>33</v>
      </c>
      <c r="AX185" s="13" t="s">
        <v>72</v>
      </c>
      <c r="AY185" s="227" t="s">
        <v>117</v>
      </c>
    </row>
    <row r="186" s="14" customFormat="1">
      <c r="A186" s="14"/>
      <c r="B186" s="228"/>
      <c r="C186" s="229"/>
      <c r="D186" s="210" t="s">
        <v>130</v>
      </c>
      <c r="E186" s="230" t="s">
        <v>19</v>
      </c>
      <c r="F186" s="231" t="s">
        <v>132</v>
      </c>
      <c r="G186" s="229"/>
      <c r="H186" s="232">
        <v>747.60000000000002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8" t="s">
        <v>130</v>
      </c>
      <c r="AU186" s="238" t="s">
        <v>79</v>
      </c>
      <c r="AV186" s="14" t="s">
        <v>124</v>
      </c>
      <c r="AW186" s="14" t="s">
        <v>33</v>
      </c>
      <c r="AX186" s="14" t="s">
        <v>77</v>
      </c>
      <c r="AY186" s="238" t="s">
        <v>117</v>
      </c>
    </row>
    <row r="187" s="2" customFormat="1" ht="16.5" customHeight="1">
      <c r="A187" s="38"/>
      <c r="B187" s="39"/>
      <c r="C187" s="197" t="s">
        <v>261</v>
      </c>
      <c r="D187" s="197" t="s">
        <v>119</v>
      </c>
      <c r="E187" s="198" t="s">
        <v>262</v>
      </c>
      <c r="F187" s="199" t="s">
        <v>263</v>
      </c>
      <c r="G187" s="200" t="s">
        <v>264</v>
      </c>
      <c r="H187" s="201">
        <v>4827.6000000000004</v>
      </c>
      <c r="I187" s="202"/>
      <c r="J187" s="203">
        <f>ROUND(I187*H187,2)</f>
        <v>0</v>
      </c>
      <c r="K187" s="199" t="s">
        <v>123</v>
      </c>
      <c r="L187" s="44"/>
      <c r="M187" s="204" t="s">
        <v>19</v>
      </c>
      <c r="N187" s="205" t="s">
        <v>43</v>
      </c>
      <c r="O187" s="84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8" t="s">
        <v>124</v>
      </c>
      <c r="AT187" s="208" t="s">
        <v>119</v>
      </c>
      <c r="AU187" s="208" t="s">
        <v>79</v>
      </c>
      <c r="AY187" s="17" t="s">
        <v>117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7" t="s">
        <v>77</v>
      </c>
      <c r="BK187" s="209">
        <f>ROUND(I187*H187,2)</f>
        <v>0</v>
      </c>
      <c r="BL187" s="17" t="s">
        <v>124</v>
      </c>
      <c r="BM187" s="208" t="s">
        <v>265</v>
      </c>
    </row>
    <row r="188" s="2" customFormat="1">
      <c r="A188" s="38"/>
      <c r="B188" s="39"/>
      <c r="C188" s="40"/>
      <c r="D188" s="210" t="s">
        <v>126</v>
      </c>
      <c r="E188" s="40"/>
      <c r="F188" s="211" t="s">
        <v>266</v>
      </c>
      <c r="G188" s="40"/>
      <c r="H188" s="40"/>
      <c r="I188" s="212"/>
      <c r="J188" s="40"/>
      <c r="K188" s="40"/>
      <c r="L188" s="44"/>
      <c r="M188" s="213"/>
      <c r="N188" s="214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126</v>
      </c>
      <c r="AU188" s="17" t="s">
        <v>79</v>
      </c>
    </row>
    <row r="189" s="2" customFormat="1">
      <c r="A189" s="38"/>
      <c r="B189" s="39"/>
      <c r="C189" s="40"/>
      <c r="D189" s="215" t="s">
        <v>128</v>
      </c>
      <c r="E189" s="40"/>
      <c r="F189" s="216" t="s">
        <v>267</v>
      </c>
      <c r="G189" s="40"/>
      <c r="H189" s="40"/>
      <c r="I189" s="212"/>
      <c r="J189" s="40"/>
      <c r="K189" s="40"/>
      <c r="L189" s="44"/>
      <c r="M189" s="213"/>
      <c r="N189" s="214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128</v>
      </c>
      <c r="AU189" s="17" t="s">
        <v>79</v>
      </c>
    </row>
    <row r="190" s="13" customFormat="1">
      <c r="A190" s="13"/>
      <c r="B190" s="217"/>
      <c r="C190" s="218"/>
      <c r="D190" s="210" t="s">
        <v>130</v>
      </c>
      <c r="E190" s="219" t="s">
        <v>19</v>
      </c>
      <c r="F190" s="220" t="s">
        <v>268</v>
      </c>
      <c r="G190" s="218"/>
      <c r="H190" s="221">
        <v>4827.6000000000004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7" t="s">
        <v>130</v>
      </c>
      <c r="AU190" s="227" t="s">
        <v>79</v>
      </c>
      <c r="AV190" s="13" t="s">
        <v>79</v>
      </c>
      <c r="AW190" s="13" t="s">
        <v>33</v>
      </c>
      <c r="AX190" s="13" t="s">
        <v>77</v>
      </c>
      <c r="AY190" s="227" t="s">
        <v>117</v>
      </c>
    </row>
    <row r="191" s="2" customFormat="1" ht="16.5" customHeight="1">
      <c r="A191" s="38"/>
      <c r="B191" s="39"/>
      <c r="C191" s="197" t="s">
        <v>269</v>
      </c>
      <c r="D191" s="197" t="s">
        <v>119</v>
      </c>
      <c r="E191" s="198" t="s">
        <v>270</v>
      </c>
      <c r="F191" s="199" t="s">
        <v>271</v>
      </c>
      <c r="G191" s="200" t="s">
        <v>196</v>
      </c>
      <c r="H191" s="201">
        <v>2129</v>
      </c>
      <c r="I191" s="202"/>
      <c r="J191" s="203">
        <f>ROUND(I191*H191,2)</f>
        <v>0</v>
      </c>
      <c r="K191" s="199" t="s">
        <v>123</v>
      </c>
      <c r="L191" s="44"/>
      <c r="M191" s="204" t="s">
        <v>19</v>
      </c>
      <c r="N191" s="205" t="s">
        <v>43</v>
      </c>
      <c r="O191" s="84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8" t="s">
        <v>124</v>
      </c>
      <c r="AT191" s="208" t="s">
        <v>119</v>
      </c>
      <c r="AU191" s="208" t="s">
        <v>79</v>
      </c>
      <c r="AY191" s="17" t="s">
        <v>117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7" t="s">
        <v>77</v>
      </c>
      <c r="BK191" s="209">
        <f>ROUND(I191*H191,2)</f>
        <v>0</v>
      </c>
      <c r="BL191" s="17" t="s">
        <v>124</v>
      </c>
      <c r="BM191" s="208" t="s">
        <v>272</v>
      </c>
    </row>
    <row r="192" s="2" customFormat="1">
      <c r="A192" s="38"/>
      <c r="B192" s="39"/>
      <c r="C192" s="40"/>
      <c r="D192" s="210" t="s">
        <v>126</v>
      </c>
      <c r="E192" s="40"/>
      <c r="F192" s="211" t="s">
        <v>273</v>
      </c>
      <c r="G192" s="40"/>
      <c r="H192" s="40"/>
      <c r="I192" s="212"/>
      <c r="J192" s="40"/>
      <c r="K192" s="40"/>
      <c r="L192" s="44"/>
      <c r="M192" s="213"/>
      <c r="N192" s="214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126</v>
      </c>
      <c r="AU192" s="17" t="s">
        <v>79</v>
      </c>
    </row>
    <row r="193" s="2" customFormat="1">
      <c r="A193" s="38"/>
      <c r="B193" s="39"/>
      <c r="C193" s="40"/>
      <c r="D193" s="215" t="s">
        <v>128</v>
      </c>
      <c r="E193" s="40"/>
      <c r="F193" s="216" t="s">
        <v>274</v>
      </c>
      <c r="G193" s="40"/>
      <c r="H193" s="40"/>
      <c r="I193" s="212"/>
      <c r="J193" s="40"/>
      <c r="K193" s="40"/>
      <c r="L193" s="44"/>
      <c r="M193" s="213"/>
      <c r="N193" s="214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128</v>
      </c>
      <c r="AU193" s="17" t="s">
        <v>79</v>
      </c>
    </row>
    <row r="194" s="13" customFormat="1">
      <c r="A194" s="13"/>
      <c r="B194" s="217"/>
      <c r="C194" s="218"/>
      <c r="D194" s="210" t="s">
        <v>130</v>
      </c>
      <c r="E194" s="219" t="s">
        <v>19</v>
      </c>
      <c r="F194" s="220" t="s">
        <v>275</v>
      </c>
      <c r="G194" s="218"/>
      <c r="H194" s="221">
        <v>2129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7" t="s">
        <v>130</v>
      </c>
      <c r="AU194" s="227" t="s">
        <v>79</v>
      </c>
      <c r="AV194" s="13" t="s">
        <v>79</v>
      </c>
      <c r="AW194" s="13" t="s">
        <v>33</v>
      </c>
      <c r="AX194" s="13" t="s">
        <v>72</v>
      </c>
      <c r="AY194" s="227" t="s">
        <v>117</v>
      </c>
    </row>
    <row r="195" s="14" customFormat="1">
      <c r="A195" s="14"/>
      <c r="B195" s="228"/>
      <c r="C195" s="229"/>
      <c r="D195" s="210" t="s">
        <v>130</v>
      </c>
      <c r="E195" s="230" t="s">
        <v>19</v>
      </c>
      <c r="F195" s="231" t="s">
        <v>132</v>
      </c>
      <c r="G195" s="229"/>
      <c r="H195" s="232">
        <v>2129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8" t="s">
        <v>130</v>
      </c>
      <c r="AU195" s="238" t="s">
        <v>79</v>
      </c>
      <c r="AV195" s="14" t="s">
        <v>124</v>
      </c>
      <c r="AW195" s="14" t="s">
        <v>33</v>
      </c>
      <c r="AX195" s="14" t="s">
        <v>77</v>
      </c>
      <c r="AY195" s="238" t="s">
        <v>117</v>
      </c>
    </row>
    <row r="196" s="2" customFormat="1" ht="16.5" customHeight="1">
      <c r="A196" s="38"/>
      <c r="B196" s="39"/>
      <c r="C196" s="197" t="s">
        <v>276</v>
      </c>
      <c r="D196" s="197" t="s">
        <v>119</v>
      </c>
      <c r="E196" s="198" t="s">
        <v>277</v>
      </c>
      <c r="F196" s="199" t="s">
        <v>278</v>
      </c>
      <c r="G196" s="200" t="s">
        <v>196</v>
      </c>
      <c r="H196" s="201">
        <v>2129</v>
      </c>
      <c r="I196" s="202"/>
      <c r="J196" s="203">
        <f>ROUND(I196*H196,2)</f>
        <v>0</v>
      </c>
      <c r="K196" s="199" t="s">
        <v>123</v>
      </c>
      <c r="L196" s="44"/>
      <c r="M196" s="204" t="s">
        <v>19</v>
      </c>
      <c r="N196" s="205" t="s">
        <v>43</v>
      </c>
      <c r="O196" s="84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8" t="s">
        <v>124</v>
      </c>
      <c r="AT196" s="208" t="s">
        <v>119</v>
      </c>
      <c r="AU196" s="208" t="s">
        <v>79</v>
      </c>
      <c r="AY196" s="17" t="s">
        <v>117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7" t="s">
        <v>77</v>
      </c>
      <c r="BK196" s="209">
        <f>ROUND(I196*H196,2)</f>
        <v>0</v>
      </c>
      <c r="BL196" s="17" t="s">
        <v>124</v>
      </c>
      <c r="BM196" s="208" t="s">
        <v>279</v>
      </c>
    </row>
    <row r="197" s="2" customFormat="1">
      <c r="A197" s="38"/>
      <c r="B197" s="39"/>
      <c r="C197" s="40"/>
      <c r="D197" s="210" t="s">
        <v>126</v>
      </c>
      <c r="E197" s="40"/>
      <c r="F197" s="211" t="s">
        <v>280</v>
      </c>
      <c r="G197" s="40"/>
      <c r="H197" s="40"/>
      <c r="I197" s="212"/>
      <c r="J197" s="40"/>
      <c r="K197" s="40"/>
      <c r="L197" s="44"/>
      <c r="M197" s="213"/>
      <c r="N197" s="214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126</v>
      </c>
      <c r="AU197" s="17" t="s">
        <v>79</v>
      </c>
    </row>
    <row r="198" s="2" customFormat="1">
      <c r="A198" s="38"/>
      <c r="B198" s="39"/>
      <c r="C198" s="40"/>
      <c r="D198" s="215" t="s">
        <v>128</v>
      </c>
      <c r="E198" s="40"/>
      <c r="F198" s="216" t="s">
        <v>281</v>
      </c>
      <c r="G198" s="40"/>
      <c r="H198" s="40"/>
      <c r="I198" s="212"/>
      <c r="J198" s="40"/>
      <c r="K198" s="40"/>
      <c r="L198" s="44"/>
      <c r="M198" s="213"/>
      <c r="N198" s="214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128</v>
      </c>
      <c r="AU198" s="17" t="s">
        <v>79</v>
      </c>
    </row>
    <row r="199" s="13" customFormat="1">
      <c r="A199" s="13"/>
      <c r="B199" s="217"/>
      <c r="C199" s="218"/>
      <c r="D199" s="210" t="s">
        <v>130</v>
      </c>
      <c r="E199" s="219" t="s">
        <v>19</v>
      </c>
      <c r="F199" s="220" t="s">
        <v>282</v>
      </c>
      <c r="G199" s="218"/>
      <c r="H199" s="221">
        <v>2129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7" t="s">
        <v>130</v>
      </c>
      <c r="AU199" s="227" t="s">
        <v>79</v>
      </c>
      <c r="AV199" s="13" t="s">
        <v>79</v>
      </c>
      <c r="AW199" s="13" t="s">
        <v>33</v>
      </c>
      <c r="AX199" s="13" t="s">
        <v>77</v>
      </c>
      <c r="AY199" s="227" t="s">
        <v>117</v>
      </c>
    </row>
    <row r="200" s="2" customFormat="1" ht="16.5" customHeight="1">
      <c r="A200" s="38"/>
      <c r="B200" s="39"/>
      <c r="C200" s="197" t="s">
        <v>7</v>
      </c>
      <c r="D200" s="197" t="s">
        <v>119</v>
      </c>
      <c r="E200" s="198" t="s">
        <v>283</v>
      </c>
      <c r="F200" s="199" t="s">
        <v>284</v>
      </c>
      <c r="G200" s="200" t="s">
        <v>196</v>
      </c>
      <c r="H200" s="201">
        <v>252.19999999999999</v>
      </c>
      <c r="I200" s="202"/>
      <c r="J200" s="203">
        <f>ROUND(I200*H200,2)</f>
        <v>0</v>
      </c>
      <c r="K200" s="199" t="s">
        <v>123</v>
      </c>
      <c r="L200" s="44"/>
      <c r="M200" s="204" t="s">
        <v>19</v>
      </c>
      <c r="N200" s="205" t="s">
        <v>43</v>
      </c>
      <c r="O200" s="84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8" t="s">
        <v>124</v>
      </c>
      <c r="AT200" s="208" t="s">
        <v>119</v>
      </c>
      <c r="AU200" s="208" t="s">
        <v>79</v>
      </c>
      <c r="AY200" s="17" t="s">
        <v>117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7" t="s">
        <v>77</v>
      </c>
      <c r="BK200" s="209">
        <f>ROUND(I200*H200,2)</f>
        <v>0</v>
      </c>
      <c r="BL200" s="17" t="s">
        <v>124</v>
      </c>
      <c r="BM200" s="208" t="s">
        <v>285</v>
      </c>
    </row>
    <row r="201" s="2" customFormat="1">
      <c r="A201" s="38"/>
      <c r="B201" s="39"/>
      <c r="C201" s="40"/>
      <c r="D201" s="210" t="s">
        <v>126</v>
      </c>
      <c r="E201" s="40"/>
      <c r="F201" s="211" t="s">
        <v>286</v>
      </c>
      <c r="G201" s="40"/>
      <c r="H201" s="40"/>
      <c r="I201" s="212"/>
      <c r="J201" s="40"/>
      <c r="K201" s="40"/>
      <c r="L201" s="44"/>
      <c r="M201" s="213"/>
      <c r="N201" s="214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126</v>
      </c>
      <c r="AU201" s="17" t="s">
        <v>79</v>
      </c>
    </row>
    <row r="202" s="2" customFormat="1">
      <c r="A202" s="38"/>
      <c r="B202" s="39"/>
      <c r="C202" s="40"/>
      <c r="D202" s="215" t="s">
        <v>128</v>
      </c>
      <c r="E202" s="40"/>
      <c r="F202" s="216" t="s">
        <v>287</v>
      </c>
      <c r="G202" s="40"/>
      <c r="H202" s="40"/>
      <c r="I202" s="212"/>
      <c r="J202" s="40"/>
      <c r="K202" s="40"/>
      <c r="L202" s="44"/>
      <c r="M202" s="213"/>
      <c r="N202" s="214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128</v>
      </c>
      <c r="AU202" s="17" t="s">
        <v>79</v>
      </c>
    </row>
    <row r="203" s="13" customFormat="1">
      <c r="A203" s="13"/>
      <c r="B203" s="217"/>
      <c r="C203" s="218"/>
      <c r="D203" s="210" t="s">
        <v>130</v>
      </c>
      <c r="E203" s="219" t="s">
        <v>19</v>
      </c>
      <c r="F203" s="220" t="s">
        <v>288</v>
      </c>
      <c r="G203" s="218"/>
      <c r="H203" s="221">
        <v>252.19999999999999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7" t="s">
        <v>130</v>
      </c>
      <c r="AU203" s="227" t="s">
        <v>79</v>
      </c>
      <c r="AV203" s="13" t="s">
        <v>79</v>
      </c>
      <c r="AW203" s="13" t="s">
        <v>33</v>
      </c>
      <c r="AX203" s="13" t="s">
        <v>72</v>
      </c>
      <c r="AY203" s="227" t="s">
        <v>117</v>
      </c>
    </row>
    <row r="204" s="14" customFormat="1">
      <c r="A204" s="14"/>
      <c r="B204" s="228"/>
      <c r="C204" s="229"/>
      <c r="D204" s="210" t="s">
        <v>130</v>
      </c>
      <c r="E204" s="230" t="s">
        <v>19</v>
      </c>
      <c r="F204" s="231" t="s">
        <v>132</v>
      </c>
      <c r="G204" s="229"/>
      <c r="H204" s="232">
        <v>252.19999999999999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8" t="s">
        <v>130</v>
      </c>
      <c r="AU204" s="238" t="s">
        <v>79</v>
      </c>
      <c r="AV204" s="14" t="s">
        <v>124</v>
      </c>
      <c r="AW204" s="14" t="s">
        <v>33</v>
      </c>
      <c r="AX204" s="14" t="s">
        <v>77</v>
      </c>
      <c r="AY204" s="238" t="s">
        <v>117</v>
      </c>
    </row>
    <row r="205" s="2" customFormat="1" ht="16.5" customHeight="1">
      <c r="A205" s="38"/>
      <c r="B205" s="39"/>
      <c r="C205" s="197" t="s">
        <v>289</v>
      </c>
      <c r="D205" s="197" t="s">
        <v>119</v>
      </c>
      <c r="E205" s="198" t="s">
        <v>290</v>
      </c>
      <c r="F205" s="199" t="s">
        <v>291</v>
      </c>
      <c r="G205" s="200" t="s">
        <v>122</v>
      </c>
      <c r="H205" s="201">
        <v>7762.6000000000004</v>
      </c>
      <c r="I205" s="202"/>
      <c r="J205" s="203">
        <f>ROUND(I205*H205,2)</f>
        <v>0</v>
      </c>
      <c r="K205" s="199" t="s">
        <v>123</v>
      </c>
      <c r="L205" s="44"/>
      <c r="M205" s="204" t="s">
        <v>19</v>
      </c>
      <c r="N205" s="205" t="s">
        <v>43</v>
      </c>
      <c r="O205" s="84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8" t="s">
        <v>124</v>
      </c>
      <c r="AT205" s="208" t="s">
        <v>119</v>
      </c>
      <c r="AU205" s="208" t="s">
        <v>79</v>
      </c>
      <c r="AY205" s="17" t="s">
        <v>117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7" t="s">
        <v>77</v>
      </c>
      <c r="BK205" s="209">
        <f>ROUND(I205*H205,2)</f>
        <v>0</v>
      </c>
      <c r="BL205" s="17" t="s">
        <v>124</v>
      </c>
      <c r="BM205" s="208" t="s">
        <v>292</v>
      </c>
    </row>
    <row r="206" s="2" customFormat="1">
      <c r="A206" s="38"/>
      <c r="B206" s="39"/>
      <c r="C206" s="40"/>
      <c r="D206" s="210" t="s">
        <v>126</v>
      </c>
      <c r="E206" s="40"/>
      <c r="F206" s="211" t="s">
        <v>293</v>
      </c>
      <c r="G206" s="40"/>
      <c r="H206" s="40"/>
      <c r="I206" s="212"/>
      <c r="J206" s="40"/>
      <c r="K206" s="40"/>
      <c r="L206" s="44"/>
      <c r="M206" s="213"/>
      <c r="N206" s="214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126</v>
      </c>
      <c r="AU206" s="17" t="s">
        <v>79</v>
      </c>
    </row>
    <row r="207" s="2" customFormat="1">
      <c r="A207" s="38"/>
      <c r="B207" s="39"/>
      <c r="C207" s="40"/>
      <c r="D207" s="215" t="s">
        <v>128</v>
      </c>
      <c r="E207" s="40"/>
      <c r="F207" s="216" t="s">
        <v>294</v>
      </c>
      <c r="G207" s="40"/>
      <c r="H207" s="40"/>
      <c r="I207" s="212"/>
      <c r="J207" s="40"/>
      <c r="K207" s="40"/>
      <c r="L207" s="44"/>
      <c r="M207" s="213"/>
      <c r="N207" s="214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128</v>
      </c>
      <c r="AU207" s="17" t="s">
        <v>79</v>
      </c>
    </row>
    <row r="208" s="13" customFormat="1">
      <c r="A208" s="13"/>
      <c r="B208" s="217"/>
      <c r="C208" s="218"/>
      <c r="D208" s="210" t="s">
        <v>130</v>
      </c>
      <c r="E208" s="219" t="s">
        <v>19</v>
      </c>
      <c r="F208" s="220" t="s">
        <v>295</v>
      </c>
      <c r="G208" s="218"/>
      <c r="H208" s="221">
        <v>3115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7" t="s">
        <v>130</v>
      </c>
      <c r="AU208" s="227" t="s">
        <v>79</v>
      </c>
      <c r="AV208" s="13" t="s">
        <v>79</v>
      </c>
      <c r="AW208" s="13" t="s">
        <v>33</v>
      </c>
      <c r="AX208" s="13" t="s">
        <v>72</v>
      </c>
      <c r="AY208" s="227" t="s">
        <v>117</v>
      </c>
    </row>
    <row r="209" s="13" customFormat="1">
      <c r="A209" s="13"/>
      <c r="B209" s="217"/>
      <c r="C209" s="218"/>
      <c r="D209" s="210" t="s">
        <v>130</v>
      </c>
      <c r="E209" s="219" t="s">
        <v>19</v>
      </c>
      <c r="F209" s="220" t="s">
        <v>296</v>
      </c>
      <c r="G209" s="218"/>
      <c r="H209" s="221">
        <v>447.60000000000002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7" t="s">
        <v>130</v>
      </c>
      <c r="AU209" s="227" t="s">
        <v>79</v>
      </c>
      <c r="AV209" s="13" t="s">
        <v>79</v>
      </c>
      <c r="AW209" s="13" t="s">
        <v>33</v>
      </c>
      <c r="AX209" s="13" t="s">
        <v>72</v>
      </c>
      <c r="AY209" s="227" t="s">
        <v>117</v>
      </c>
    </row>
    <row r="210" s="13" customFormat="1">
      <c r="A210" s="13"/>
      <c r="B210" s="217"/>
      <c r="C210" s="218"/>
      <c r="D210" s="210" t="s">
        <v>130</v>
      </c>
      <c r="E210" s="219" t="s">
        <v>19</v>
      </c>
      <c r="F210" s="220" t="s">
        <v>297</v>
      </c>
      <c r="G210" s="218"/>
      <c r="H210" s="221">
        <v>4200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7" t="s">
        <v>130</v>
      </c>
      <c r="AU210" s="227" t="s">
        <v>79</v>
      </c>
      <c r="AV210" s="13" t="s">
        <v>79</v>
      </c>
      <c r="AW210" s="13" t="s">
        <v>33</v>
      </c>
      <c r="AX210" s="13" t="s">
        <v>72</v>
      </c>
      <c r="AY210" s="227" t="s">
        <v>117</v>
      </c>
    </row>
    <row r="211" s="14" customFormat="1">
      <c r="A211" s="14"/>
      <c r="B211" s="228"/>
      <c r="C211" s="229"/>
      <c r="D211" s="210" t="s">
        <v>130</v>
      </c>
      <c r="E211" s="230" t="s">
        <v>19</v>
      </c>
      <c r="F211" s="231" t="s">
        <v>132</v>
      </c>
      <c r="G211" s="229"/>
      <c r="H211" s="232">
        <v>7762.6000000000004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38" t="s">
        <v>130</v>
      </c>
      <c r="AU211" s="238" t="s">
        <v>79</v>
      </c>
      <c r="AV211" s="14" t="s">
        <v>124</v>
      </c>
      <c r="AW211" s="14" t="s">
        <v>33</v>
      </c>
      <c r="AX211" s="14" t="s">
        <v>77</v>
      </c>
      <c r="AY211" s="238" t="s">
        <v>117</v>
      </c>
    </row>
    <row r="212" s="2" customFormat="1" ht="16.5" customHeight="1">
      <c r="A212" s="38"/>
      <c r="B212" s="39"/>
      <c r="C212" s="197" t="s">
        <v>298</v>
      </c>
      <c r="D212" s="197" t="s">
        <v>119</v>
      </c>
      <c r="E212" s="198" t="s">
        <v>299</v>
      </c>
      <c r="F212" s="199" t="s">
        <v>300</v>
      </c>
      <c r="G212" s="200" t="s">
        <v>122</v>
      </c>
      <c r="H212" s="201">
        <v>7762.6000000000004</v>
      </c>
      <c r="I212" s="202"/>
      <c r="J212" s="203">
        <f>ROUND(I212*H212,2)</f>
        <v>0</v>
      </c>
      <c r="K212" s="199" t="s">
        <v>123</v>
      </c>
      <c r="L212" s="44"/>
      <c r="M212" s="204" t="s">
        <v>19</v>
      </c>
      <c r="N212" s="205" t="s">
        <v>43</v>
      </c>
      <c r="O212" s="84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8" t="s">
        <v>124</v>
      </c>
      <c r="AT212" s="208" t="s">
        <v>119</v>
      </c>
      <c r="AU212" s="208" t="s">
        <v>79</v>
      </c>
      <c r="AY212" s="17" t="s">
        <v>117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7" t="s">
        <v>77</v>
      </c>
      <c r="BK212" s="209">
        <f>ROUND(I212*H212,2)</f>
        <v>0</v>
      </c>
      <c r="BL212" s="17" t="s">
        <v>124</v>
      </c>
      <c r="BM212" s="208" t="s">
        <v>301</v>
      </c>
    </row>
    <row r="213" s="2" customFormat="1">
      <c r="A213" s="38"/>
      <c r="B213" s="39"/>
      <c r="C213" s="40"/>
      <c r="D213" s="210" t="s">
        <v>126</v>
      </c>
      <c r="E213" s="40"/>
      <c r="F213" s="211" t="s">
        <v>302</v>
      </c>
      <c r="G213" s="40"/>
      <c r="H213" s="40"/>
      <c r="I213" s="212"/>
      <c r="J213" s="40"/>
      <c r="K213" s="40"/>
      <c r="L213" s="44"/>
      <c r="M213" s="213"/>
      <c r="N213" s="214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126</v>
      </c>
      <c r="AU213" s="17" t="s">
        <v>79</v>
      </c>
    </row>
    <row r="214" s="2" customFormat="1">
      <c r="A214" s="38"/>
      <c r="B214" s="39"/>
      <c r="C214" s="40"/>
      <c r="D214" s="215" t="s">
        <v>128</v>
      </c>
      <c r="E214" s="40"/>
      <c r="F214" s="216" t="s">
        <v>303</v>
      </c>
      <c r="G214" s="40"/>
      <c r="H214" s="40"/>
      <c r="I214" s="212"/>
      <c r="J214" s="40"/>
      <c r="K214" s="40"/>
      <c r="L214" s="44"/>
      <c r="M214" s="213"/>
      <c r="N214" s="214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128</v>
      </c>
      <c r="AU214" s="17" t="s">
        <v>79</v>
      </c>
    </row>
    <row r="215" s="13" customFormat="1">
      <c r="A215" s="13"/>
      <c r="B215" s="217"/>
      <c r="C215" s="218"/>
      <c r="D215" s="210" t="s">
        <v>130</v>
      </c>
      <c r="E215" s="219" t="s">
        <v>19</v>
      </c>
      <c r="F215" s="220" t="s">
        <v>297</v>
      </c>
      <c r="G215" s="218"/>
      <c r="H215" s="221">
        <v>4200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7" t="s">
        <v>130</v>
      </c>
      <c r="AU215" s="227" t="s">
        <v>79</v>
      </c>
      <c r="AV215" s="13" t="s">
        <v>79</v>
      </c>
      <c r="AW215" s="13" t="s">
        <v>33</v>
      </c>
      <c r="AX215" s="13" t="s">
        <v>72</v>
      </c>
      <c r="AY215" s="227" t="s">
        <v>117</v>
      </c>
    </row>
    <row r="216" s="13" customFormat="1">
      <c r="A216" s="13"/>
      <c r="B216" s="217"/>
      <c r="C216" s="218"/>
      <c r="D216" s="210" t="s">
        <v>130</v>
      </c>
      <c r="E216" s="219" t="s">
        <v>19</v>
      </c>
      <c r="F216" s="220" t="s">
        <v>295</v>
      </c>
      <c r="G216" s="218"/>
      <c r="H216" s="221">
        <v>3115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7" t="s">
        <v>130</v>
      </c>
      <c r="AU216" s="227" t="s">
        <v>79</v>
      </c>
      <c r="AV216" s="13" t="s">
        <v>79</v>
      </c>
      <c r="AW216" s="13" t="s">
        <v>33</v>
      </c>
      <c r="AX216" s="13" t="s">
        <v>72</v>
      </c>
      <c r="AY216" s="227" t="s">
        <v>117</v>
      </c>
    </row>
    <row r="217" s="13" customFormat="1">
      <c r="A217" s="13"/>
      <c r="B217" s="217"/>
      <c r="C217" s="218"/>
      <c r="D217" s="210" t="s">
        <v>130</v>
      </c>
      <c r="E217" s="219" t="s">
        <v>19</v>
      </c>
      <c r="F217" s="220" t="s">
        <v>304</v>
      </c>
      <c r="G217" s="218"/>
      <c r="H217" s="221">
        <v>447.60000000000002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7" t="s">
        <v>130</v>
      </c>
      <c r="AU217" s="227" t="s">
        <v>79</v>
      </c>
      <c r="AV217" s="13" t="s">
        <v>79</v>
      </c>
      <c r="AW217" s="13" t="s">
        <v>33</v>
      </c>
      <c r="AX217" s="13" t="s">
        <v>72</v>
      </c>
      <c r="AY217" s="227" t="s">
        <v>117</v>
      </c>
    </row>
    <row r="218" s="14" customFormat="1">
      <c r="A218" s="14"/>
      <c r="B218" s="228"/>
      <c r="C218" s="229"/>
      <c r="D218" s="210" t="s">
        <v>130</v>
      </c>
      <c r="E218" s="230" t="s">
        <v>19</v>
      </c>
      <c r="F218" s="231" t="s">
        <v>132</v>
      </c>
      <c r="G218" s="229"/>
      <c r="H218" s="232">
        <v>7762.6000000000004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8" t="s">
        <v>130</v>
      </c>
      <c r="AU218" s="238" t="s">
        <v>79</v>
      </c>
      <c r="AV218" s="14" t="s">
        <v>124</v>
      </c>
      <c r="AW218" s="14" t="s">
        <v>33</v>
      </c>
      <c r="AX218" s="14" t="s">
        <v>77</v>
      </c>
      <c r="AY218" s="238" t="s">
        <v>117</v>
      </c>
    </row>
    <row r="219" s="2" customFormat="1" ht="16.5" customHeight="1">
      <c r="A219" s="38"/>
      <c r="B219" s="39"/>
      <c r="C219" s="239" t="s">
        <v>305</v>
      </c>
      <c r="D219" s="239" t="s">
        <v>306</v>
      </c>
      <c r="E219" s="240" t="s">
        <v>307</v>
      </c>
      <c r="F219" s="241" t="s">
        <v>308</v>
      </c>
      <c r="G219" s="242" t="s">
        <v>309</v>
      </c>
      <c r="H219" s="243">
        <v>6.8899999999999997</v>
      </c>
      <c r="I219" s="244"/>
      <c r="J219" s="245">
        <f>ROUND(I219*H219,2)</f>
        <v>0</v>
      </c>
      <c r="K219" s="241" t="s">
        <v>123</v>
      </c>
      <c r="L219" s="246"/>
      <c r="M219" s="247" t="s">
        <v>19</v>
      </c>
      <c r="N219" s="248" t="s">
        <v>43</v>
      </c>
      <c r="O219" s="84"/>
      <c r="P219" s="206">
        <f>O219*H219</f>
        <v>0</v>
      </c>
      <c r="Q219" s="206">
        <v>0.001</v>
      </c>
      <c r="R219" s="206">
        <f>Q219*H219</f>
        <v>0.0068899999999999994</v>
      </c>
      <c r="S219" s="206">
        <v>0</v>
      </c>
      <c r="T219" s="20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8" t="s">
        <v>171</v>
      </c>
      <c r="AT219" s="208" t="s">
        <v>306</v>
      </c>
      <c r="AU219" s="208" t="s">
        <v>79</v>
      </c>
      <c r="AY219" s="17" t="s">
        <v>117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7" t="s">
        <v>77</v>
      </c>
      <c r="BK219" s="209">
        <f>ROUND(I219*H219,2)</f>
        <v>0</v>
      </c>
      <c r="BL219" s="17" t="s">
        <v>124</v>
      </c>
      <c r="BM219" s="208" t="s">
        <v>310</v>
      </c>
    </row>
    <row r="220" s="2" customFormat="1">
      <c r="A220" s="38"/>
      <c r="B220" s="39"/>
      <c r="C220" s="40"/>
      <c r="D220" s="210" t="s">
        <v>126</v>
      </c>
      <c r="E220" s="40"/>
      <c r="F220" s="211" t="s">
        <v>308</v>
      </c>
      <c r="G220" s="40"/>
      <c r="H220" s="40"/>
      <c r="I220" s="212"/>
      <c r="J220" s="40"/>
      <c r="K220" s="40"/>
      <c r="L220" s="44"/>
      <c r="M220" s="213"/>
      <c r="N220" s="214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126</v>
      </c>
      <c r="AU220" s="17" t="s">
        <v>79</v>
      </c>
    </row>
    <row r="221" s="13" customFormat="1">
      <c r="A221" s="13"/>
      <c r="B221" s="217"/>
      <c r="C221" s="218"/>
      <c r="D221" s="210" t="s">
        <v>130</v>
      </c>
      <c r="E221" s="218"/>
      <c r="F221" s="220" t="s">
        <v>311</v>
      </c>
      <c r="G221" s="218"/>
      <c r="H221" s="221">
        <v>6.8899999999999997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7" t="s">
        <v>130</v>
      </c>
      <c r="AU221" s="227" t="s">
        <v>79</v>
      </c>
      <c r="AV221" s="13" t="s">
        <v>79</v>
      </c>
      <c r="AW221" s="13" t="s">
        <v>4</v>
      </c>
      <c r="AX221" s="13" t="s">
        <v>77</v>
      </c>
      <c r="AY221" s="227" t="s">
        <v>117</v>
      </c>
    </row>
    <row r="222" s="2" customFormat="1" ht="16.5" customHeight="1">
      <c r="A222" s="38"/>
      <c r="B222" s="39"/>
      <c r="C222" s="197" t="s">
        <v>312</v>
      </c>
      <c r="D222" s="197" t="s">
        <v>119</v>
      </c>
      <c r="E222" s="198" t="s">
        <v>313</v>
      </c>
      <c r="F222" s="199" t="s">
        <v>314</v>
      </c>
      <c r="G222" s="200" t="s">
        <v>122</v>
      </c>
      <c r="H222" s="201">
        <v>8581.1000000000004</v>
      </c>
      <c r="I222" s="202"/>
      <c r="J222" s="203">
        <f>ROUND(I222*H222,2)</f>
        <v>0</v>
      </c>
      <c r="K222" s="199" t="s">
        <v>123</v>
      </c>
      <c r="L222" s="44"/>
      <c r="M222" s="204" t="s">
        <v>19</v>
      </c>
      <c r="N222" s="205" t="s">
        <v>43</v>
      </c>
      <c r="O222" s="84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8" t="s">
        <v>124</v>
      </c>
      <c r="AT222" s="208" t="s">
        <v>119</v>
      </c>
      <c r="AU222" s="208" t="s">
        <v>79</v>
      </c>
      <c r="AY222" s="17" t="s">
        <v>117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7" t="s">
        <v>77</v>
      </c>
      <c r="BK222" s="209">
        <f>ROUND(I222*H222,2)</f>
        <v>0</v>
      </c>
      <c r="BL222" s="17" t="s">
        <v>124</v>
      </c>
      <c r="BM222" s="208" t="s">
        <v>315</v>
      </c>
    </row>
    <row r="223" s="2" customFormat="1">
      <c r="A223" s="38"/>
      <c r="B223" s="39"/>
      <c r="C223" s="40"/>
      <c r="D223" s="210" t="s">
        <v>126</v>
      </c>
      <c r="E223" s="40"/>
      <c r="F223" s="211" t="s">
        <v>316</v>
      </c>
      <c r="G223" s="40"/>
      <c r="H223" s="40"/>
      <c r="I223" s="212"/>
      <c r="J223" s="40"/>
      <c r="K223" s="40"/>
      <c r="L223" s="44"/>
      <c r="M223" s="213"/>
      <c r="N223" s="214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126</v>
      </c>
      <c r="AU223" s="17" t="s">
        <v>79</v>
      </c>
    </row>
    <row r="224" s="2" customFormat="1">
      <c r="A224" s="38"/>
      <c r="B224" s="39"/>
      <c r="C224" s="40"/>
      <c r="D224" s="215" t="s">
        <v>128</v>
      </c>
      <c r="E224" s="40"/>
      <c r="F224" s="216" t="s">
        <v>317</v>
      </c>
      <c r="G224" s="40"/>
      <c r="H224" s="40"/>
      <c r="I224" s="212"/>
      <c r="J224" s="40"/>
      <c r="K224" s="40"/>
      <c r="L224" s="44"/>
      <c r="M224" s="213"/>
      <c r="N224" s="214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128</v>
      </c>
      <c r="AU224" s="17" t="s">
        <v>79</v>
      </c>
    </row>
    <row r="225" s="13" customFormat="1">
      <c r="A225" s="13"/>
      <c r="B225" s="217"/>
      <c r="C225" s="218"/>
      <c r="D225" s="210" t="s">
        <v>130</v>
      </c>
      <c r="E225" s="219" t="s">
        <v>19</v>
      </c>
      <c r="F225" s="220" t="s">
        <v>318</v>
      </c>
      <c r="G225" s="218"/>
      <c r="H225" s="221">
        <v>8581.1000000000004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7" t="s">
        <v>130</v>
      </c>
      <c r="AU225" s="227" t="s">
        <v>79</v>
      </c>
      <c r="AV225" s="13" t="s">
        <v>79</v>
      </c>
      <c r="AW225" s="13" t="s">
        <v>33</v>
      </c>
      <c r="AX225" s="13" t="s">
        <v>72</v>
      </c>
      <c r="AY225" s="227" t="s">
        <v>117</v>
      </c>
    </row>
    <row r="226" s="14" customFormat="1">
      <c r="A226" s="14"/>
      <c r="B226" s="228"/>
      <c r="C226" s="229"/>
      <c r="D226" s="210" t="s">
        <v>130</v>
      </c>
      <c r="E226" s="230" t="s">
        <v>19</v>
      </c>
      <c r="F226" s="231" t="s">
        <v>132</v>
      </c>
      <c r="G226" s="229"/>
      <c r="H226" s="232">
        <v>8581.1000000000004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8" t="s">
        <v>130</v>
      </c>
      <c r="AU226" s="238" t="s">
        <v>79</v>
      </c>
      <c r="AV226" s="14" t="s">
        <v>124</v>
      </c>
      <c r="AW226" s="14" t="s">
        <v>33</v>
      </c>
      <c r="AX226" s="14" t="s">
        <v>77</v>
      </c>
      <c r="AY226" s="238" t="s">
        <v>117</v>
      </c>
    </row>
    <row r="227" s="2" customFormat="1" ht="16.5" customHeight="1">
      <c r="A227" s="38"/>
      <c r="B227" s="39"/>
      <c r="C227" s="197" t="s">
        <v>319</v>
      </c>
      <c r="D227" s="197" t="s">
        <v>119</v>
      </c>
      <c r="E227" s="198" t="s">
        <v>320</v>
      </c>
      <c r="F227" s="199" t="s">
        <v>321</v>
      </c>
      <c r="G227" s="200" t="s">
        <v>122</v>
      </c>
      <c r="H227" s="201">
        <v>3115</v>
      </c>
      <c r="I227" s="202"/>
      <c r="J227" s="203">
        <f>ROUND(I227*H227,2)</f>
        <v>0</v>
      </c>
      <c r="K227" s="199" t="s">
        <v>123</v>
      </c>
      <c r="L227" s="44"/>
      <c r="M227" s="204" t="s">
        <v>19</v>
      </c>
      <c r="N227" s="205" t="s">
        <v>43</v>
      </c>
      <c r="O227" s="84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8" t="s">
        <v>124</v>
      </c>
      <c r="AT227" s="208" t="s">
        <v>119</v>
      </c>
      <c r="AU227" s="208" t="s">
        <v>79</v>
      </c>
      <c r="AY227" s="17" t="s">
        <v>117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7" t="s">
        <v>77</v>
      </c>
      <c r="BK227" s="209">
        <f>ROUND(I227*H227,2)</f>
        <v>0</v>
      </c>
      <c r="BL227" s="17" t="s">
        <v>124</v>
      </c>
      <c r="BM227" s="208" t="s">
        <v>322</v>
      </c>
    </row>
    <row r="228" s="2" customFormat="1">
      <c r="A228" s="38"/>
      <c r="B228" s="39"/>
      <c r="C228" s="40"/>
      <c r="D228" s="210" t="s">
        <v>126</v>
      </c>
      <c r="E228" s="40"/>
      <c r="F228" s="211" t="s">
        <v>323</v>
      </c>
      <c r="G228" s="40"/>
      <c r="H228" s="40"/>
      <c r="I228" s="212"/>
      <c r="J228" s="40"/>
      <c r="K228" s="40"/>
      <c r="L228" s="44"/>
      <c r="M228" s="213"/>
      <c r="N228" s="214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126</v>
      </c>
      <c r="AU228" s="17" t="s">
        <v>79</v>
      </c>
    </row>
    <row r="229" s="2" customFormat="1">
      <c r="A229" s="38"/>
      <c r="B229" s="39"/>
      <c r="C229" s="40"/>
      <c r="D229" s="215" t="s">
        <v>128</v>
      </c>
      <c r="E229" s="40"/>
      <c r="F229" s="216" t="s">
        <v>324</v>
      </c>
      <c r="G229" s="40"/>
      <c r="H229" s="40"/>
      <c r="I229" s="212"/>
      <c r="J229" s="40"/>
      <c r="K229" s="40"/>
      <c r="L229" s="44"/>
      <c r="M229" s="213"/>
      <c r="N229" s="214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128</v>
      </c>
      <c r="AU229" s="17" t="s">
        <v>79</v>
      </c>
    </row>
    <row r="230" s="13" customFormat="1">
      <c r="A230" s="13"/>
      <c r="B230" s="217"/>
      <c r="C230" s="218"/>
      <c r="D230" s="210" t="s">
        <v>130</v>
      </c>
      <c r="E230" s="219" t="s">
        <v>19</v>
      </c>
      <c r="F230" s="220" t="s">
        <v>325</v>
      </c>
      <c r="G230" s="218"/>
      <c r="H230" s="221">
        <v>3115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7" t="s">
        <v>130</v>
      </c>
      <c r="AU230" s="227" t="s">
        <v>79</v>
      </c>
      <c r="AV230" s="13" t="s">
        <v>79</v>
      </c>
      <c r="AW230" s="13" t="s">
        <v>33</v>
      </c>
      <c r="AX230" s="13" t="s">
        <v>72</v>
      </c>
      <c r="AY230" s="227" t="s">
        <v>117</v>
      </c>
    </row>
    <row r="231" s="14" customFormat="1">
      <c r="A231" s="14"/>
      <c r="B231" s="228"/>
      <c r="C231" s="229"/>
      <c r="D231" s="210" t="s">
        <v>130</v>
      </c>
      <c r="E231" s="230" t="s">
        <v>19</v>
      </c>
      <c r="F231" s="231" t="s">
        <v>132</v>
      </c>
      <c r="G231" s="229"/>
      <c r="H231" s="232">
        <v>3115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8" t="s">
        <v>130</v>
      </c>
      <c r="AU231" s="238" t="s">
        <v>79</v>
      </c>
      <c r="AV231" s="14" t="s">
        <v>124</v>
      </c>
      <c r="AW231" s="14" t="s">
        <v>33</v>
      </c>
      <c r="AX231" s="14" t="s">
        <v>77</v>
      </c>
      <c r="AY231" s="238" t="s">
        <v>117</v>
      </c>
    </row>
    <row r="232" s="2" customFormat="1" ht="16.5" customHeight="1">
      <c r="A232" s="38"/>
      <c r="B232" s="39"/>
      <c r="C232" s="197" t="s">
        <v>326</v>
      </c>
      <c r="D232" s="197" t="s">
        <v>119</v>
      </c>
      <c r="E232" s="198" t="s">
        <v>327</v>
      </c>
      <c r="F232" s="199" t="s">
        <v>328</v>
      </c>
      <c r="G232" s="200" t="s">
        <v>122</v>
      </c>
      <c r="H232" s="201">
        <v>447.60000000000002</v>
      </c>
      <c r="I232" s="202"/>
      <c r="J232" s="203">
        <f>ROUND(I232*H232,2)</f>
        <v>0</v>
      </c>
      <c r="K232" s="199" t="s">
        <v>123</v>
      </c>
      <c r="L232" s="44"/>
      <c r="M232" s="204" t="s">
        <v>19</v>
      </c>
      <c r="N232" s="205" t="s">
        <v>43</v>
      </c>
      <c r="O232" s="84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8" t="s">
        <v>124</v>
      </c>
      <c r="AT232" s="208" t="s">
        <v>119</v>
      </c>
      <c r="AU232" s="208" t="s">
        <v>79</v>
      </c>
      <c r="AY232" s="17" t="s">
        <v>117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7" t="s">
        <v>77</v>
      </c>
      <c r="BK232" s="209">
        <f>ROUND(I232*H232,2)</f>
        <v>0</v>
      </c>
      <c r="BL232" s="17" t="s">
        <v>124</v>
      </c>
      <c r="BM232" s="208" t="s">
        <v>329</v>
      </c>
    </row>
    <row r="233" s="2" customFormat="1">
      <c r="A233" s="38"/>
      <c r="B233" s="39"/>
      <c r="C233" s="40"/>
      <c r="D233" s="210" t="s">
        <v>126</v>
      </c>
      <c r="E233" s="40"/>
      <c r="F233" s="211" t="s">
        <v>330</v>
      </c>
      <c r="G233" s="40"/>
      <c r="H233" s="40"/>
      <c r="I233" s="212"/>
      <c r="J233" s="40"/>
      <c r="K233" s="40"/>
      <c r="L233" s="44"/>
      <c r="M233" s="213"/>
      <c r="N233" s="214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126</v>
      </c>
      <c r="AU233" s="17" t="s">
        <v>79</v>
      </c>
    </row>
    <row r="234" s="2" customFormat="1">
      <c r="A234" s="38"/>
      <c r="B234" s="39"/>
      <c r="C234" s="40"/>
      <c r="D234" s="215" t="s">
        <v>128</v>
      </c>
      <c r="E234" s="40"/>
      <c r="F234" s="216" t="s">
        <v>331</v>
      </c>
      <c r="G234" s="40"/>
      <c r="H234" s="40"/>
      <c r="I234" s="212"/>
      <c r="J234" s="40"/>
      <c r="K234" s="40"/>
      <c r="L234" s="44"/>
      <c r="M234" s="213"/>
      <c r="N234" s="214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128</v>
      </c>
      <c r="AU234" s="17" t="s">
        <v>79</v>
      </c>
    </row>
    <row r="235" s="13" customFormat="1">
      <c r="A235" s="13"/>
      <c r="B235" s="217"/>
      <c r="C235" s="218"/>
      <c r="D235" s="210" t="s">
        <v>130</v>
      </c>
      <c r="E235" s="219" t="s">
        <v>19</v>
      </c>
      <c r="F235" s="220" t="s">
        <v>332</v>
      </c>
      <c r="G235" s="218"/>
      <c r="H235" s="221">
        <v>447.60000000000002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7" t="s">
        <v>130</v>
      </c>
      <c r="AU235" s="227" t="s">
        <v>79</v>
      </c>
      <c r="AV235" s="13" t="s">
        <v>79</v>
      </c>
      <c r="AW235" s="13" t="s">
        <v>33</v>
      </c>
      <c r="AX235" s="13" t="s">
        <v>72</v>
      </c>
      <c r="AY235" s="227" t="s">
        <v>117</v>
      </c>
    </row>
    <row r="236" s="14" customFormat="1">
      <c r="A236" s="14"/>
      <c r="B236" s="228"/>
      <c r="C236" s="229"/>
      <c r="D236" s="210" t="s">
        <v>130</v>
      </c>
      <c r="E236" s="230" t="s">
        <v>19</v>
      </c>
      <c r="F236" s="231" t="s">
        <v>132</v>
      </c>
      <c r="G236" s="229"/>
      <c r="H236" s="232">
        <v>447.60000000000002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38" t="s">
        <v>130</v>
      </c>
      <c r="AU236" s="238" t="s">
        <v>79</v>
      </c>
      <c r="AV236" s="14" t="s">
        <v>124</v>
      </c>
      <c r="AW236" s="14" t="s">
        <v>33</v>
      </c>
      <c r="AX236" s="14" t="s">
        <v>77</v>
      </c>
      <c r="AY236" s="238" t="s">
        <v>117</v>
      </c>
    </row>
    <row r="237" s="2" customFormat="1" ht="16.5" customHeight="1">
      <c r="A237" s="38"/>
      <c r="B237" s="39"/>
      <c r="C237" s="197" t="s">
        <v>333</v>
      </c>
      <c r="D237" s="197" t="s">
        <v>119</v>
      </c>
      <c r="E237" s="198" t="s">
        <v>334</v>
      </c>
      <c r="F237" s="199" t="s">
        <v>335</v>
      </c>
      <c r="G237" s="200" t="s">
        <v>142</v>
      </c>
      <c r="H237" s="201">
        <v>10</v>
      </c>
      <c r="I237" s="202"/>
      <c r="J237" s="203">
        <f>ROUND(I237*H237,2)</f>
        <v>0</v>
      </c>
      <c r="K237" s="199" t="s">
        <v>123</v>
      </c>
      <c r="L237" s="44"/>
      <c r="M237" s="204" t="s">
        <v>19</v>
      </c>
      <c r="N237" s="205" t="s">
        <v>43</v>
      </c>
      <c r="O237" s="84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8" t="s">
        <v>124</v>
      </c>
      <c r="AT237" s="208" t="s">
        <v>119</v>
      </c>
      <c r="AU237" s="208" t="s">
        <v>79</v>
      </c>
      <c r="AY237" s="17" t="s">
        <v>117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7" t="s">
        <v>77</v>
      </c>
      <c r="BK237" s="209">
        <f>ROUND(I237*H237,2)</f>
        <v>0</v>
      </c>
      <c r="BL237" s="17" t="s">
        <v>124</v>
      </c>
      <c r="BM237" s="208" t="s">
        <v>336</v>
      </c>
    </row>
    <row r="238" s="2" customFormat="1">
      <c r="A238" s="38"/>
      <c r="B238" s="39"/>
      <c r="C238" s="40"/>
      <c r="D238" s="210" t="s">
        <v>126</v>
      </c>
      <c r="E238" s="40"/>
      <c r="F238" s="211" t="s">
        <v>337</v>
      </c>
      <c r="G238" s="40"/>
      <c r="H238" s="40"/>
      <c r="I238" s="212"/>
      <c r="J238" s="40"/>
      <c r="K238" s="40"/>
      <c r="L238" s="44"/>
      <c r="M238" s="213"/>
      <c r="N238" s="214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126</v>
      </c>
      <c r="AU238" s="17" t="s">
        <v>79</v>
      </c>
    </row>
    <row r="239" s="2" customFormat="1">
      <c r="A239" s="38"/>
      <c r="B239" s="39"/>
      <c r="C239" s="40"/>
      <c r="D239" s="215" t="s">
        <v>128</v>
      </c>
      <c r="E239" s="40"/>
      <c r="F239" s="216" t="s">
        <v>338</v>
      </c>
      <c r="G239" s="40"/>
      <c r="H239" s="40"/>
      <c r="I239" s="212"/>
      <c r="J239" s="40"/>
      <c r="K239" s="40"/>
      <c r="L239" s="44"/>
      <c r="M239" s="213"/>
      <c r="N239" s="214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128</v>
      </c>
      <c r="AU239" s="17" t="s">
        <v>79</v>
      </c>
    </row>
    <row r="240" s="13" customFormat="1">
      <c r="A240" s="13"/>
      <c r="B240" s="217"/>
      <c r="C240" s="218"/>
      <c r="D240" s="210" t="s">
        <v>130</v>
      </c>
      <c r="E240" s="219" t="s">
        <v>19</v>
      </c>
      <c r="F240" s="220" t="s">
        <v>339</v>
      </c>
      <c r="G240" s="218"/>
      <c r="H240" s="221">
        <v>10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7" t="s">
        <v>130</v>
      </c>
      <c r="AU240" s="227" t="s">
        <v>79</v>
      </c>
      <c r="AV240" s="13" t="s">
        <v>79</v>
      </c>
      <c r="AW240" s="13" t="s">
        <v>33</v>
      </c>
      <c r="AX240" s="13" t="s">
        <v>77</v>
      </c>
      <c r="AY240" s="227" t="s">
        <v>117</v>
      </c>
    </row>
    <row r="241" s="2" customFormat="1" ht="16.5" customHeight="1">
      <c r="A241" s="38"/>
      <c r="B241" s="39"/>
      <c r="C241" s="197" t="s">
        <v>340</v>
      </c>
      <c r="D241" s="197" t="s">
        <v>119</v>
      </c>
      <c r="E241" s="198" t="s">
        <v>341</v>
      </c>
      <c r="F241" s="199" t="s">
        <v>342</v>
      </c>
      <c r="G241" s="200" t="s">
        <v>142</v>
      </c>
      <c r="H241" s="201">
        <v>10</v>
      </c>
      <c r="I241" s="202"/>
      <c r="J241" s="203">
        <f>ROUND(I241*H241,2)</f>
        <v>0</v>
      </c>
      <c r="K241" s="199" t="s">
        <v>123</v>
      </c>
      <c r="L241" s="44"/>
      <c r="M241" s="204" t="s">
        <v>19</v>
      </c>
      <c r="N241" s="205" t="s">
        <v>43</v>
      </c>
      <c r="O241" s="84"/>
      <c r="P241" s="206">
        <f>O241*H241</f>
        <v>0</v>
      </c>
      <c r="Q241" s="206">
        <v>0</v>
      </c>
      <c r="R241" s="206">
        <f>Q241*H241</f>
        <v>0</v>
      </c>
      <c r="S241" s="206">
        <v>0</v>
      </c>
      <c r="T241" s="20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8" t="s">
        <v>124</v>
      </c>
      <c r="AT241" s="208" t="s">
        <v>119</v>
      </c>
      <c r="AU241" s="208" t="s">
        <v>79</v>
      </c>
      <c r="AY241" s="17" t="s">
        <v>117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7" t="s">
        <v>77</v>
      </c>
      <c r="BK241" s="209">
        <f>ROUND(I241*H241,2)</f>
        <v>0</v>
      </c>
      <c r="BL241" s="17" t="s">
        <v>124</v>
      </c>
      <c r="BM241" s="208" t="s">
        <v>343</v>
      </c>
    </row>
    <row r="242" s="2" customFormat="1">
      <c r="A242" s="38"/>
      <c r="B242" s="39"/>
      <c r="C242" s="40"/>
      <c r="D242" s="210" t="s">
        <v>126</v>
      </c>
      <c r="E242" s="40"/>
      <c r="F242" s="211" t="s">
        <v>344</v>
      </c>
      <c r="G242" s="40"/>
      <c r="H242" s="40"/>
      <c r="I242" s="212"/>
      <c r="J242" s="40"/>
      <c r="K242" s="40"/>
      <c r="L242" s="44"/>
      <c r="M242" s="213"/>
      <c r="N242" s="214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126</v>
      </c>
      <c r="AU242" s="17" t="s">
        <v>79</v>
      </c>
    </row>
    <row r="243" s="2" customFormat="1">
      <c r="A243" s="38"/>
      <c r="B243" s="39"/>
      <c r="C243" s="40"/>
      <c r="D243" s="215" t="s">
        <v>128</v>
      </c>
      <c r="E243" s="40"/>
      <c r="F243" s="216" t="s">
        <v>345</v>
      </c>
      <c r="G243" s="40"/>
      <c r="H243" s="40"/>
      <c r="I243" s="212"/>
      <c r="J243" s="40"/>
      <c r="K243" s="40"/>
      <c r="L243" s="44"/>
      <c r="M243" s="213"/>
      <c r="N243" s="214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128</v>
      </c>
      <c r="AU243" s="17" t="s">
        <v>79</v>
      </c>
    </row>
    <row r="244" s="13" customFormat="1">
      <c r="A244" s="13"/>
      <c r="B244" s="217"/>
      <c r="C244" s="218"/>
      <c r="D244" s="210" t="s">
        <v>130</v>
      </c>
      <c r="E244" s="219" t="s">
        <v>19</v>
      </c>
      <c r="F244" s="220" t="s">
        <v>346</v>
      </c>
      <c r="G244" s="218"/>
      <c r="H244" s="221">
        <v>10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7" t="s">
        <v>130</v>
      </c>
      <c r="AU244" s="227" t="s">
        <v>79</v>
      </c>
      <c r="AV244" s="13" t="s">
        <v>79</v>
      </c>
      <c r="AW244" s="13" t="s">
        <v>33</v>
      </c>
      <c r="AX244" s="13" t="s">
        <v>77</v>
      </c>
      <c r="AY244" s="227" t="s">
        <v>117</v>
      </c>
    </row>
    <row r="245" s="2" customFormat="1" ht="16.5" customHeight="1">
      <c r="A245" s="38"/>
      <c r="B245" s="39"/>
      <c r="C245" s="239" t="s">
        <v>347</v>
      </c>
      <c r="D245" s="239" t="s">
        <v>306</v>
      </c>
      <c r="E245" s="240" t="s">
        <v>348</v>
      </c>
      <c r="F245" s="241" t="s">
        <v>349</v>
      </c>
      <c r="G245" s="242" t="s">
        <v>142</v>
      </c>
      <c r="H245" s="243">
        <v>10</v>
      </c>
      <c r="I245" s="244"/>
      <c r="J245" s="245">
        <f>ROUND(I245*H245,2)</f>
        <v>0</v>
      </c>
      <c r="K245" s="241" t="s">
        <v>19</v>
      </c>
      <c r="L245" s="246"/>
      <c r="M245" s="247" t="s">
        <v>19</v>
      </c>
      <c r="N245" s="248" t="s">
        <v>43</v>
      </c>
      <c r="O245" s="84"/>
      <c r="P245" s="206">
        <f>O245*H245</f>
        <v>0</v>
      </c>
      <c r="Q245" s="206">
        <v>0.0050000000000000001</v>
      </c>
      <c r="R245" s="206">
        <f>Q245*H245</f>
        <v>0.050000000000000003</v>
      </c>
      <c r="S245" s="206">
        <v>0</v>
      </c>
      <c r="T245" s="20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8" t="s">
        <v>171</v>
      </c>
      <c r="AT245" s="208" t="s">
        <v>306</v>
      </c>
      <c r="AU245" s="208" t="s">
        <v>79</v>
      </c>
      <c r="AY245" s="17" t="s">
        <v>117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7" t="s">
        <v>77</v>
      </c>
      <c r="BK245" s="209">
        <f>ROUND(I245*H245,2)</f>
        <v>0</v>
      </c>
      <c r="BL245" s="17" t="s">
        <v>124</v>
      </c>
      <c r="BM245" s="208" t="s">
        <v>350</v>
      </c>
    </row>
    <row r="246" s="2" customFormat="1">
      <c r="A246" s="38"/>
      <c r="B246" s="39"/>
      <c r="C246" s="40"/>
      <c r="D246" s="210" t="s">
        <v>126</v>
      </c>
      <c r="E246" s="40"/>
      <c r="F246" s="211" t="s">
        <v>349</v>
      </c>
      <c r="G246" s="40"/>
      <c r="H246" s="40"/>
      <c r="I246" s="212"/>
      <c r="J246" s="40"/>
      <c r="K246" s="40"/>
      <c r="L246" s="44"/>
      <c r="M246" s="213"/>
      <c r="N246" s="214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126</v>
      </c>
      <c r="AU246" s="17" t="s">
        <v>79</v>
      </c>
    </row>
    <row r="247" s="2" customFormat="1">
      <c r="A247" s="38"/>
      <c r="B247" s="39"/>
      <c r="C247" s="40"/>
      <c r="D247" s="210" t="s">
        <v>351</v>
      </c>
      <c r="E247" s="40"/>
      <c r="F247" s="249" t="s">
        <v>352</v>
      </c>
      <c r="G247" s="40"/>
      <c r="H247" s="40"/>
      <c r="I247" s="212"/>
      <c r="J247" s="40"/>
      <c r="K247" s="40"/>
      <c r="L247" s="44"/>
      <c r="M247" s="213"/>
      <c r="N247" s="214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351</v>
      </c>
      <c r="AU247" s="17" t="s">
        <v>79</v>
      </c>
    </row>
    <row r="248" s="2" customFormat="1" ht="16.5" customHeight="1">
      <c r="A248" s="38"/>
      <c r="B248" s="39"/>
      <c r="C248" s="197" t="s">
        <v>353</v>
      </c>
      <c r="D248" s="197" t="s">
        <v>119</v>
      </c>
      <c r="E248" s="198" t="s">
        <v>354</v>
      </c>
      <c r="F248" s="199" t="s">
        <v>355</v>
      </c>
      <c r="G248" s="200" t="s">
        <v>142</v>
      </c>
      <c r="H248" s="201">
        <v>10</v>
      </c>
      <c r="I248" s="202"/>
      <c r="J248" s="203">
        <f>ROUND(I248*H248,2)</f>
        <v>0</v>
      </c>
      <c r="K248" s="199" t="s">
        <v>123</v>
      </c>
      <c r="L248" s="44"/>
      <c r="M248" s="204" t="s">
        <v>19</v>
      </c>
      <c r="N248" s="205" t="s">
        <v>43</v>
      </c>
      <c r="O248" s="84"/>
      <c r="P248" s="206">
        <f>O248*H248</f>
        <v>0</v>
      </c>
      <c r="Q248" s="206">
        <v>5.0000000000000002E-05</v>
      </c>
      <c r="R248" s="206">
        <f>Q248*H248</f>
        <v>0.00050000000000000001</v>
      </c>
      <c r="S248" s="206">
        <v>0</v>
      </c>
      <c r="T248" s="20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8" t="s">
        <v>124</v>
      </c>
      <c r="AT248" s="208" t="s">
        <v>119</v>
      </c>
      <c r="AU248" s="208" t="s">
        <v>79</v>
      </c>
      <c r="AY248" s="17" t="s">
        <v>117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7" t="s">
        <v>77</v>
      </c>
      <c r="BK248" s="209">
        <f>ROUND(I248*H248,2)</f>
        <v>0</v>
      </c>
      <c r="BL248" s="17" t="s">
        <v>124</v>
      </c>
      <c r="BM248" s="208" t="s">
        <v>356</v>
      </c>
    </row>
    <row r="249" s="2" customFormat="1">
      <c r="A249" s="38"/>
      <c r="B249" s="39"/>
      <c r="C249" s="40"/>
      <c r="D249" s="210" t="s">
        <v>126</v>
      </c>
      <c r="E249" s="40"/>
      <c r="F249" s="211" t="s">
        <v>357</v>
      </c>
      <c r="G249" s="40"/>
      <c r="H249" s="40"/>
      <c r="I249" s="212"/>
      <c r="J249" s="40"/>
      <c r="K249" s="40"/>
      <c r="L249" s="44"/>
      <c r="M249" s="213"/>
      <c r="N249" s="214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126</v>
      </c>
      <c r="AU249" s="17" t="s">
        <v>79</v>
      </c>
    </row>
    <row r="250" s="2" customFormat="1">
      <c r="A250" s="38"/>
      <c r="B250" s="39"/>
      <c r="C250" s="40"/>
      <c r="D250" s="215" t="s">
        <v>128</v>
      </c>
      <c r="E250" s="40"/>
      <c r="F250" s="216" t="s">
        <v>358</v>
      </c>
      <c r="G250" s="40"/>
      <c r="H250" s="40"/>
      <c r="I250" s="212"/>
      <c r="J250" s="40"/>
      <c r="K250" s="40"/>
      <c r="L250" s="44"/>
      <c r="M250" s="213"/>
      <c r="N250" s="214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128</v>
      </c>
      <c r="AU250" s="17" t="s">
        <v>79</v>
      </c>
    </row>
    <row r="251" s="13" customFormat="1">
      <c r="A251" s="13"/>
      <c r="B251" s="217"/>
      <c r="C251" s="218"/>
      <c r="D251" s="210" t="s">
        <v>130</v>
      </c>
      <c r="E251" s="219" t="s">
        <v>19</v>
      </c>
      <c r="F251" s="220" t="s">
        <v>346</v>
      </c>
      <c r="G251" s="218"/>
      <c r="H251" s="221">
        <v>10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7" t="s">
        <v>130</v>
      </c>
      <c r="AU251" s="227" t="s">
        <v>79</v>
      </c>
      <c r="AV251" s="13" t="s">
        <v>79</v>
      </c>
      <c r="AW251" s="13" t="s">
        <v>33</v>
      </c>
      <c r="AX251" s="13" t="s">
        <v>77</v>
      </c>
      <c r="AY251" s="227" t="s">
        <v>117</v>
      </c>
    </row>
    <row r="252" s="2" customFormat="1" ht="16.5" customHeight="1">
      <c r="A252" s="38"/>
      <c r="B252" s="39"/>
      <c r="C252" s="239" t="s">
        <v>359</v>
      </c>
      <c r="D252" s="239" t="s">
        <v>306</v>
      </c>
      <c r="E252" s="240" t="s">
        <v>360</v>
      </c>
      <c r="F252" s="241" t="s">
        <v>361</v>
      </c>
      <c r="G252" s="242" t="s">
        <v>142</v>
      </c>
      <c r="H252" s="243">
        <v>30</v>
      </c>
      <c r="I252" s="244"/>
      <c r="J252" s="245">
        <f>ROUND(I252*H252,2)</f>
        <v>0</v>
      </c>
      <c r="K252" s="241" t="s">
        <v>123</v>
      </c>
      <c r="L252" s="246"/>
      <c r="M252" s="247" t="s">
        <v>19</v>
      </c>
      <c r="N252" s="248" t="s">
        <v>43</v>
      </c>
      <c r="O252" s="84"/>
      <c r="P252" s="206">
        <f>O252*H252</f>
        <v>0</v>
      </c>
      <c r="Q252" s="206">
        <v>0.0047200000000000002</v>
      </c>
      <c r="R252" s="206">
        <f>Q252*H252</f>
        <v>0.1416</v>
      </c>
      <c r="S252" s="206">
        <v>0</v>
      </c>
      <c r="T252" s="20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8" t="s">
        <v>171</v>
      </c>
      <c r="AT252" s="208" t="s">
        <v>306</v>
      </c>
      <c r="AU252" s="208" t="s">
        <v>79</v>
      </c>
      <c r="AY252" s="17" t="s">
        <v>117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7" t="s">
        <v>77</v>
      </c>
      <c r="BK252" s="209">
        <f>ROUND(I252*H252,2)</f>
        <v>0</v>
      </c>
      <c r="BL252" s="17" t="s">
        <v>124</v>
      </c>
      <c r="BM252" s="208" t="s">
        <v>362</v>
      </c>
    </row>
    <row r="253" s="2" customFormat="1">
      <c r="A253" s="38"/>
      <c r="B253" s="39"/>
      <c r="C253" s="40"/>
      <c r="D253" s="210" t="s">
        <v>126</v>
      </c>
      <c r="E253" s="40"/>
      <c r="F253" s="211" t="s">
        <v>361</v>
      </c>
      <c r="G253" s="40"/>
      <c r="H253" s="40"/>
      <c r="I253" s="212"/>
      <c r="J253" s="40"/>
      <c r="K253" s="40"/>
      <c r="L253" s="44"/>
      <c r="M253" s="213"/>
      <c r="N253" s="214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126</v>
      </c>
      <c r="AU253" s="17" t="s">
        <v>79</v>
      </c>
    </row>
    <row r="254" s="2" customFormat="1" ht="16.5" customHeight="1">
      <c r="A254" s="38"/>
      <c r="B254" s="39"/>
      <c r="C254" s="197" t="s">
        <v>363</v>
      </c>
      <c r="D254" s="197" t="s">
        <v>119</v>
      </c>
      <c r="E254" s="198" t="s">
        <v>364</v>
      </c>
      <c r="F254" s="199" t="s">
        <v>365</v>
      </c>
      <c r="G254" s="200" t="s">
        <v>142</v>
      </c>
      <c r="H254" s="201">
        <v>10</v>
      </c>
      <c r="I254" s="202"/>
      <c r="J254" s="203">
        <f>ROUND(I254*H254,2)</f>
        <v>0</v>
      </c>
      <c r="K254" s="199" t="s">
        <v>123</v>
      </c>
      <c r="L254" s="44"/>
      <c r="M254" s="204" t="s">
        <v>19</v>
      </c>
      <c r="N254" s="205" t="s">
        <v>43</v>
      </c>
      <c r="O254" s="84"/>
      <c r="P254" s="206">
        <f>O254*H254</f>
        <v>0</v>
      </c>
      <c r="Q254" s="206">
        <v>0</v>
      </c>
      <c r="R254" s="206">
        <f>Q254*H254</f>
        <v>0</v>
      </c>
      <c r="S254" s="206">
        <v>0</v>
      </c>
      <c r="T254" s="20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8" t="s">
        <v>124</v>
      </c>
      <c r="AT254" s="208" t="s">
        <v>119</v>
      </c>
      <c r="AU254" s="208" t="s">
        <v>79</v>
      </c>
      <c r="AY254" s="17" t="s">
        <v>117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7" t="s">
        <v>77</v>
      </c>
      <c r="BK254" s="209">
        <f>ROUND(I254*H254,2)</f>
        <v>0</v>
      </c>
      <c r="BL254" s="17" t="s">
        <v>124</v>
      </c>
      <c r="BM254" s="208" t="s">
        <v>366</v>
      </c>
    </row>
    <row r="255" s="2" customFormat="1">
      <c r="A255" s="38"/>
      <c r="B255" s="39"/>
      <c r="C255" s="40"/>
      <c r="D255" s="210" t="s">
        <v>126</v>
      </c>
      <c r="E255" s="40"/>
      <c r="F255" s="211" t="s">
        <v>367</v>
      </c>
      <c r="G255" s="40"/>
      <c r="H255" s="40"/>
      <c r="I255" s="212"/>
      <c r="J255" s="40"/>
      <c r="K255" s="40"/>
      <c r="L255" s="44"/>
      <c r="M255" s="213"/>
      <c r="N255" s="214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126</v>
      </c>
      <c r="AU255" s="17" t="s">
        <v>79</v>
      </c>
    </row>
    <row r="256" s="2" customFormat="1">
      <c r="A256" s="38"/>
      <c r="B256" s="39"/>
      <c r="C256" s="40"/>
      <c r="D256" s="215" t="s">
        <v>128</v>
      </c>
      <c r="E256" s="40"/>
      <c r="F256" s="216" t="s">
        <v>368</v>
      </c>
      <c r="G256" s="40"/>
      <c r="H256" s="40"/>
      <c r="I256" s="212"/>
      <c r="J256" s="40"/>
      <c r="K256" s="40"/>
      <c r="L256" s="44"/>
      <c r="M256" s="213"/>
      <c r="N256" s="214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128</v>
      </c>
      <c r="AU256" s="17" t="s">
        <v>79</v>
      </c>
    </row>
    <row r="257" s="13" customFormat="1">
      <c r="A257" s="13"/>
      <c r="B257" s="217"/>
      <c r="C257" s="218"/>
      <c r="D257" s="210" t="s">
        <v>130</v>
      </c>
      <c r="E257" s="219" t="s">
        <v>19</v>
      </c>
      <c r="F257" s="220" t="s">
        <v>346</v>
      </c>
      <c r="G257" s="218"/>
      <c r="H257" s="221">
        <v>10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7" t="s">
        <v>130</v>
      </c>
      <c r="AU257" s="227" t="s">
        <v>79</v>
      </c>
      <c r="AV257" s="13" t="s">
        <v>79</v>
      </c>
      <c r="AW257" s="13" t="s">
        <v>33</v>
      </c>
      <c r="AX257" s="13" t="s">
        <v>77</v>
      </c>
      <c r="AY257" s="227" t="s">
        <v>117</v>
      </c>
    </row>
    <row r="258" s="2" customFormat="1" ht="16.5" customHeight="1">
      <c r="A258" s="38"/>
      <c r="B258" s="39"/>
      <c r="C258" s="197" t="s">
        <v>369</v>
      </c>
      <c r="D258" s="197" t="s">
        <v>119</v>
      </c>
      <c r="E258" s="198" t="s">
        <v>370</v>
      </c>
      <c r="F258" s="199" t="s">
        <v>371</v>
      </c>
      <c r="G258" s="200" t="s">
        <v>142</v>
      </c>
      <c r="H258" s="201">
        <v>10</v>
      </c>
      <c r="I258" s="202"/>
      <c r="J258" s="203">
        <f>ROUND(I258*H258,2)</f>
        <v>0</v>
      </c>
      <c r="K258" s="199" t="s">
        <v>123</v>
      </c>
      <c r="L258" s="44"/>
      <c r="M258" s="204" t="s">
        <v>19</v>
      </c>
      <c r="N258" s="205" t="s">
        <v>43</v>
      </c>
      <c r="O258" s="84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8" t="s">
        <v>124</v>
      </c>
      <c r="AT258" s="208" t="s">
        <v>119</v>
      </c>
      <c r="AU258" s="208" t="s">
        <v>79</v>
      </c>
      <c r="AY258" s="17" t="s">
        <v>117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7" t="s">
        <v>77</v>
      </c>
      <c r="BK258" s="209">
        <f>ROUND(I258*H258,2)</f>
        <v>0</v>
      </c>
      <c r="BL258" s="17" t="s">
        <v>124</v>
      </c>
      <c r="BM258" s="208" t="s">
        <v>372</v>
      </c>
    </row>
    <row r="259" s="2" customFormat="1">
      <c r="A259" s="38"/>
      <c r="B259" s="39"/>
      <c r="C259" s="40"/>
      <c r="D259" s="210" t="s">
        <v>126</v>
      </c>
      <c r="E259" s="40"/>
      <c r="F259" s="211" t="s">
        <v>373</v>
      </c>
      <c r="G259" s="40"/>
      <c r="H259" s="40"/>
      <c r="I259" s="212"/>
      <c r="J259" s="40"/>
      <c r="K259" s="40"/>
      <c r="L259" s="44"/>
      <c r="M259" s="213"/>
      <c r="N259" s="214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126</v>
      </c>
      <c r="AU259" s="17" t="s">
        <v>79</v>
      </c>
    </row>
    <row r="260" s="2" customFormat="1">
      <c r="A260" s="38"/>
      <c r="B260" s="39"/>
      <c r="C260" s="40"/>
      <c r="D260" s="215" t="s">
        <v>128</v>
      </c>
      <c r="E260" s="40"/>
      <c r="F260" s="216" t="s">
        <v>374</v>
      </c>
      <c r="G260" s="40"/>
      <c r="H260" s="40"/>
      <c r="I260" s="212"/>
      <c r="J260" s="40"/>
      <c r="K260" s="40"/>
      <c r="L260" s="44"/>
      <c r="M260" s="213"/>
      <c r="N260" s="214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128</v>
      </c>
      <c r="AU260" s="17" t="s">
        <v>79</v>
      </c>
    </row>
    <row r="261" s="13" customFormat="1">
      <c r="A261" s="13"/>
      <c r="B261" s="217"/>
      <c r="C261" s="218"/>
      <c r="D261" s="210" t="s">
        <v>130</v>
      </c>
      <c r="E261" s="219" t="s">
        <v>19</v>
      </c>
      <c r="F261" s="220" t="s">
        <v>346</v>
      </c>
      <c r="G261" s="218"/>
      <c r="H261" s="221">
        <v>10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7" t="s">
        <v>130</v>
      </c>
      <c r="AU261" s="227" t="s">
        <v>79</v>
      </c>
      <c r="AV261" s="13" t="s">
        <v>79</v>
      </c>
      <c r="AW261" s="13" t="s">
        <v>33</v>
      </c>
      <c r="AX261" s="13" t="s">
        <v>77</v>
      </c>
      <c r="AY261" s="227" t="s">
        <v>117</v>
      </c>
    </row>
    <row r="262" s="2" customFormat="1" ht="16.5" customHeight="1">
      <c r="A262" s="38"/>
      <c r="B262" s="39"/>
      <c r="C262" s="239" t="s">
        <v>375</v>
      </c>
      <c r="D262" s="239" t="s">
        <v>306</v>
      </c>
      <c r="E262" s="240" t="s">
        <v>376</v>
      </c>
      <c r="F262" s="241" t="s">
        <v>377</v>
      </c>
      <c r="G262" s="242" t="s">
        <v>167</v>
      </c>
      <c r="H262" s="243">
        <v>10</v>
      </c>
      <c r="I262" s="244"/>
      <c r="J262" s="245">
        <f>ROUND(I262*H262,2)</f>
        <v>0</v>
      </c>
      <c r="K262" s="241" t="s">
        <v>123</v>
      </c>
      <c r="L262" s="246"/>
      <c r="M262" s="247" t="s">
        <v>19</v>
      </c>
      <c r="N262" s="248" t="s">
        <v>43</v>
      </c>
      <c r="O262" s="84"/>
      <c r="P262" s="206">
        <f>O262*H262</f>
        <v>0</v>
      </c>
      <c r="Q262" s="206">
        <v>0.0014</v>
      </c>
      <c r="R262" s="206">
        <f>Q262*H262</f>
        <v>0.014</v>
      </c>
      <c r="S262" s="206">
        <v>0</v>
      </c>
      <c r="T262" s="20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8" t="s">
        <v>171</v>
      </c>
      <c r="AT262" s="208" t="s">
        <v>306</v>
      </c>
      <c r="AU262" s="208" t="s">
        <v>79</v>
      </c>
      <c r="AY262" s="17" t="s">
        <v>117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7" t="s">
        <v>77</v>
      </c>
      <c r="BK262" s="209">
        <f>ROUND(I262*H262,2)</f>
        <v>0</v>
      </c>
      <c r="BL262" s="17" t="s">
        <v>124</v>
      </c>
      <c r="BM262" s="208" t="s">
        <v>378</v>
      </c>
    </row>
    <row r="263" s="2" customFormat="1">
      <c r="A263" s="38"/>
      <c r="B263" s="39"/>
      <c r="C263" s="40"/>
      <c r="D263" s="210" t="s">
        <v>126</v>
      </c>
      <c r="E263" s="40"/>
      <c r="F263" s="211" t="s">
        <v>377</v>
      </c>
      <c r="G263" s="40"/>
      <c r="H263" s="40"/>
      <c r="I263" s="212"/>
      <c r="J263" s="40"/>
      <c r="K263" s="40"/>
      <c r="L263" s="44"/>
      <c r="M263" s="213"/>
      <c r="N263" s="214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126</v>
      </c>
      <c r="AU263" s="17" t="s">
        <v>79</v>
      </c>
    </row>
    <row r="264" s="2" customFormat="1" ht="16.5" customHeight="1">
      <c r="A264" s="38"/>
      <c r="B264" s="39"/>
      <c r="C264" s="197" t="s">
        <v>379</v>
      </c>
      <c r="D264" s="197" t="s">
        <v>119</v>
      </c>
      <c r="E264" s="198" t="s">
        <v>380</v>
      </c>
      <c r="F264" s="199" t="s">
        <v>381</v>
      </c>
      <c r="G264" s="200" t="s">
        <v>196</v>
      </c>
      <c r="H264" s="201">
        <v>5</v>
      </c>
      <c r="I264" s="202"/>
      <c r="J264" s="203">
        <f>ROUND(I264*H264,2)</f>
        <v>0</v>
      </c>
      <c r="K264" s="199" t="s">
        <v>123</v>
      </c>
      <c r="L264" s="44"/>
      <c r="M264" s="204" t="s">
        <v>19</v>
      </c>
      <c r="N264" s="205" t="s">
        <v>43</v>
      </c>
      <c r="O264" s="84"/>
      <c r="P264" s="206">
        <f>O264*H264</f>
        <v>0</v>
      </c>
      <c r="Q264" s="206">
        <v>0</v>
      </c>
      <c r="R264" s="206">
        <f>Q264*H264</f>
        <v>0</v>
      </c>
      <c r="S264" s="206">
        <v>0</v>
      </c>
      <c r="T264" s="20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8" t="s">
        <v>124</v>
      </c>
      <c r="AT264" s="208" t="s">
        <v>119</v>
      </c>
      <c r="AU264" s="208" t="s">
        <v>79</v>
      </c>
      <c r="AY264" s="17" t="s">
        <v>117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7" t="s">
        <v>77</v>
      </c>
      <c r="BK264" s="209">
        <f>ROUND(I264*H264,2)</f>
        <v>0</v>
      </c>
      <c r="BL264" s="17" t="s">
        <v>124</v>
      </c>
      <c r="BM264" s="208" t="s">
        <v>382</v>
      </c>
    </row>
    <row r="265" s="2" customFormat="1">
      <c r="A265" s="38"/>
      <c r="B265" s="39"/>
      <c r="C265" s="40"/>
      <c r="D265" s="210" t="s">
        <v>126</v>
      </c>
      <c r="E265" s="40"/>
      <c r="F265" s="211" t="s">
        <v>383</v>
      </c>
      <c r="G265" s="40"/>
      <c r="H265" s="40"/>
      <c r="I265" s="212"/>
      <c r="J265" s="40"/>
      <c r="K265" s="40"/>
      <c r="L265" s="44"/>
      <c r="M265" s="213"/>
      <c r="N265" s="214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126</v>
      </c>
      <c r="AU265" s="17" t="s">
        <v>79</v>
      </c>
    </row>
    <row r="266" s="2" customFormat="1">
      <c r="A266" s="38"/>
      <c r="B266" s="39"/>
      <c r="C266" s="40"/>
      <c r="D266" s="215" t="s">
        <v>128</v>
      </c>
      <c r="E266" s="40"/>
      <c r="F266" s="216" t="s">
        <v>384</v>
      </c>
      <c r="G266" s="40"/>
      <c r="H266" s="40"/>
      <c r="I266" s="212"/>
      <c r="J266" s="40"/>
      <c r="K266" s="40"/>
      <c r="L266" s="44"/>
      <c r="M266" s="213"/>
      <c r="N266" s="214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128</v>
      </c>
      <c r="AU266" s="17" t="s">
        <v>79</v>
      </c>
    </row>
    <row r="267" s="13" customFormat="1">
      <c r="A267" s="13"/>
      <c r="B267" s="217"/>
      <c r="C267" s="218"/>
      <c r="D267" s="210" t="s">
        <v>130</v>
      </c>
      <c r="E267" s="219" t="s">
        <v>19</v>
      </c>
      <c r="F267" s="220" t="s">
        <v>385</v>
      </c>
      <c r="G267" s="218"/>
      <c r="H267" s="221">
        <v>5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7" t="s">
        <v>130</v>
      </c>
      <c r="AU267" s="227" t="s">
        <v>79</v>
      </c>
      <c r="AV267" s="13" t="s">
        <v>79</v>
      </c>
      <c r="AW267" s="13" t="s">
        <v>33</v>
      </c>
      <c r="AX267" s="13" t="s">
        <v>77</v>
      </c>
      <c r="AY267" s="227" t="s">
        <v>117</v>
      </c>
    </row>
    <row r="268" s="2" customFormat="1" ht="16.5" customHeight="1">
      <c r="A268" s="38"/>
      <c r="B268" s="39"/>
      <c r="C268" s="197" t="s">
        <v>386</v>
      </c>
      <c r="D268" s="197" t="s">
        <v>119</v>
      </c>
      <c r="E268" s="198" t="s">
        <v>387</v>
      </c>
      <c r="F268" s="199" t="s">
        <v>388</v>
      </c>
      <c r="G268" s="200" t="s">
        <v>196</v>
      </c>
      <c r="H268" s="201">
        <v>5</v>
      </c>
      <c r="I268" s="202"/>
      <c r="J268" s="203">
        <f>ROUND(I268*H268,2)</f>
        <v>0</v>
      </c>
      <c r="K268" s="199" t="s">
        <v>123</v>
      </c>
      <c r="L268" s="44"/>
      <c r="M268" s="204" t="s">
        <v>19</v>
      </c>
      <c r="N268" s="205" t="s">
        <v>43</v>
      </c>
      <c r="O268" s="84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08" t="s">
        <v>124</v>
      </c>
      <c r="AT268" s="208" t="s">
        <v>119</v>
      </c>
      <c r="AU268" s="208" t="s">
        <v>79</v>
      </c>
      <c r="AY268" s="17" t="s">
        <v>117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7" t="s">
        <v>77</v>
      </c>
      <c r="BK268" s="209">
        <f>ROUND(I268*H268,2)</f>
        <v>0</v>
      </c>
      <c r="BL268" s="17" t="s">
        <v>124</v>
      </c>
      <c r="BM268" s="208" t="s">
        <v>389</v>
      </c>
    </row>
    <row r="269" s="2" customFormat="1">
      <c r="A269" s="38"/>
      <c r="B269" s="39"/>
      <c r="C269" s="40"/>
      <c r="D269" s="210" t="s">
        <v>126</v>
      </c>
      <c r="E269" s="40"/>
      <c r="F269" s="211" t="s">
        <v>390</v>
      </c>
      <c r="G269" s="40"/>
      <c r="H269" s="40"/>
      <c r="I269" s="212"/>
      <c r="J269" s="40"/>
      <c r="K269" s="40"/>
      <c r="L269" s="44"/>
      <c r="M269" s="213"/>
      <c r="N269" s="214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126</v>
      </c>
      <c r="AU269" s="17" t="s">
        <v>79</v>
      </c>
    </row>
    <row r="270" s="2" customFormat="1">
      <c r="A270" s="38"/>
      <c r="B270" s="39"/>
      <c r="C270" s="40"/>
      <c r="D270" s="215" t="s">
        <v>128</v>
      </c>
      <c r="E270" s="40"/>
      <c r="F270" s="216" t="s">
        <v>391</v>
      </c>
      <c r="G270" s="40"/>
      <c r="H270" s="40"/>
      <c r="I270" s="212"/>
      <c r="J270" s="40"/>
      <c r="K270" s="40"/>
      <c r="L270" s="44"/>
      <c r="M270" s="213"/>
      <c r="N270" s="214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128</v>
      </c>
      <c r="AU270" s="17" t="s">
        <v>79</v>
      </c>
    </row>
    <row r="271" s="13" customFormat="1">
      <c r="A271" s="13"/>
      <c r="B271" s="217"/>
      <c r="C271" s="218"/>
      <c r="D271" s="210" t="s">
        <v>130</v>
      </c>
      <c r="E271" s="219" t="s">
        <v>19</v>
      </c>
      <c r="F271" s="220" t="s">
        <v>385</v>
      </c>
      <c r="G271" s="218"/>
      <c r="H271" s="221">
        <v>5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7" t="s">
        <v>130</v>
      </c>
      <c r="AU271" s="227" t="s">
        <v>79</v>
      </c>
      <c r="AV271" s="13" t="s">
        <v>79</v>
      </c>
      <c r="AW271" s="13" t="s">
        <v>33</v>
      </c>
      <c r="AX271" s="13" t="s">
        <v>77</v>
      </c>
      <c r="AY271" s="227" t="s">
        <v>117</v>
      </c>
    </row>
    <row r="272" s="12" customFormat="1" ht="22.8" customHeight="1">
      <c r="A272" s="12"/>
      <c r="B272" s="181"/>
      <c r="C272" s="182"/>
      <c r="D272" s="183" t="s">
        <v>71</v>
      </c>
      <c r="E272" s="195" t="s">
        <v>79</v>
      </c>
      <c r="F272" s="195" t="s">
        <v>392</v>
      </c>
      <c r="G272" s="182"/>
      <c r="H272" s="182"/>
      <c r="I272" s="185"/>
      <c r="J272" s="196">
        <f>BK272</f>
        <v>0</v>
      </c>
      <c r="K272" s="182"/>
      <c r="L272" s="187"/>
      <c r="M272" s="188"/>
      <c r="N272" s="189"/>
      <c r="O272" s="189"/>
      <c r="P272" s="190">
        <f>SUM(P273:P328)</f>
        <v>0</v>
      </c>
      <c r="Q272" s="189"/>
      <c r="R272" s="190">
        <f>SUM(R273:R328)</f>
        <v>372.84590042844997</v>
      </c>
      <c r="S272" s="189"/>
      <c r="T272" s="191">
        <f>SUM(T273:T328)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92" t="s">
        <v>77</v>
      </c>
      <c r="AT272" s="193" t="s">
        <v>71</v>
      </c>
      <c r="AU272" s="193" t="s">
        <v>77</v>
      </c>
      <c r="AY272" s="192" t="s">
        <v>117</v>
      </c>
      <c r="BK272" s="194">
        <f>SUM(BK273:BK328)</f>
        <v>0</v>
      </c>
    </row>
    <row r="273" s="2" customFormat="1" ht="16.5" customHeight="1">
      <c r="A273" s="38"/>
      <c r="B273" s="39"/>
      <c r="C273" s="197" t="s">
        <v>393</v>
      </c>
      <c r="D273" s="197" t="s">
        <v>119</v>
      </c>
      <c r="E273" s="198" t="s">
        <v>394</v>
      </c>
      <c r="F273" s="199" t="s">
        <v>395</v>
      </c>
      <c r="G273" s="200" t="s">
        <v>196</v>
      </c>
      <c r="H273" s="201">
        <v>130.75</v>
      </c>
      <c r="I273" s="202"/>
      <c r="J273" s="203">
        <f>ROUND(I273*H273,2)</f>
        <v>0</v>
      </c>
      <c r="K273" s="199" t="s">
        <v>123</v>
      </c>
      <c r="L273" s="44"/>
      <c r="M273" s="204" t="s">
        <v>19</v>
      </c>
      <c r="N273" s="205" t="s">
        <v>43</v>
      </c>
      <c r="O273" s="84"/>
      <c r="P273" s="206">
        <f>O273*H273</f>
        <v>0</v>
      </c>
      <c r="Q273" s="206">
        <v>1.665</v>
      </c>
      <c r="R273" s="206">
        <f>Q273*H273</f>
        <v>217.69875000000002</v>
      </c>
      <c r="S273" s="206">
        <v>0</v>
      </c>
      <c r="T273" s="20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08" t="s">
        <v>124</v>
      </c>
      <c r="AT273" s="208" t="s">
        <v>119</v>
      </c>
      <c r="AU273" s="208" t="s">
        <v>79</v>
      </c>
      <c r="AY273" s="17" t="s">
        <v>117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17" t="s">
        <v>77</v>
      </c>
      <c r="BK273" s="209">
        <f>ROUND(I273*H273,2)</f>
        <v>0</v>
      </c>
      <c r="BL273" s="17" t="s">
        <v>124</v>
      </c>
      <c r="BM273" s="208" t="s">
        <v>396</v>
      </c>
    </row>
    <row r="274" s="2" customFormat="1">
      <c r="A274" s="38"/>
      <c r="B274" s="39"/>
      <c r="C274" s="40"/>
      <c r="D274" s="210" t="s">
        <v>126</v>
      </c>
      <c r="E274" s="40"/>
      <c r="F274" s="211" t="s">
        <v>397</v>
      </c>
      <c r="G274" s="40"/>
      <c r="H274" s="40"/>
      <c r="I274" s="212"/>
      <c r="J274" s="40"/>
      <c r="K274" s="40"/>
      <c r="L274" s="44"/>
      <c r="M274" s="213"/>
      <c r="N274" s="214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126</v>
      </c>
      <c r="AU274" s="17" t="s">
        <v>79</v>
      </c>
    </row>
    <row r="275" s="2" customFormat="1">
      <c r="A275" s="38"/>
      <c r="B275" s="39"/>
      <c r="C275" s="40"/>
      <c r="D275" s="215" t="s">
        <v>128</v>
      </c>
      <c r="E275" s="40"/>
      <c r="F275" s="216" t="s">
        <v>398</v>
      </c>
      <c r="G275" s="40"/>
      <c r="H275" s="40"/>
      <c r="I275" s="212"/>
      <c r="J275" s="40"/>
      <c r="K275" s="40"/>
      <c r="L275" s="44"/>
      <c r="M275" s="213"/>
      <c r="N275" s="214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128</v>
      </c>
      <c r="AU275" s="17" t="s">
        <v>79</v>
      </c>
    </row>
    <row r="276" s="13" customFormat="1">
      <c r="A276" s="13"/>
      <c r="B276" s="217"/>
      <c r="C276" s="218"/>
      <c r="D276" s="210" t="s">
        <v>130</v>
      </c>
      <c r="E276" s="219" t="s">
        <v>19</v>
      </c>
      <c r="F276" s="220" t="s">
        <v>399</v>
      </c>
      <c r="G276" s="218"/>
      <c r="H276" s="221">
        <v>130.75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7" t="s">
        <v>130</v>
      </c>
      <c r="AU276" s="227" t="s">
        <v>79</v>
      </c>
      <c r="AV276" s="13" t="s">
        <v>79</v>
      </c>
      <c r="AW276" s="13" t="s">
        <v>33</v>
      </c>
      <c r="AX276" s="13" t="s">
        <v>77</v>
      </c>
      <c r="AY276" s="227" t="s">
        <v>117</v>
      </c>
    </row>
    <row r="277" s="2" customFormat="1" ht="16.5" customHeight="1">
      <c r="A277" s="38"/>
      <c r="B277" s="39"/>
      <c r="C277" s="197" t="s">
        <v>400</v>
      </c>
      <c r="D277" s="197" t="s">
        <v>119</v>
      </c>
      <c r="E277" s="198" t="s">
        <v>401</v>
      </c>
      <c r="F277" s="199" t="s">
        <v>402</v>
      </c>
      <c r="G277" s="200" t="s">
        <v>122</v>
      </c>
      <c r="H277" s="201">
        <v>673.25999999999999</v>
      </c>
      <c r="I277" s="202"/>
      <c r="J277" s="203">
        <f>ROUND(I277*H277,2)</f>
        <v>0</v>
      </c>
      <c r="K277" s="199" t="s">
        <v>123</v>
      </c>
      <c r="L277" s="44"/>
      <c r="M277" s="204" t="s">
        <v>19</v>
      </c>
      <c r="N277" s="205" t="s">
        <v>43</v>
      </c>
      <c r="O277" s="84"/>
      <c r="P277" s="206">
        <f>O277*H277</f>
        <v>0</v>
      </c>
      <c r="Q277" s="206">
        <v>0.00016694</v>
      </c>
      <c r="R277" s="206">
        <f>Q277*H277</f>
        <v>0.1123940244</v>
      </c>
      <c r="S277" s="206">
        <v>0</v>
      </c>
      <c r="T277" s="20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8" t="s">
        <v>124</v>
      </c>
      <c r="AT277" s="208" t="s">
        <v>119</v>
      </c>
      <c r="AU277" s="208" t="s">
        <v>79</v>
      </c>
      <c r="AY277" s="17" t="s">
        <v>117</v>
      </c>
      <c r="BE277" s="209">
        <f>IF(N277="základní",J277,0)</f>
        <v>0</v>
      </c>
      <c r="BF277" s="209">
        <f>IF(N277="snížená",J277,0)</f>
        <v>0</v>
      </c>
      <c r="BG277" s="209">
        <f>IF(N277="zákl. přenesená",J277,0)</f>
        <v>0</v>
      </c>
      <c r="BH277" s="209">
        <f>IF(N277="sníž. přenesená",J277,0)</f>
        <v>0</v>
      </c>
      <c r="BI277" s="209">
        <f>IF(N277="nulová",J277,0)</f>
        <v>0</v>
      </c>
      <c r="BJ277" s="17" t="s">
        <v>77</v>
      </c>
      <c r="BK277" s="209">
        <f>ROUND(I277*H277,2)</f>
        <v>0</v>
      </c>
      <c r="BL277" s="17" t="s">
        <v>124</v>
      </c>
      <c r="BM277" s="208" t="s">
        <v>403</v>
      </c>
    </row>
    <row r="278" s="2" customFormat="1">
      <c r="A278" s="38"/>
      <c r="B278" s="39"/>
      <c r="C278" s="40"/>
      <c r="D278" s="210" t="s">
        <v>126</v>
      </c>
      <c r="E278" s="40"/>
      <c r="F278" s="211" t="s">
        <v>404</v>
      </c>
      <c r="G278" s="40"/>
      <c r="H278" s="40"/>
      <c r="I278" s="212"/>
      <c r="J278" s="40"/>
      <c r="K278" s="40"/>
      <c r="L278" s="44"/>
      <c r="M278" s="213"/>
      <c r="N278" s="214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126</v>
      </c>
      <c r="AU278" s="17" t="s">
        <v>79</v>
      </c>
    </row>
    <row r="279" s="2" customFormat="1">
      <c r="A279" s="38"/>
      <c r="B279" s="39"/>
      <c r="C279" s="40"/>
      <c r="D279" s="215" t="s">
        <v>128</v>
      </c>
      <c r="E279" s="40"/>
      <c r="F279" s="216" t="s">
        <v>405</v>
      </c>
      <c r="G279" s="40"/>
      <c r="H279" s="40"/>
      <c r="I279" s="212"/>
      <c r="J279" s="40"/>
      <c r="K279" s="40"/>
      <c r="L279" s="44"/>
      <c r="M279" s="213"/>
      <c r="N279" s="214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128</v>
      </c>
      <c r="AU279" s="17" t="s">
        <v>79</v>
      </c>
    </row>
    <row r="280" s="13" customFormat="1">
      <c r="A280" s="13"/>
      <c r="B280" s="217"/>
      <c r="C280" s="218"/>
      <c r="D280" s="210" t="s">
        <v>130</v>
      </c>
      <c r="E280" s="219" t="s">
        <v>19</v>
      </c>
      <c r="F280" s="220" t="s">
        <v>406</v>
      </c>
      <c r="G280" s="218"/>
      <c r="H280" s="221">
        <v>673.25999999999999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7" t="s">
        <v>130</v>
      </c>
      <c r="AU280" s="227" t="s">
        <v>79</v>
      </c>
      <c r="AV280" s="13" t="s">
        <v>79</v>
      </c>
      <c r="AW280" s="13" t="s">
        <v>33</v>
      </c>
      <c r="AX280" s="13" t="s">
        <v>77</v>
      </c>
      <c r="AY280" s="227" t="s">
        <v>117</v>
      </c>
    </row>
    <row r="281" s="2" customFormat="1" ht="24.15" customHeight="1">
      <c r="A281" s="38"/>
      <c r="B281" s="39"/>
      <c r="C281" s="197" t="s">
        <v>407</v>
      </c>
      <c r="D281" s="197" t="s">
        <v>119</v>
      </c>
      <c r="E281" s="198" t="s">
        <v>408</v>
      </c>
      <c r="F281" s="199" t="s">
        <v>409</v>
      </c>
      <c r="G281" s="200" t="s">
        <v>167</v>
      </c>
      <c r="H281" s="201">
        <v>245</v>
      </c>
      <c r="I281" s="202"/>
      <c r="J281" s="203">
        <f>ROUND(I281*H281,2)</f>
        <v>0</v>
      </c>
      <c r="K281" s="199" t="s">
        <v>123</v>
      </c>
      <c r="L281" s="44"/>
      <c r="M281" s="204" t="s">
        <v>19</v>
      </c>
      <c r="N281" s="205" t="s">
        <v>43</v>
      </c>
      <c r="O281" s="84"/>
      <c r="P281" s="206">
        <f>O281*H281</f>
        <v>0</v>
      </c>
      <c r="Q281" s="206">
        <v>0.27843639999999997</v>
      </c>
      <c r="R281" s="206">
        <f>Q281*H281</f>
        <v>68.216917999999993</v>
      </c>
      <c r="S281" s="206">
        <v>0</v>
      </c>
      <c r="T281" s="20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08" t="s">
        <v>124</v>
      </c>
      <c r="AT281" s="208" t="s">
        <v>119</v>
      </c>
      <c r="AU281" s="208" t="s">
        <v>79</v>
      </c>
      <c r="AY281" s="17" t="s">
        <v>117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17" t="s">
        <v>77</v>
      </c>
      <c r="BK281" s="209">
        <f>ROUND(I281*H281,2)</f>
        <v>0</v>
      </c>
      <c r="BL281" s="17" t="s">
        <v>124</v>
      </c>
      <c r="BM281" s="208" t="s">
        <v>410</v>
      </c>
    </row>
    <row r="282" s="2" customFormat="1">
      <c r="A282" s="38"/>
      <c r="B282" s="39"/>
      <c r="C282" s="40"/>
      <c r="D282" s="210" t="s">
        <v>126</v>
      </c>
      <c r="E282" s="40"/>
      <c r="F282" s="211" t="s">
        <v>411</v>
      </c>
      <c r="G282" s="40"/>
      <c r="H282" s="40"/>
      <c r="I282" s="212"/>
      <c r="J282" s="40"/>
      <c r="K282" s="40"/>
      <c r="L282" s="44"/>
      <c r="M282" s="213"/>
      <c r="N282" s="214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126</v>
      </c>
      <c r="AU282" s="17" t="s">
        <v>79</v>
      </c>
    </row>
    <row r="283" s="2" customFormat="1">
      <c r="A283" s="38"/>
      <c r="B283" s="39"/>
      <c r="C283" s="40"/>
      <c r="D283" s="215" t="s">
        <v>128</v>
      </c>
      <c r="E283" s="40"/>
      <c r="F283" s="216" t="s">
        <v>412</v>
      </c>
      <c r="G283" s="40"/>
      <c r="H283" s="40"/>
      <c r="I283" s="212"/>
      <c r="J283" s="40"/>
      <c r="K283" s="40"/>
      <c r="L283" s="44"/>
      <c r="M283" s="213"/>
      <c r="N283" s="214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128</v>
      </c>
      <c r="AU283" s="17" t="s">
        <v>79</v>
      </c>
    </row>
    <row r="284" s="13" customFormat="1">
      <c r="A284" s="13"/>
      <c r="B284" s="217"/>
      <c r="C284" s="218"/>
      <c r="D284" s="210" t="s">
        <v>130</v>
      </c>
      <c r="E284" s="219" t="s">
        <v>19</v>
      </c>
      <c r="F284" s="220" t="s">
        <v>413</v>
      </c>
      <c r="G284" s="218"/>
      <c r="H284" s="221">
        <v>245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7" t="s">
        <v>130</v>
      </c>
      <c r="AU284" s="227" t="s">
        <v>79</v>
      </c>
      <c r="AV284" s="13" t="s">
        <v>79</v>
      </c>
      <c r="AW284" s="13" t="s">
        <v>33</v>
      </c>
      <c r="AX284" s="13" t="s">
        <v>77</v>
      </c>
      <c r="AY284" s="227" t="s">
        <v>117</v>
      </c>
    </row>
    <row r="285" s="2" customFormat="1" ht="16.5" customHeight="1">
      <c r="A285" s="38"/>
      <c r="B285" s="39"/>
      <c r="C285" s="197" t="s">
        <v>414</v>
      </c>
      <c r="D285" s="197" t="s">
        <v>119</v>
      </c>
      <c r="E285" s="198" t="s">
        <v>415</v>
      </c>
      <c r="F285" s="199" t="s">
        <v>416</v>
      </c>
      <c r="G285" s="200" t="s">
        <v>122</v>
      </c>
      <c r="H285" s="201">
        <v>10342.32</v>
      </c>
      <c r="I285" s="202"/>
      <c r="J285" s="203">
        <f>ROUND(I285*H285,2)</f>
        <v>0</v>
      </c>
      <c r="K285" s="199" t="s">
        <v>123</v>
      </c>
      <c r="L285" s="44"/>
      <c r="M285" s="204" t="s">
        <v>19</v>
      </c>
      <c r="N285" s="205" t="s">
        <v>43</v>
      </c>
      <c r="O285" s="84"/>
      <c r="P285" s="206">
        <f>O285*H285</f>
        <v>0</v>
      </c>
      <c r="Q285" s="206">
        <v>0.00013750000000000001</v>
      </c>
      <c r="R285" s="206">
        <f>Q285*H285</f>
        <v>1.422069</v>
      </c>
      <c r="S285" s="206">
        <v>0</v>
      </c>
      <c r="T285" s="20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08" t="s">
        <v>124</v>
      </c>
      <c r="AT285" s="208" t="s">
        <v>119</v>
      </c>
      <c r="AU285" s="208" t="s">
        <v>79</v>
      </c>
      <c r="AY285" s="17" t="s">
        <v>117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17" t="s">
        <v>77</v>
      </c>
      <c r="BK285" s="209">
        <f>ROUND(I285*H285,2)</f>
        <v>0</v>
      </c>
      <c r="BL285" s="17" t="s">
        <v>124</v>
      </c>
      <c r="BM285" s="208" t="s">
        <v>417</v>
      </c>
    </row>
    <row r="286" s="2" customFormat="1">
      <c r="A286" s="38"/>
      <c r="B286" s="39"/>
      <c r="C286" s="40"/>
      <c r="D286" s="210" t="s">
        <v>126</v>
      </c>
      <c r="E286" s="40"/>
      <c r="F286" s="211" t="s">
        <v>418</v>
      </c>
      <c r="G286" s="40"/>
      <c r="H286" s="40"/>
      <c r="I286" s="212"/>
      <c r="J286" s="40"/>
      <c r="K286" s="40"/>
      <c r="L286" s="44"/>
      <c r="M286" s="213"/>
      <c r="N286" s="214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126</v>
      </c>
      <c r="AU286" s="17" t="s">
        <v>79</v>
      </c>
    </row>
    <row r="287" s="2" customFormat="1">
      <c r="A287" s="38"/>
      <c r="B287" s="39"/>
      <c r="C287" s="40"/>
      <c r="D287" s="215" t="s">
        <v>128</v>
      </c>
      <c r="E287" s="40"/>
      <c r="F287" s="216" t="s">
        <v>419</v>
      </c>
      <c r="G287" s="40"/>
      <c r="H287" s="40"/>
      <c r="I287" s="212"/>
      <c r="J287" s="40"/>
      <c r="K287" s="40"/>
      <c r="L287" s="44"/>
      <c r="M287" s="213"/>
      <c r="N287" s="214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128</v>
      </c>
      <c r="AU287" s="17" t="s">
        <v>79</v>
      </c>
    </row>
    <row r="288" s="13" customFormat="1">
      <c r="A288" s="13"/>
      <c r="B288" s="217"/>
      <c r="C288" s="218"/>
      <c r="D288" s="210" t="s">
        <v>130</v>
      </c>
      <c r="E288" s="219" t="s">
        <v>19</v>
      </c>
      <c r="F288" s="220" t="s">
        <v>420</v>
      </c>
      <c r="G288" s="218"/>
      <c r="H288" s="221">
        <v>10297.32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7" t="s">
        <v>130</v>
      </c>
      <c r="AU288" s="227" t="s">
        <v>79</v>
      </c>
      <c r="AV288" s="13" t="s">
        <v>79</v>
      </c>
      <c r="AW288" s="13" t="s">
        <v>33</v>
      </c>
      <c r="AX288" s="13" t="s">
        <v>72</v>
      </c>
      <c r="AY288" s="227" t="s">
        <v>117</v>
      </c>
    </row>
    <row r="289" s="13" customFormat="1">
      <c r="A289" s="13"/>
      <c r="B289" s="217"/>
      <c r="C289" s="218"/>
      <c r="D289" s="210" t="s">
        <v>130</v>
      </c>
      <c r="E289" s="219" t="s">
        <v>19</v>
      </c>
      <c r="F289" s="220" t="s">
        <v>421</v>
      </c>
      <c r="G289" s="218"/>
      <c r="H289" s="221">
        <v>45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27" t="s">
        <v>130</v>
      </c>
      <c r="AU289" s="227" t="s">
        <v>79</v>
      </c>
      <c r="AV289" s="13" t="s">
        <v>79</v>
      </c>
      <c r="AW289" s="13" t="s">
        <v>33</v>
      </c>
      <c r="AX289" s="13" t="s">
        <v>72</v>
      </c>
      <c r="AY289" s="227" t="s">
        <v>117</v>
      </c>
    </row>
    <row r="290" s="14" customFormat="1">
      <c r="A290" s="14"/>
      <c r="B290" s="228"/>
      <c r="C290" s="229"/>
      <c r="D290" s="210" t="s">
        <v>130</v>
      </c>
      <c r="E290" s="230" t="s">
        <v>19</v>
      </c>
      <c r="F290" s="231" t="s">
        <v>132</v>
      </c>
      <c r="G290" s="229"/>
      <c r="H290" s="232">
        <v>10342.32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38" t="s">
        <v>130</v>
      </c>
      <c r="AU290" s="238" t="s">
        <v>79</v>
      </c>
      <c r="AV290" s="14" t="s">
        <v>124</v>
      </c>
      <c r="AW290" s="14" t="s">
        <v>33</v>
      </c>
      <c r="AX290" s="14" t="s">
        <v>77</v>
      </c>
      <c r="AY290" s="238" t="s">
        <v>117</v>
      </c>
    </row>
    <row r="291" s="2" customFormat="1" ht="16.5" customHeight="1">
      <c r="A291" s="38"/>
      <c r="B291" s="39"/>
      <c r="C291" s="239" t="s">
        <v>422</v>
      </c>
      <c r="D291" s="239" t="s">
        <v>306</v>
      </c>
      <c r="E291" s="240" t="s">
        <v>423</v>
      </c>
      <c r="F291" s="241" t="s">
        <v>424</v>
      </c>
      <c r="G291" s="242" t="s">
        <v>122</v>
      </c>
      <c r="H291" s="243">
        <v>13381.619000000001</v>
      </c>
      <c r="I291" s="244"/>
      <c r="J291" s="245">
        <f>ROUND(I291*H291,2)</f>
        <v>0</v>
      </c>
      <c r="K291" s="241" t="s">
        <v>123</v>
      </c>
      <c r="L291" s="246"/>
      <c r="M291" s="247" t="s">
        <v>19</v>
      </c>
      <c r="N291" s="248" t="s">
        <v>43</v>
      </c>
      <c r="O291" s="84"/>
      <c r="P291" s="206">
        <f>O291*H291</f>
        <v>0</v>
      </c>
      <c r="Q291" s="206">
        <v>0.00050000000000000001</v>
      </c>
      <c r="R291" s="206">
        <f>Q291*H291</f>
        <v>6.6908095000000003</v>
      </c>
      <c r="S291" s="206">
        <v>0</v>
      </c>
      <c r="T291" s="20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08" t="s">
        <v>171</v>
      </c>
      <c r="AT291" s="208" t="s">
        <v>306</v>
      </c>
      <c r="AU291" s="208" t="s">
        <v>79</v>
      </c>
      <c r="AY291" s="17" t="s">
        <v>117</v>
      </c>
      <c r="BE291" s="209">
        <f>IF(N291="základní",J291,0)</f>
        <v>0</v>
      </c>
      <c r="BF291" s="209">
        <f>IF(N291="snížená",J291,0)</f>
        <v>0</v>
      </c>
      <c r="BG291" s="209">
        <f>IF(N291="zákl. přenesená",J291,0)</f>
        <v>0</v>
      </c>
      <c r="BH291" s="209">
        <f>IF(N291="sníž. přenesená",J291,0)</f>
        <v>0</v>
      </c>
      <c r="BI291" s="209">
        <f>IF(N291="nulová",J291,0)</f>
        <v>0</v>
      </c>
      <c r="BJ291" s="17" t="s">
        <v>77</v>
      </c>
      <c r="BK291" s="209">
        <f>ROUND(I291*H291,2)</f>
        <v>0</v>
      </c>
      <c r="BL291" s="17" t="s">
        <v>124</v>
      </c>
      <c r="BM291" s="208" t="s">
        <v>425</v>
      </c>
    </row>
    <row r="292" s="2" customFormat="1">
      <c r="A292" s="38"/>
      <c r="B292" s="39"/>
      <c r="C292" s="40"/>
      <c r="D292" s="210" t="s">
        <v>126</v>
      </c>
      <c r="E292" s="40"/>
      <c r="F292" s="211" t="s">
        <v>424</v>
      </c>
      <c r="G292" s="40"/>
      <c r="H292" s="40"/>
      <c r="I292" s="212"/>
      <c r="J292" s="40"/>
      <c r="K292" s="40"/>
      <c r="L292" s="44"/>
      <c r="M292" s="213"/>
      <c r="N292" s="214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126</v>
      </c>
      <c r="AU292" s="17" t="s">
        <v>79</v>
      </c>
    </row>
    <row r="293" s="13" customFormat="1">
      <c r="A293" s="13"/>
      <c r="B293" s="217"/>
      <c r="C293" s="218"/>
      <c r="D293" s="210" t="s">
        <v>130</v>
      </c>
      <c r="E293" s="218"/>
      <c r="F293" s="220" t="s">
        <v>426</v>
      </c>
      <c r="G293" s="218"/>
      <c r="H293" s="221">
        <v>13381.619000000001</v>
      </c>
      <c r="I293" s="222"/>
      <c r="J293" s="218"/>
      <c r="K293" s="218"/>
      <c r="L293" s="223"/>
      <c r="M293" s="224"/>
      <c r="N293" s="225"/>
      <c r="O293" s="225"/>
      <c r="P293" s="225"/>
      <c r="Q293" s="225"/>
      <c r="R293" s="225"/>
      <c r="S293" s="225"/>
      <c r="T293" s="22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7" t="s">
        <v>130</v>
      </c>
      <c r="AU293" s="227" t="s">
        <v>79</v>
      </c>
      <c r="AV293" s="13" t="s">
        <v>79</v>
      </c>
      <c r="AW293" s="13" t="s">
        <v>4</v>
      </c>
      <c r="AX293" s="13" t="s">
        <v>77</v>
      </c>
      <c r="AY293" s="227" t="s">
        <v>117</v>
      </c>
    </row>
    <row r="294" s="2" customFormat="1" ht="16.5" customHeight="1">
      <c r="A294" s="38"/>
      <c r="B294" s="39"/>
      <c r="C294" s="197" t="s">
        <v>427</v>
      </c>
      <c r="D294" s="197" t="s">
        <v>119</v>
      </c>
      <c r="E294" s="198" t="s">
        <v>428</v>
      </c>
      <c r="F294" s="199" t="s">
        <v>429</v>
      </c>
      <c r="G294" s="200" t="s">
        <v>196</v>
      </c>
      <c r="H294" s="201">
        <v>16.902000000000001</v>
      </c>
      <c r="I294" s="202"/>
      <c r="J294" s="203">
        <f>ROUND(I294*H294,2)</f>
        <v>0</v>
      </c>
      <c r="K294" s="199" t="s">
        <v>123</v>
      </c>
      <c r="L294" s="44"/>
      <c r="M294" s="204" t="s">
        <v>19</v>
      </c>
      <c r="N294" s="205" t="s">
        <v>43</v>
      </c>
      <c r="O294" s="84"/>
      <c r="P294" s="206">
        <f>O294*H294</f>
        <v>0</v>
      </c>
      <c r="Q294" s="206">
        <v>2.550538</v>
      </c>
      <c r="R294" s="206">
        <f>Q294*H294</f>
        <v>43.109193275999999</v>
      </c>
      <c r="S294" s="206">
        <v>0</v>
      </c>
      <c r="T294" s="207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08" t="s">
        <v>124</v>
      </c>
      <c r="AT294" s="208" t="s">
        <v>119</v>
      </c>
      <c r="AU294" s="208" t="s">
        <v>79</v>
      </c>
      <c r="AY294" s="17" t="s">
        <v>117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7" t="s">
        <v>77</v>
      </c>
      <c r="BK294" s="209">
        <f>ROUND(I294*H294,2)</f>
        <v>0</v>
      </c>
      <c r="BL294" s="17" t="s">
        <v>124</v>
      </c>
      <c r="BM294" s="208" t="s">
        <v>430</v>
      </c>
    </row>
    <row r="295" s="2" customFormat="1">
      <c r="A295" s="38"/>
      <c r="B295" s="39"/>
      <c r="C295" s="40"/>
      <c r="D295" s="210" t="s">
        <v>126</v>
      </c>
      <c r="E295" s="40"/>
      <c r="F295" s="211" t="s">
        <v>431</v>
      </c>
      <c r="G295" s="40"/>
      <c r="H295" s="40"/>
      <c r="I295" s="212"/>
      <c r="J295" s="40"/>
      <c r="K295" s="40"/>
      <c r="L295" s="44"/>
      <c r="M295" s="213"/>
      <c r="N295" s="214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126</v>
      </c>
      <c r="AU295" s="17" t="s">
        <v>79</v>
      </c>
    </row>
    <row r="296" s="2" customFormat="1">
      <c r="A296" s="38"/>
      <c r="B296" s="39"/>
      <c r="C296" s="40"/>
      <c r="D296" s="215" t="s">
        <v>128</v>
      </c>
      <c r="E296" s="40"/>
      <c r="F296" s="216" t="s">
        <v>432</v>
      </c>
      <c r="G296" s="40"/>
      <c r="H296" s="40"/>
      <c r="I296" s="212"/>
      <c r="J296" s="40"/>
      <c r="K296" s="40"/>
      <c r="L296" s="44"/>
      <c r="M296" s="213"/>
      <c r="N296" s="214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128</v>
      </c>
      <c r="AU296" s="17" t="s">
        <v>79</v>
      </c>
    </row>
    <row r="297" s="13" customFormat="1">
      <c r="A297" s="13"/>
      <c r="B297" s="217"/>
      <c r="C297" s="218"/>
      <c r="D297" s="210" t="s">
        <v>130</v>
      </c>
      <c r="E297" s="219" t="s">
        <v>19</v>
      </c>
      <c r="F297" s="220" t="s">
        <v>433</v>
      </c>
      <c r="G297" s="218"/>
      <c r="H297" s="221">
        <v>8.4060000000000006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7" t="s">
        <v>130</v>
      </c>
      <c r="AU297" s="227" t="s">
        <v>79</v>
      </c>
      <c r="AV297" s="13" t="s">
        <v>79</v>
      </c>
      <c r="AW297" s="13" t="s">
        <v>33</v>
      </c>
      <c r="AX297" s="13" t="s">
        <v>72</v>
      </c>
      <c r="AY297" s="227" t="s">
        <v>117</v>
      </c>
    </row>
    <row r="298" s="13" customFormat="1">
      <c r="A298" s="13"/>
      <c r="B298" s="217"/>
      <c r="C298" s="218"/>
      <c r="D298" s="210" t="s">
        <v>130</v>
      </c>
      <c r="E298" s="219" t="s">
        <v>19</v>
      </c>
      <c r="F298" s="220" t="s">
        <v>434</v>
      </c>
      <c r="G298" s="218"/>
      <c r="H298" s="221">
        <v>8.4960000000000004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27" t="s">
        <v>130</v>
      </c>
      <c r="AU298" s="227" t="s">
        <v>79</v>
      </c>
      <c r="AV298" s="13" t="s">
        <v>79</v>
      </c>
      <c r="AW298" s="13" t="s">
        <v>33</v>
      </c>
      <c r="AX298" s="13" t="s">
        <v>72</v>
      </c>
      <c r="AY298" s="227" t="s">
        <v>117</v>
      </c>
    </row>
    <row r="299" s="14" customFormat="1">
      <c r="A299" s="14"/>
      <c r="B299" s="228"/>
      <c r="C299" s="229"/>
      <c r="D299" s="210" t="s">
        <v>130</v>
      </c>
      <c r="E299" s="230" t="s">
        <v>19</v>
      </c>
      <c r="F299" s="231" t="s">
        <v>132</v>
      </c>
      <c r="G299" s="229"/>
      <c r="H299" s="232">
        <v>16.902000000000001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38" t="s">
        <v>130</v>
      </c>
      <c r="AU299" s="238" t="s">
        <v>79</v>
      </c>
      <c r="AV299" s="14" t="s">
        <v>124</v>
      </c>
      <c r="AW299" s="14" t="s">
        <v>33</v>
      </c>
      <c r="AX299" s="14" t="s">
        <v>77</v>
      </c>
      <c r="AY299" s="238" t="s">
        <v>117</v>
      </c>
    </row>
    <row r="300" s="2" customFormat="1" ht="16.5" customHeight="1">
      <c r="A300" s="38"/>
      <c r="B300" s="39"/>
      <c r="C300" s="197" t="s">
        <v>435</v>
      </c>
      <c r="D300" s="197" t="s">
        <v>119</v>
      </c>
      <c r="E300" s="198" t="s">
        <v>436</v>
      </c>
      <c r="F300" s="199" t="s">
        <v>437</v>
      </c>
      <c r="G300" s="200" t="s">
        <v>122</v>
      </c>
      <c r="H300" s="201">
        <v>86.799999999999997</v>
      </c>
      <c r="I300" s="202"/>
      <c r="J300" s="203">
        <f>ROUND(I300*H300,2)</f>
        <v>0</v>
      </c>
      <c r="K300" s="199" t="s">
        <v>123</v>
      </c>
      <c r="L300" s="44"/>
      <c r="M300" s="204" t="s">
        <v>19</v>
      </c>
      <c r="N300" s="205" t="s">
        <v>43</v>
      </c>
      <c r="O300" s="84"/>
      <c r="P300" s="206">
        <f>O300*H300</f>
        <v>0</v>
      </c>
      <c r="Q300" s="206">
        <v>0.0014357</v>
      </c>
      <c r="R300" s="206">
        <f>Q300*H300</f>
        <v>0.12461876</v>
      </c>
      <c r="S300" s="206">
        <v>0</v>
      </c>
      <c r="T300" s="20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08" t="s">
        <v>124</v>
      </c>
      <c r="AT300" s="208" t="s">
        <v>119</v>
      </c>
      <c r="AU300" s="208" t="s">
        <v>79</v>
      </c>
      <c r="AY300" s="17" t="s">
        <v>117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17" t="s">
        <v>77</v>
      </c>
      <c r="BK300" s="209">
        <f>ROUND(I300*H300,2)</f>
        <v>0</v>
      </c>
      <c r="BL300" s="17" t="s">
        <v>124</v>
      </c>
      <c r="BM300" s="208" t="s">
        <v>438</v>
      </c>
    </row>
    <row r="301" s="2" customFormat="1">
      <c r="A301" s="38"/>
      <c r="B301" s="39"/>
      <c r="C301" s="40"/>
      <c r="D301" s="210" t="s">
        <v>126</v>
      </c>
      <c r="E301" s="40"/>
      <c r="F301" s="211" t="s">
        <v>439</v>
      </c>
      <c r="G301" s="40"/>
      <c r="H301" s="40"/>
      <c r="I301" s="212"/>
      <c r="J301" s="40"/>
      <c r="K301" s="40"/>
      <c r="L301" s="44"/>
      <c r="M301" s="213"/>
      <c r="N301" s="214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126</v>
      </c>
      <c r="AU301" s="17" t="s">
        <v>79</v>
      </c>
    </row>
    <row r="302" s="2" customFormat="1">
      <c r="A302" s="38"/>
      <c r="B302" s="39"/>
      <c r="C302" s="40"/>
      <c r="D302" s="215" t="s">
        <v>128</v>
      </c>
      <c r="E302" s="40"/>
      <c r="F302" s="216" t="s">
        <v>440</v>
      </c>
      <c r="G302" s="40"/>
      <c r="H302" s="40"/>
      <c r="I302" s="212"/>
      <c r="J302" s="40"/>
      <c r="K302" s="40"/>
      <c r="L302" s="44"/>
      <c r="M302" s="213"/>
      <c r="N302" s="214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128</v>
      </c>
      <c r="AU302" s="17" t="s">
        <v>79</v>
      </c>
    </row>
    <row r="303" s="13" customFormat="1">
      <c r="A303" s="13"/>
      <c r="B303" s="217"/>
      <c r="C303" s="218"/>
      <c r="D303" s="210" t="s">
        <v>130</v>
      </c>
      <c r="E303" s="219" t="s">
        <v>19</v>
      </c>
      <c r="F303" s="220" t="s">
        <v>441</v>
      </c>
      <c r="G303" s="218"/>
      <c r="H303" s="221">
        <v>22.800000000000001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7" t="s">
        <v>130</v>
      </c>
      <c r="AU303" s="227" t="s">
        <v>79</v>
      </c>
      <c r="AV303" s="13" t="s">
        <v>79</v>
      </c>
      <c r="AW303" s="13" t="s">
        <v>33</v>
      </c>
      <c r="AX303" s="13" t="s">
        <v>72</v>
      </c>
      <c r="AY303" s="227" t="s">
        <v>117</v>
      </c>
    </row>
    <row r="304" s="13" customFormat="1">
      <c r="A304" s="13"/>
      <c r="B304" s="217"/>
      <c r="C304" s="218"/>
      <c r="D304" s="210" t="s">
        <v>130</v>
      </c>
      <c r="E304" s="219" t="s">
        <v>19</v>
      </c>
      <c r="F304" s="220" t="s">
        <v>442</v>
      </c>
      <c r="G304" s="218"/>
      <c r="H304" s="221">
        <v>13.119999999999999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7" t="s">
        <v>130</v>
      </c>
      <c r="AU304" s="227" t="s">
        <v>79</v>
      </c>
      <c r="AV304" s="13" t="s">
        <v>79</v>
      </c>
      <c r="AW304" s="13" t="s">
        <v>33</v>
      </c>
      <c r="AX304" s="13" t="s">
        <v>72</v>
      </c>
      <c r="AY304" s="227" t="s">
        <v>117</v>
      </c>
    </row>
    <row r="305" s="13" customFormat="1">
      <c r="A305" s="13"/>
      <c r="B305" s="217"/>
      <c r="C305" s="218"/>
      <c r="D305" s="210" t="s">
        <v>130</v>
      </c>
      <c r="E305" s="219" t="s">
        <v>19</v>
      </c>
      <c r="F305" s="220" t="s">
        <v>443</v>
      </c>
      <c r="G305" s="218"/>
      <c r="H305" s="221">
        <v>19.52</v>
      </c>
      <c r="I305" s="222"/>
      <c r="J305" s="218"/>
      <c r="K305" s="218"/>
      <c r="L305" s="223"/>
      <c r="M305" s="224"/>
      <c r="N305" s="225"/>
      <c r="O305" s="225"/>
      <c r="P305" s="225"/>
      <c r="Q305" s="225"/>
      <c r="R305" s="225"/>
      <c r="S305" s="225"/>
      <c r="T305" s="22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7" t="s">
        <v>130</v>
      </c>
      <c r="AU305" s="227" t="s">
        <v>79</v>
      </c>
      <c r="AV305" s="13" t="s">
        <v>79</v>
      </c>
      <c r="AW305" s="13" t="s">
        <v>33</v>
      </c>
      <c r="AX305" s="13" t="s">
        <v>72</v>
      </c>
      <c r="AY305" s="227" t="s">
        <v>117</v>
      </c>
    </row>
    <row r="306" s="13" customFormat="1">
      <c r="A306" s="13"/>
      <c r="B306" s="217"/>
      <c r="C306" s="218"/>
      <c r="D306" s="210" t="s">
        <v>130</v>
      </c>
      <c r="E306" s="219" t="s">
        <v>19</v>
      </c>
      <c r="F306" s="220" t="s">
        <v>444</v>
      </c>
      <c r="G306" s="218"/>
      <c r="H306" s="221">
        <v>15.68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7" t="s">
        <v>130</v>
      </c>
      <c r="AU306" s="227" t="s">
        <v>79</v>
      </c>
      <c r="AV306" s="13" t="s">
        <v>79</v>
      </c>
      <c r="AW306" s="13" t="s">
        <v>33</v>
      </c>
      <c r="AX306" s="13" t="s">
        <v>72</v>
      </c>
      <c r="AY306" s="227" t="s">
        <v>117</v>
      </c>
    </row>
    <row r="307" s="13" customFormat="1">
      <c r="A307" s="13"/>
      <c r="B307" s="217"/>
      <c r="C307" s="218"/>
      <c r="D307" s="210" t="s">
        <v>130</v>
      </c>
      <c r="E307" s="219" t="s">
        <v>19</v>
      </c>
      <c r="F307" s="220" t="s">
        <v>445</v>
      </c>
      <c r="G307" s="218"/>
      <c r="H307" s="221">
        <v>15.68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7" t="s">
        <v>130</v>
      </c>
      <c r="AU307" s="227" t="s">
        <v>79</v>
      </c>
      <c r="AV307" s="13" t="s">
        <v>79</v>
      </c>
      <c r="AW307" s="13" t="s">
        <v>33</v>
      </c>
      <c r="AX307" s="13" t="s">
        <v>72</v>
      </c>
      <c r="AY307" s="227" t="s">
        <v>117</v>
      </c>
    </row>
    <row r="308" s="14" customFormat="1">
      <c r="A308" s="14"/>
      <c r="B308" s="228"/>
      <c r="C308" s="229"/>
      <c r="D308" s="210" t="s">
        <v>130</v>
      </c>
      <c r="E308" s="230" t="s">
        <v>19</v>
      </c>
      <c r="F308" s="231" t="s">
        <v>132</v>
      </c>
      <c r="G308" s="229"/>
      <c r="H308" s="232">
        <v>86.800000000000011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38" t="s">
        <v>130</v>
      </c>
      <c r="AU308" s="238" t="s">
        <v>79</v>
      </c>
      <c r="AV308" s="14" t="s">
        <v>124</v>
      </c>
      <c r="AW308" s="14" t="s">
        <v>33</v>
      </c>
      <c r="AX308" s="14" t="s">
        <v>77</v>
      </c>
      <c r="AY308" s="238" t="s">
        <v>117</v>
      </c>
    </row>
    <row r="309" s="2" customFormat="1" ht="16.5" customHeight="1">
      <c r="A309" s="38"/>
      <c r="B309" s="39"/>
      <c r="C309" s="197" t="s">
        <v>446</v>
      </c>
      <c r="D309" s="197" t="s">
        <v>119</v>
      </c>
      <c r="E309" s="198" t="s">
        <v>447</v>
      </c>
      <c r="F309" s="199" t="s">
        <v>448</v>
      </c>
      <c r="G309" s="200" t="s">
        <v>122</v>
      </c>
      <c r="H309" s="201">
        <v>86.799999999999997</v>
      </c>
      <c r="I309" s="202"/>
      <c r="J309" s="203">
        <f>ROUND(I309*H309,2)</f>
        <v>0</v>
      </c>
      <c r="K309" s="199" t="s">
        <v>123</v>
      </c>
      <c r="L309" s="44"/>
      <c r="M309" s="204" t="s">
        <v>19</v>
      </c>
      <c r="N309" s="205" t="s">
        <v>43</v>
      </c>
      <c r="O309" s="84"/>
      <c r="P309" s="206">
        <f>O309*H309</f>
        <v>0</v>
      </c>
      <c r="Q309" s="206">
        <v>3.6000000000000001E-05</v>
      </c>
      <c r="R309" s="206">
        <f>Q309*H309</f>
        <v>0.0031248000000000001</v>
      </c>
      <c r="S309" s="206">
        <v>0</v>
      </c>
      <c r="T309" s="20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08" t="s">
        <v>124</v>
      </c>
      <c r="AT309" s="208" t="s">
        <v>119</v>
      </c>
      <c r="AU309" s="208" t="s">
        <v>79</v>
      </c>
      <c r="AY309" s="17" t="s">
        <v>117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17" t="s">
        <v>77</v>
      </c>
      <c r="BK309" s="209">
        <f>ROUND(I309*H309,2)</f>
        <v>0</v>
      </c>
      <c r="BL309" s="17" t="s">
        <v>124</v>
      </c>
      <c r="BM309" s="208" t="s">
        <v>449</v>
      </c>
    </row>
    <row r="310" s="2" customFormat="1">
      <c r="A310" s="38"/>
      <c r="B310" s="39"/>
      <c r="C310" s="40"/>
      <c r="D310" s="210" t="s">
        <v>126</v>
      </c>
      <c r="E310" s="40"/>
      <c r="F310" s="211" t="s">
        <v>450</v>
      </c>
      <c r="G310" s="40"/>
      <c r="H310" s="40"/>
      <c r="I310" s="212"/>
      <c r="J310" s="40"/>
      <c r="K310" s="40"/>
      <c r="L310" s="44"/>
      <c r="M310" s="213"/>
      <c r="N310" s="214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126</v>
      </c>
      <c r="AU310" s="17" t="s">
        <v>79</v>
      </c>
    </row>
    <row r="311" s="2" customFormat="1">
      <c r="A311" s="38"/>
      <c r="B311" s="39"/>
      <c r="C311" s="40"/>
      <c r="D311" s="215" t="s">
        <v>128</v>
      </c>
      <c r="E311" s="40"/>
      <c r="F311" s="216" t="s">
        <v>451</v>
      </c>
      <c r="G311" s="40"/>
      <c r="H311" s="40"/>
      <c r="I311" s="212"/>
      <c r="J311" s="40"/>
      <c r="K311" s="40"/>
      <c r="L311" s="44"/>
      <c r="M311" s="213"/>
      <c r="N311" s="214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128</v>
      </c>
      <c r="AU311" s="17" t="s">
        <v>79</v>
      </c>
    </row>
    <row r="312" s="13" customFormat="1">
      <c r="A312" s="13"/>
      <c r="B312" s="217"/>
      <c r="C312" s="218"/>
      <c r="D312" s="210" t="s">
        <v>130</v>
      </c>
      <c r="E312" s="219" t="s">
        <v>19</v>
      </c>
      <c r="F312" s="220" t="s">
        <v>441</v>
      </c>
      <c r="G312" s="218"/>
      <c r="H312" s="221">
        <v>22.800000000000001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7" t="s">
        <v>130</v>
      </c>
      <c r="AU312" s="227" t="s">
        <v>79</v>
      </c>
      <c r="AV312" s="13" t="s">
        <v>79</v>
      </c>
      <c r="AW312" s="13" t="s">
        <v>33</v>
      </c>
      <c r="AX312" s="13" t="s">
        <v>72</v>
      </c>
      <c r="AY312" s="227" t="s">
        <v>117</v>
      </c>
    </row>
    <row r="313" s="13" customFormat="1">
      <c r="A313" s="13"/>
      <c r="B313" s="217"/>
      <c r="C313" s="218"/>
      <c r="D313" s="210" t="s">
        <v>130</v>
      </c>
      <c r="E313" s="219" t="s">
        <v>19</v>
      </c>
      <c r="F313" s="220" t="s">
        <v>442</v>
      </c>
      <c r="G313" s="218"/>
      <c r="H313" s="221">
        <v>13.119999999999999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7" t="s">
        <v>130</v>
      </c>
      <c r="AU313" s="227" t="s">
        <v>79</v>
      </c>
      <c r="AV313" s="13" t="s">
        <v>79</v>
      </c>
      <c r="AW313" s="13" t="s">
        <v>33</v>
      </c>
      <c r="AX313" s="13" t="s">
        <v>72</v>
      </c>
      <c r="AY313" s="227" t="s">
        <v>117</v>
      </c>
    </row>
    <row r="314" s="13" customFormat="1">
      <c r="A314" s="13"/>
      <c r="B314" s="217"/>
      <c r="C314" s="218"/>
      <c r="D314" s="210" t="s">
        <v>130</v>
      </c>
      <c r="E314" s="219" t="s">
        <v>19</v>
      </c>
      <c r="F314" s="220" t="s">
        <v>443</v>
      </c>
      <c r="G314" s="218"/>
      <c r="H314" s="221">
        <v>19.52</v>
      </c>
      <c r="I314" s="222"/>
      <c r="J314" s="218"/>
      <c r="K314" s="218"/>
      <c r="L314" s="223"/>
      <c r="M314" s="224"/>
      <c r="N314" s="225"/>
      <c r="O314" s="225"/>
      <c r="P314" s="225"/>
      <c r="Q314" s="225"/>
      <c r="R314" s="225"/>
      <c r="S314" s="225"/>
      <c r="T314" s="22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27" t="s">
        <v>130</v>
      </c>
      <c r="AU314" s="227" t="s">
        <v>79</v>
      </c>
      <c r="AV314" s="13" t="s">
        <v>79</v>
      </c>
      <c r="AW314" s="13" t="s">
        <v>33</v>
      </c>
      <c r="AX314" s="13" t="s">
        <v>72</v>
      </c>
      <c r="AY314" s="227" t="s">
        <v>117</v>
      </c>
    </row>
    <row r="315" s="13" customFormat="1">
      <c r="A315" s="13"/>
      <c r="B315" s="217"/>
      <c r="C315" s="218"/>
      <c r="D315" s="210" t="s">
        <v>130</v>
      </c>
      <c r="E315" s="219" t="s">
        <v>19</v>
      </c>
      <c r="F315" s="220" t="s">
        <v>444</v>
      </c>
      <c r="G315" s="218"/>
      <c r="H315" s="221">
        <v>15.68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7" t="s">
        <v>130</v>
      </c>
      <c r="AU315" s="227" t="s">
        <v>79</v>
      </c>
      <c r="AV315" s="13" t="s">
        <v>79</v>
      </c>
      <c r="AW315" s="13" t="s">
        <v>33</v>
      </c>
      <c r="AX315" s="13" t="s">
        <v>72</v>
      </c>
      <c r="AY315" s="227" t="s">
        <v>117</v>
      </c>
    </row>
    <row r="316" s="13" customFormat="1">
      <c r="A316" s="13"/>
      <c r="B316" s="217"/>
      <c r="C316" s="218"/>
      <c r="D316" s="210" t="s">
        <v>130</v>
      </c>
      <c r="E316" s="219" t="s">
        <v>19</v>
      </c>
      <c r="F316" s="220" t="s">
        <v>445</v>
      </c>
      <c r="G316" s="218"/>
      <c r="H316" s="221">
        <v>15.68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27" t="s">
        <v>130</v>
      </c>
      <c r="AU316" s="227" t="s">
        <v>79</v>
      </c>
      <c r="AV316" s="13" t="s">
        <v>79</v>
      </c>
      <c r="AW316" s="13" t="s">
        <v>33</v>
      </c>
      <c r="AX316" s="13" t="s">
        <v>72</v>
      </c>
      <c r="AY316" s="227" t="s">
        <v>117</v>
      </c>
    </row>
    <row r="317" s="14" customFormat="1">
      <c r="A317" s="14"/>
      <c r="B317" s="228"/>
      <c r="C317" s="229"/>
      <c r="D317" s="210" t="s">
        <v>130</v>
      </c>
      <c r="E317" s="230" t="s">
        <v>19</v>
      </c>
      <c r="F317" s="231" t="s">
        <v>132</v>
      </c>
      <c r="G317" s="229"/>
      <c r="H317" s="232">
        <v>86.800000000000011</v>
      </c>
      <c r="I317" s="233"/>
      <c r="J317" s="229"/>
      <c r="K317" s="229"/>
      <c r="L317" s="234"/>
      <c r="M317" s="235"/>
      <c r="N317" s="236"/>
      <c r="O317" s="236"/>
      <c r="P317" s="236"/>
      <c r="Q317" s="236"/>
      <c r="R317" s="236"/>
      <c r="S317" s="236"/>
      <c r="T317" s="23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38" t="s">
        <v>130</v>
      </c>
      <c r="AU317" s="238" t="s">
        <v>79</v>
      </c>
      <c r="AV317" s="14" t="s">
        <v>124</v>
      </c>
      <c r="AW317" s="14" t="s">
        <v>33</v>
      </c>
      <c r="AX317" s="14" t="s">
        <v>77</v>
      </c>
      <c r="AY317" s="238" t="s">
        <v>117</v>
      </c>
    </row>
    <row r="318" s="2" customFormat="1" ht="16.5" customHeight="1">
      <c r="A318" s="38"/>
      <c r="B318" s="39"/>
      <c r="C318" s="197" t="s">
        <v>452</v>
      </c>
      <c r="D318" s="197" t="s">
        <v>119</v>
      </c>
      <c r="E318" s="198" t="s">
        <v>453</v>
      </c>
      <c r="F318" s="199" t="s">
        <v>454</v>
      </c>
      <c r="G318" s="200" t="s">
        <v>264</v>
      </c>
      <c r="H318" s="201">
        <v>6.5</v>
      </c>
      <c r="I318" s="202"/>
      <c r="J318" s="203">
        <f>ROUND(I318*H318,2)</f>
        <v>0</v>
      </c>
      <c r="K318" s="199" t="s">
        <v>123</v>
      </c>
      <c r="L318" s="44"/>
      <c r="M318" s="204" t="s">
        <v>19</v>
      </c>
      <c r="N318" s="205" t="s">
        <v>43</v>
      </c>
      <c r="O318" s="84"/>
      <c r="P318" s="206">
        <f>O318*H318</f>
        <v>0</v>
      </c>
      <c r="Q318" s="206">
        <v>1.0627727797</v>
      </c>
      <c r="R318" s="206">
        <f>Q318*H318</f>
        <v>6.9080230680499994</v>
      </c>
      <c r="S318" s="206">
        <v>0</v>
      </c>
      <c r="T318" s="20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08" t="s">
        <v>124</v>
      </c>
      <c r="AT318" s="208" t="s">
        <v>119</v>
      </c>
      <c r="AU318" s="208" t="s">
        <v>79</v>
      </c>
      <c r="AY318" s="17" t="s">
        <v>117</v>
      </c>
      <c r="BE318" s="209">
        <f>IF(N318="základní",J318,0)</f>
        <v>0</v>
      </c>
      <c r="BF318" s="209">
        <f>IF(N318="snížená",J318,0)</f>
        <v>0</v>
      </c>
      <c r="BG318" s="209">
        <f>IF(N318="zákl. přenesená",J318,0)</f>
        <v>0</v>
      </c>
      <c r="BH318" s="209">
        <f>IF(N318="sníž. přenesená",J318,0)</f>
        <v>0</v>
      </c>
      <c r="BI318" s="209">
        <f>IF(N318="nulová",J318,0)</f>
        <v>0</v>
      </c>
      <c r="BJ318" s="17" t="s">
        <v>77</v>
      </c>
      <c r="BK318" s="209">
        <f>ROUND(I318*H318,2)</f>
        <v>0</v>
      </c>
      <c r="BL318" s="17" t="s">
        <v>124</v>
      </c>
      <c r="BM318" s="208" t="s">
        <v>455</v>
      </c>
    </row>
    <row r="319" s="2" customFormat="1">
      <c r="A319" s="38"/>
      <c r="B319" s="39"/>
      <c r="C319" s="40"/>
      <c r="D319" s="210" t="s">
        <v>126</v>
      </c>
      <c r="E319" s="40"/>
      <c r="F319" s="211" t="s">
        <v>456</v>
      </c>
      <c r="G319" s="40"/>
      <c r="H319" s="40"/>
      <c r="I319" s="212"/>
      <c r="J319" s="40"/>
      <c r="K319" s="40"/>
      <c r="L319" s="44"/>
      <c r="M319" s="213"/>
      <c r="N319" s="214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126</v>
      </c>
      <c r="AU319" s="17" t="s">
        <v>79</v>
      </c>
    </row>
    <row r="320" s="2" customFormat="1">
      <c r="A320" s="38"/>
      <c r="B320" s="39"/>
      <c r="C320" s="40"/>
      <c r="D320" s="215" t="s">
        <v>128</v>
      </c>
      <c r="E320" s="40"/>
      <c r="F320" s="216" t="s">
        <v>457</v>
      </c>
      <c r="G320" s="40"/>
      <c r="H320" s="40"/>
      <c r="I320" s="212"/>
      <c r="J320" s="40"/>
      <c r="K320" s="40"/>
      <c r="L320" s="44"/>
      <c r="M320" s="213"/>
      <c r="N320" s="214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128</v>
      </c>
      <c r="AU320" s="17" t="s">
        <v>79</v>
      </c>
    </row>
    <row r="321" s="13" customFormat="1">
      <c r="A321" s="13"/>
      <c r="B321" s="217"/>
      <c r="C321" s="218"/>
      <c r="D321" s="210" t="s">
        <v>130</v>
      </c>
      <c r="E321" s="219" t="s">
        <v>19</v>
      </c>
      <c r="F321" s="220" t="s">
        <v>458</v>
      </c>
      <c r="G321" s="218"/>
      <c r="H321" s="221">
        <v>6.5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7" t="s">
        <v>130</v>
      </c>
      <c r="AU321" s="227" t="s">
        <v>79</v>
      </c>
      <c r="AV321" s="13" t="s">
        <v>79</v>
      </c>
      <c r="AW321" s="13" t="s">
        <v>33</v>
      </c>
      <c r="AX321" s="13" t="s">
        <v>77</v>
      </c>
      <c r="AY321" s="227" t="s">
        <v>117</v>
      </c>
    </row>
    <row r="322" s="2" customFormat="1" ht="16.5" customHeight="1">
      <c r="A322" s="38"/>
      <c r="B322" s="39"/>
      <c r="C322" s="197" t="s">
        <v>459</v>
      </c>
      <c r="D322" s="197" t="s">
        <v>119</v>
      </c>
      <c r="E322" s="198" t="s">
        <v>460</v>
      </c>
      <c r="F322" s="199" t="s">
        <v>461</v>
      </c>
      <c r="G322" s="200" t="s">
        <v>122</v>
      </c>
      <c r="H322" s="201">
        <v>45</v>
      </c>
      <c r="I322" s="202"/>
      <c r="J322" s="203">
        <f>ROUND(I322*H322,2)</f>
        <v>0</v>
      </c>
      <c r="K322" s="199" t="s">
        <v>123</v>
      </c>
      <c r="L322" s="44"/>
      <c r="M322" s="204" t="s">
        <v>19</v>
      </c>
      <c r="N322" s="205" t="s">
        <v>43</v>
      </c>
      <c r="O322" s="84"/>
      <c r="P322" s="206">
        <f>O322*H322</f>
        <v>0</v>
      </c>
      <c r="Q322" s="206">
        <v>0.108</v>
      </c>
      <c r="R322" s="206">
        <f>Q322*H322</f>
        <v>4.8600000000000003</v>
      </c>
      <c r="S322" s="206">
        <v>0</v>
      </c>
      <c r="T322" s="20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08" t="s">
        <v>124</v>
      </c>
      <c r="AT322" s="208" t="s">
        <v>119</v>
      </c>
      <c r="AU322" s="208" t="s">
        <v>79</v>
      </c>
      <c r="AY322" s="17" t="s">
        <v>117</v>
      </c>
      <c r="BE322" s="209">
        <f>IF(N322="základní",J322,0)</f>
        <v>0</v>
      </c>
      <c r="BF322" s="209">
        <f>IF(N322="snížená",J322,0)</f>
        <v>0</v>
      </c>
      <c r="BG322" s="209">
        <f>IF(N322="zákl. přenesená",J322,0)</f>
        <v>0</v>
      </c>
      <c r="BH322" s="209">
        <f>IF(N322="sníž. přenesená",J322,0)</f>
        <v>0</v>
      </c>
      <c r="BI322" s="209">
        <f>IF(N322="nulová",J322,0)</f>
        <v>0</v>
      </c>
      <c r="BJ322" s="17" t="s">
        <v>77</v>
      </c>
      <c r="BK322" s="209">
        <f>ROUND(I322*H322,2)</f>
        <v>0</v>
      </c>
      <c r="BL322" s="17" t="s">
        <v>124</v>
      </c>
      <c r="BM322" s="208" t="s">
        <v>462</v>
      </c>
    </row>
    <row r="323" s="2" customFormat="1">
      <c r="A323" s="38"/>
      <c r="B323" s="39"/>
      <c r="C323" s="40"/>
      <c r="D323" s="210" t="s">
        <v>126</v>
      </c>
      <c r="E323" s="40"/>
      <c r="F323" s="211" t="s">
        <v>463</v>
      </c>
      <c r="G323" s="40"/>
      <c r="H323" s="40"/>
      <c r="I323" s="212"/>
      <c r="J323" s="40"/>
      <c r="K323" s="40"/>
      <c r="L323" s="44"/>
      <c r="M323" s="213"/>
      <c r="N323" s="214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126</v>
      </c>
      <c r="AU323" s="17" t="s">
        <v>79</v>
      </c>
    </row>
    <row r="324" s="2" customFormat="1">
      <c r="A324" s="38"/>
      <c r="B324" s="39"/>
      <c r="C324" s="40"/>
      <c r="D324" s="215" t="s">
        <v>128</v>
      </c>
      <c r="E324" s="40"/>
      <c r="F324" s="216" t="s">
        <v>464</v>
      </c>
      <c r="G324" s="40"/>
      <c r="H324" s="40"/>
      <c r="I324" s="212"/>
      <c r="J324" s="40"/>
      <c r="K324" s="40"/>
      <c r="L324" s="44"/>
      <c r="M324" s="213"/>
      <c r="N324" s="214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128</v>
      </c>
      <c r="AU324" s="17" t="s">
        <v>79</v>
      </c>
    </row>
    <row r="325" s="13" customFormat="1">
      <c r="A325" s="13"/>
      <c r="B325" s="217"/>
      <c r="C325" s="218"/>
      <c r="D325" s="210" t="s">
        <v>130</v>
      </c>
      <c r="E325" s="219" t="s">
        <v>19</v>
      </c>
      <c r="F325" s="220" t="s">
        <v>465</v>
      </c>
      <c r="G325" s="218"/>
      <c r="H325" s="221">
        <v>45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7" t="s">
        <v>130</v>
      </c>
      <c r="AU325" s="227" t="s">
        <v>79</v>
      </c>
      <c r="AV325" s="13" t="s">
        <v>79</v>
      </c>
      <c r="AW325" s="13" t="s">
        <v>33</v>
      </c>
      <c r="AX325" s="13" t="s">
        <v>77</v>
      </c>
      <c r="AY325" s="227" t="s">
        <v>117</v>
      </c>
    </row>
    <row r="326" s="2" customFormat="1" ht="16.5" customHeight="1">
      <c r="A326" s="38"/>
      <c r="B326" s="39"/>
      <c r="C326" s="239" t="s">
        <v>466</v>
      </c>
      <c r="D326" s="239" t="s">
        <v>306</v>
      </c>
      <c r="E326" s="240" t="s">
        <v>467</v>
      </c>
      <c r="F326" s="241" t="s">
        <v>468</v>
      </c>
      <c r="G326" s="242" t="s">
        <v>142</v>
      </c>
      <c r="H326" s="243">
        <v>10</v>
      </c>
      <c r="I326" s="244"/>
      <c r="J326" s="245">
        <f>ROUND(I326*H326,2)</f>
        <v>0</v>
      </c>
      <c r="K326" s="241" t="s">
        <v>123</v>
      </c>
      <c r="L326" s="246"/>
      <c r="M326" s="247" t="s">
        <v>19</v>
      </c>
      <c r="N326" s="248" t="s">
        <v>43</v>
      </c>
      <c r="O326" s="84"/>
      <c r="P326" s="206">
        <f>O326*H326</f>
        <v>0</v>
      </c>
      <c r="Q326" s="206">
        <v>2.3700000000000001</v>
      </c>
      <c r="R326" s="206">
        <f>Q326*H326</f>
        <v>23.700000000000003</v>
      </c>
      <c r="S326" s="206">
        <v>0</v>
      </c>
      <c r="T326" s="20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08" t="s">
        <v>171</v>
      </c>
      <c r="AT326" s="208" t="s">
        <v>306</v>
      </c>
      <c r="AU326" s="208" t="s">
        <v>79</v>
      </c>
      <c r="AY326" s="17" t="s">
        <v>117</v>
      </c>
      <c r="BE326" s="209">
        <f>IF(N326="základní",J326,0)</f>
        <v>0</v>
      </c>
      <c r="BF326" s="209">
        <f>IF(N326="snížená",J326,0)</f>
        <v>0</v>
      </c>
      <c r="BG326" s="209">
        <f>IF(N326="zákl. přenesená",J326,0)</f>
        <v>0</v>
      </c>
      <c r="BH326" s="209">
        <f>IF(N326="sníž. přenesená",J326,0)</f>
        <v>0</v>
      </c>
      <c r="BI326" s="209">
        <f>IF(N326="nulová",J326,0)</f>
        <v>0</v>
      </c>
      <c r="BJ326" s="17" t="s">
        <v>77</v>
      </c>
      <c r="BK326" s="209">
        <f>ROUND(I326*H326,2)</f>
        <v>0</v>
      </c>
      <c r="BL326" s="17" t="s">
        <v>124</v>
      </c>
      <c r="BM326" s="208" t="s">
        <v>469</v>
      </c>
    </row>
    <row r="327" s="2" customFormat="1">
      <c r="A327" s="38"/>
      <c r="B327" s="39"/>
      <c r="C327" s="40"/>
      <c r="D327" s="210" t="s">
        <v>126</v>
      </c>
      <c r="E327" s="40"/>
      <c r="F327" s="211" t="s">
        <v>468</v>
      </c>
      <c r="G327" s="40"/>
      <c r="H327" s="40"/>
      <c r="I327" s="212"/>
      <c r="J327" s="40"/>
      <c r="K327" s="40"/>
      <c r="L327" s="44"/>
      <c r="M327" s="213"/>
      <c r="N327" s="214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126</v>
      </c>
      <c r="AU327" s="17" t="s">
        <v>79</v>
      </c>
    </row>
    <row r="328" s="13" customFormat="1">
      <c r="A328" s="13"/>
      <c r="B328" s="217"/>
      <c r="C328" s="218"/>
      <c r="D328" s="210" t="s">
        <v>130</v>
      </c>
      <c r="E328" s="219" t="s">
        <v>19</v>
      </c>
      <c r="F328" s="220" t="s">
        <v>346</v>
      </c>
      <c r="G328" s="218"/>
      <c r="H328" s="221">
        <v>10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7" t="s">
        <v>130</v>
      </c>
      <c r="AU328" s="227" t="s">
        <v>79</v>
      </c>
      <c r="AV328" s="13" t="s">
        <v>79</v>
      </c>
      <c r="AW328" s="13" t="s">
        <v>33</v>
      </c>
      <c r="AX328" s="13" t="s">
        <v>77</v>
      </c>
      <c r="AY328" s="227" t="s">
        <v>117</v>
      </c>
    </row>
    <row r="329" s="12" customFormat="1" ht="22.8" customHeight="1">
      <c r="A329" s="12"/>
      <c r="B329" s="181"/>
      <c r="C329" s="182"/>
      <c r="D329" s="183" t="s">
        <v>71</v>
      </c>
      <c r="E329" s="195" t="s">
        <v>139</v>
      </c>
      <c r="F329" s="195" t="s">
        <v>470</v>
      </c>
      <c r="G329" s="182"/>
      <c r="H329" s="182"/>
      <c r="I329" s="185"/>
      <c r="J329" s="196">
        <f>BK329</f>
        <v>0</v>
      </c>
      <c r="K329" s="182"/>
      <c r="L329" s="187"/>
      <c r="M329" s="188"/>
      <c r="N329" s="189"/>
      <c r="O329" s="189"/>
      <c r="P329" s="190">
        <f>SUM(P330:P338)</f>
        <v>0</v>
      </c>
      <c r="Q329" s="189"/>
      <c r="R329" s="190">
        <f>SUM(R330:R338)</f>
        <v>81.100320900000014</v>
      </c>
      <c r="S329" s="189"/>
      <c r="T329" s="191">
        <f>SUM(T330:T338)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192" t="s">
        <v>77</v>
      </c>
      <c r="AT329" s="193" t="s">
        <v>71</v>
      </c>
      <c r="AU329" s="193" t="s">
        <v>77</v>
      </c>
      <c r="AY329" s="192" t="s">
        <v>117</v>
      </c>
      <c r="BK329" s="194">
        <f>SUM(BK330:BK338)</f>
        <v>0</v>
      </c>
    </row>
    <row r="330" s="2" customFormat="1" ht="16.5" customHeight="1">
      <c r="A330" s="38"/>
      <c r="B330" s="39"/>
      <c r="C330" s="197" t="s">
        <v>471</v>
      </c>
      <c r="D330" s="197" t="s">
        <v>119</v>
      </c>
      <c r="E330" s="198" t="s">
        <v>472</v>
      </c>
      <c r="F330" s="199" t="s">
        <v>473</v>
      </c>
      <c r="G330" s="200" t="s">
        <v>196</v>
      </c>
      <c r="H330" s="201">
        <v>30.295000000000002</v>
      </c>
      <c r="I330" s="202"/>
      <c r="J330" s="203">
        <f>ROUND(I330*H330,2)</f>
        <v>0</v>
      </c>
      <c r="K330" s="199" t="s">
        <v>123</v>
      </c>
      <c r="L330" s="44"/>
      <c r="M330" s="204" t="s">
        <v>19</v>
      </c>
      <c r="N330" s="205" t="s">
        <v>43</v>
      </c>
      <c r="O330" s="84"/>
      <c r="P330" s="206">
        <f>O330*H330</f>
        <v>0</v>
      </c>
      <c r="Q330" s="206">
        <v>2.6770200000000002</v>
      </c>
      <c r="R330" s="206">
        <f>Q330*H330</f>
        <v>81.100320900000014</v>
      </c>
      <c r="S330" s="206">
        <v>0</v>
      </c>
      <c r="T330" s="207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08" t="s">
        <v>124</v>
      </c>
      <c r="AT330" s="208" t="s">
        <v>119</v>
      </c>
      <c r="AU330" s="208" t="s">
        <v>79</v>
      </c>
      <c r="AY330" s="17" t="s">
        <v>117</v>
      </c>
      <c r="BE330" s="209">
        <f>IF(N330="základní",J330,0)</f>
        <v>0</v>
      </c>
      <c r="BF330" s="209">
        <f>IF(N330="snížená",J330,0)</f>
        <v>0</v>
      </c>
      <c r="BG330" s="209">
        <f>IF(N330="zákl. přenesená",J330,0)</f>
        <v>0</v>
      </c>
      <c r="BH330" s="209">
        <f>IF(N330="sníž. přenesená",J330,0)</f>
        <v>0</v>
      </c>
      <c r="BI330" s="209">
        <f>IF(N330="nulová",J330,0)</f>
        <v>0</v>
      </c>
      <c r="BJ330" s="17" t="s">
        <v>77</v>
      </c>
      <c r="BK330" s="209">
        <f>ROUND(I330*H330,2)</f>
        <v>0</v>
      </c>
      <c r="BL330" s="17" t="s">
        <v>124</v>
      </c>
      <c r="BM330" s="208" t="s">
        <v>474</v>
      </c>
    </row>
    <row r="331" s="2" customFormat="1">
      <c r="A331" s="38"/>
      <c r="B331" s="39"/>
      <c r="C331" s="40"/>
      <c r="D331" s="210" t="s">
        <v>126</v>
      </c>
      <c r="E331" s="40"/>
      <c r="F331" s="211" t="s">
        <v>475</v>
      </c>
      <c r="G331" s="40"/>
      <c r="H331" s="40"/>
      <c r="I331" s="212"/>
      <c r="J331" s="40"/>
      <c r="K331" s="40"/>
      <c r="L331" s="44"/>
      <c r="M331" s="213"/>
      <c r="N331" s="214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126</v>
      </c>
      <c r="AU331" s="17" t="s">
        <v>79</v>
      </c>
    </row>
    <row r="332" s="2" customFormat="1">
      <c r="A332" s="38"/>
      <c r="B332" s="39"/>
      <c r="C332" s="40"/>
      <c r="D332" s="215" t="s">
        <v>128</v>
      </c>
      <c r="E332" s="40"/>
      <c r="F332" s="216" t="s">
        <v>476</v>
      </c>
      <c r="G332" s="40"/>
      <c r="H332" s="40"/>
      <c r="I332" s="212"/>
      <c r="J332" s="40"/>
      <c r="K332" s="40"/>
      <c r="L332" s="44"/>
      <c r="M332" s="213"/>
      <c r="N332" s="214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128</v>
      </c>
      <c r="AU332" s="17" t="s">
        <v>79</v>
      </c>
    </row>
    <row r="333" s="13" customFormat="1">
      <c r="A333" s="13"/>
      <c r="B333" s="217"/>
      <c r="C333" s="218"/>
      <c r="D333" s="210" t="s">
        <v>130</v>
      </c>
      <c r="E333" s="219" t="s">
        <v>19</v>
      </c>
      <c r="F333" s="220" t="s">
        <v>477</v>
      </c>
      <c r="G333" s="218"/>
      <c r="H333" s="221">
        <v>5.351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7" t="s">
        <v>130</v>
      </c>
      <c r="AU333" s="227" t="s">
        <v>79</v>
      </c>
      <c r="AV333" s="13" t="s">
        <v>79</v>
      </c>
      <c r="AW333" s="13" t="s">
        <v>33</v>
      </c>
      <c r="AX333" s="13" t="s">
        <v>72</v>
      </c>
      <c r="AY333" s="227" t="s">
        <v>117</v>
      </c>
    </row>
    <row r="334" s="13" customFormat="1">
      <c r="A334" s="13"/>
      <c r="B334" s="217"/>
      <c r="C334" s="218"/>
      <c r="D334" s="210" t="s">
        <v>130</v>
      </c>
      <c r="E334" s="219" t="s">
        <v>19</v>
      </c>
      <c r="F334" s="220" t="s">
        <v>478</v>
      </c>
      <c r="G334" s="218"/>
      <c r="H334" s="221">
        <v>4.5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27" t="s">
        <v>130</v>
      </c>
      <c r="AU334" s="227" t="s">
        <v>79</v>
      </c>
      <c r="AV334" s="13" t="s">
        <v>79</v>
      </c>
      <c r="AW334" s="13" t="s">
        <v>33</v>
      </c>
      <c r="AX334" s="13" t="s">
        <v>72</v>
      </c>
      <c r="AY334" s="227" t="s">
        <v>117</v>
      </c>
    </row>
    <row r="335" s="13" customFormat="1">
      <c r="A335" s="13"/>
      <c r="B335" s="217"/>
      <c r="C335" s="218"/>
      <c r="D335" s="210" t="s">
        <v>130</v>
      </c>
      <c r="E335" s="219" t="s">
        <v>19</v>
      </c>
      <c r="F335" s="220" t="s">
        <v>479</v>
      </c>
      <c r="G335" s="218"/>
      <c r="H335" s="221">
        <v>6.5439999999999996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7" t="s">
        <v>130</v>
      </c>
      <c r="AU335" s="227" t="s">
        <v>79</v>
      </c>
      <c r="AV335" s="13" t="s">
        <v>79</v>
      </c>
      <c r="AW335" s="13" t="s">
        <v>33</v>
      </c>
      <c r="AX335" s="13" t="s">
        <v>72</v>
      </c>
      <c r="AY335" s="227" t="s">
        <v>117</v>
      </c>
    </row>
    <row r="336" s="13" customFormat="1">
      <c r="A336" s="13"/>
      <c r="B336" s="217"/>
      <c r="C336" s="218"/>
      <c r="D336" s="210" t="s">
        <v>130</v>
      </c>
      <c r="E336" s="219" t="s">
        <v>19</v>
      </c>
      <c r="F336" s="220" t="s">
        <v>480</v>
      </c>
      <c r="G336" s="218"/>
      <c r="H336" s="221">
        <v>8.1999999999999993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7" t="s">
        <v>130</v>
      </c>
      <c r="AU336" s="227" t="s">
        <v>79</v>
      </c>
      <c r="AV336" s="13" t="s">
        <v>79</v>
      </c>
      <c r="AW336" s="13" t="s">
        <v>33</v>
      </c>
      <c r="AX336" s="13" t="s">
        <v>72</v>
      </c>
      <c r="AY336" s="227" t="s">
        <v>117</v>
      </c>
    </row>
    <row r="337" s="13" customFormat="1">
      <c r="A337" s="13"/>
      <c r="B337" s="217"/>
      <c r="C337" s="218"/>
      <c r="D337" s="210" t="s">
        <v>130</v>
      </c>
      <c r="E337" s="219" t="s">
        <v>19</v>
      </c>
      <c r="F337" s="220" t="s">
        <v>481</v>
      </c>
      <c r="G337" s="218"/>
      <c r="H337" s="221">
        <v>5.7000000000000002</v>
      </c>
      <c r="I337" s="222"/>
      <c r="J337" s="218"/>
      <c r="K337" s="218"/>
      <c r="L337" s="223"/>
      <c r="M337" s="224"/>
      <c r="N337" s="225"/>
      <c r="O337" s="225"/>
      <c r="P337" s="225"/>
      <c r="Q337" s="225"/>
      <c r="R337" s="225"/>
      <c r="S337" s="225"/>
      <c r="T337" s="22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7" t="s">
        <v>130</v>
      </c>
      <c r="AU337" s="227" t="s">
        <v>79</v>
      </c>
      <c r="AV337" s="13" t="s">
        <v>79</v>
      </c>
      <c r="AW337" s="13" t="s">
        <v>33</v>
      </c>
      <c r="AX337" s="13" t="s">
        <v>72</v>
      </c>
      <c r="AY337" s="227" t="s">
        <v>117</v>
      </c>
    </row>
    <row r="338" s="14" customFormat="1">
      <c r="A338" s="14"/>
      <c r="B338" s="228"/>
      <c r="C338" s="229"/>
      <c r="D338" s="210" t="s">
        <v>130</v>
      </c>
      <c r="E338" s="230" t="s">
        <v>19</v>
      </c>
      <c r="F338" s="231" t="s">
        <v>132</v>
      </c>
      <c r="G338" s="229"/>
      <c r="H338" s="232">
        <v>30.294999999999998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38" t="s">
        <v>130</v>
      </c>
      <c r="AU338" s="238" t="s">
        <v>79</v>
      </c>
      <c r="AV338" s="14" t="s">
        <v>124</v>
      </c>
      <c r="AW338" s="14" t="s">
        <v>33</v>
      </c>
      <c r="AX338" s="14" t="s">
        <v>77</v>
      </c>
      <c r="AY338" s="238" t="s">
        <v>117</v>
      </c>
    </row>
    <row r="339" s="12" customFormat="1" ht="22.8" customHeight="1">
      <c r="A339" s="12"/>
      <c r="B339" s="181"/>
      <c r="C339" s="182"/>
      <c r="D339" s="183" t="s">
        <v>71</v>
      </c>
      <c r="E339" s="195" t="s">
        <v>124</v>
      </c>
      <c r="F339" s="195" t="s">
        <v>482</v>
      </c>
      <c r="G339" s="182"/>
      <c r="H339" s="182"/>
      <c r="I339" s="185"/>
      <c r="J339" s="196">
        <f>BK339</f>
        <v>0</v>
      </c>
      <c r="K339" s="182"/>
      <c r="L339" s="187"/>
      <c r="M339" s="188"/>
      <c r="N339" s="189"/>
      <c r="O339" s="189"/>
      <c r="P339" s="190">
        <f>SUM(P340:P375)</f>
        <v>0</v>
      </c>
      <c r="Q339" s="189"/>
      <c r="R339" s="190">
        <f>SUM(R340:R375)</f>
        <v>138.04564205599999</v>
      </c>
      <c r="S339" s="189"/>
      <c r="T339" s="191">
        <f>SUM(T340:T375)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92" t="s">
        <v>77</v>
      </c>
      <c r="AT339" s="193" t="s">
        <v>71</v>
      </c>
      <c r="AU339" s="193" t="s">
        <v>77</v>
      </c>
      <c r="AY339" s="192" t="s">
        <v>117</v>
      </c>
      <c r="BK339" s="194">
        <f>SUM(BK340:BK375)</f>
        <v>0</v>
      </c>
    </row>
    <row r="340" s="2" customFormat="1" ht="16.5" customHeight="1">
      <c r="A340" s="38"/>
      <c r="B340" s="39"/>
      <c r="C340" s="197" t="s">
        <v>483</v>
      </c>
      <c r="D340" s="197" t="s">
        <v>119</v>
      </c>
      <c r="E340" s="198" t="s">
        <v>484</v>
      </c>
      <c r="F340" s="199" t="s">
        <v>485</v>
      </c>
      <c r="G340" s="200" t="s">
        <v>122</v>
      </c>
      <c r="H340" s="201">
        <v>91.299999999999997</v>
      </c>
      <c r="I340" s="202"/>
      <c r="J340" s="203">
        <f>ROUND(I340*H340,2)</f>
        <v>0</v>
      </c>
      <c r="K340" s="199" t="s">
        <v>123</v>
      </c>
      <c r="L340" s="44"/>
      <c r="M340" s="204" t="s">
        <v>19</v>
      </c>
      <c r="N340" s="205" t="s">
        <v>43</v>
      </c>
      <c r="O340" s="84"/>
      <c r="P340" s="206">
        <f>O340*H340</f>
        <v>0</v>
      </c>
      <c r="Q340" s="206">
        <v>0.24316399999999999</v>
      </c>
      <c r="R340" s="206">
        <f>Q340*H340</f>
        <v>22.2008732</v>
      </c>
      <c r="S340" s="206">
        <v>0</v>
      </c>
      <c r="T340" s="20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08" t="s">
        <v>124</v>
      </c>
      <c r="AT340" s="208" t="s">
        <v>119</v>
      </c>
      <c r="AU340" s="208" t="s">
        <v>79</v>
      </c>
      <c r="AY340" s="17" t="s">
        <v>117</v>
      </c>
      <c r="BE340" s="209">
        <f>IF(N340="základní",J340,0)</f>
        <v>0</v>
      </c>
      <c r="BF340" s="209">
        <f>IF(N340="snížená",J340,0)</f>
        <v>0</v>
      </c>
      <c r="BG340" s="209">
        <f>IF(N340="zákl. přenesená",J340,0)</f>
        <v>0</v>
      </c>
      <c r="BH340" s="209">
        <f>IF(N340="sníž. přenesená",J340,0)</f>
        <v>0</v>
      </c>
      <c r="BI340" s="209">
        <f>IF(N340="nulová",J340,0)</f>
        <v>0</v>
      </c>
      <c r="BJ340" s="17" t="s">
        <v>77</v>
      </c>
      <c r="BK340" s="209">
        <f>ROUND(I340*H340,2)</f>
        <v>0</v>
      </c>
      <c r="BL340" s="17" t="s">
        <v>124</v>
      </c>
      <c r="BM340" s="208" t="s">
        <v>486</v>
      </c>
    </row>
    <row r="341" s="2" customFormat="1">
      <c r="A341" s="38"/>
      <c r="B341" s="39"/>
      <c r="C341" s="40"/>
      <c r="D341" s="210" t="s">
        <v>126</v>
      </c>
      <c r="E341" s="40"/>
      <c r="F341" s="211" t="s">
        <v>487</v>
      </c>
      <c r="G341" s="40"/>
      <c r="H341" s="40"/>
      <c r="I341" s="212"/>
      <c r="J341" s="40"/>
      <c r="K341" s="40"/>
      <c r="L341" s="44"/>
      <c r="M341" s="213"/>
      <c r="N341" s="214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126</v>
      </c>
      <c r="AU341" s="17" t="s">
        <v>79</v>
      </c>
    </row>
    <row r="342" s="2" customFormat="1">
      <c r="A342" s="38"/>
      <c r="B342" s="39"/>
      <c r="C342" s="40"/>
      <c r="D342" s="215" t="s">
        <v>128</v>
      </c>
      <c r="E342" s="40"/>
      <c r="F342" s="216" t="s">
        <v>488</v>
      </c>
      <c r="G342" s="40"/>
      <c r="H342" s="40"/>
      <c r="I342" s="212"/>
      <c r="J342" s="40"/>
      <c r="K342" s="40"/>
      <c r="L342" s="44"/>
      <c r="M342" s="213"/>
      <c r="N342" s="214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128</v>
      </c>
      <c r="AU342" s="17" t="s">
        <v>79</v>
      </c>
    </row>
    <row r="343" s="13" customFormat="1">
      <c r="A343" s="13"/>
      <c r="B343" s="217"/>
      <c r="C343" s="218"/>
      <c r="D343" s="210" t="s">
        <v>130</v>
      </c>
      <c r="E343" s="219" t="s">
        <v>19</v>
      </c>
      <c r="F343" s="220" t="s">
        <v>489</v>
      </c>
      <c r="G343" s="218"/>
      <c r="H343" s="221">
        <v>20.899999999999999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27" t="s">
        <v>130</v>
      </c>
      <c r="AU343" s="227" t="s">
        <v>79</v>
      </c>
      <c r="AV343" s="13" t="s">
        <v>79</v>
      </c>
      <c r="AW343" s="13" t="s">
        <v>33</v>
      </c>
      <c r="AX343" s="13" t="s">
        <v>72</v>
      </c>
      <c r="AY343" s="227" t="s">
        <v>117</v>
      </c>
    </row>
    <row r="344" s="13" customFormat="1">
      <c r="A344" s="13"/>
      <c r="B344" s="217"/>
      <c r="C344" s="218"/>
      <c r="D344" s="210" t="s">
        <v>130</v>
      </c>
      <c r="E344" s="219" t="s">
        <v>19</v>
      </c>
      <c r="F344" s="220" t="s">
        <v>490</v>
      </c>
      <c r="G344" s="218"/>
      <c r="H344" s="221">
        <v>16.300000000000001</v>
      </c>
      <c r="I344" s="222"/>
      <c r="J344" s="218"/>
      <c r="K344" s="218"/>
      <c r="L344" s="223"/>
      <c r="M344" s="224"/>
      <c r="N344" s="225"/>
      <c r="O344" s="225"/>
      <c r="P344" s="225"/>
      <c r="Q344" s="225"/>
      <c r="R344" s="225"/>
      <c r="S344" s="225"/>
      <c r="T344" s="22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7" t="s">
        <v>130</v>
      </c>
      <c r="AU344" s="227" t="s">
        <v>79</v>
      </c>
      <c r="AV344" s="13" t="s">
        <v>79</v>
      </c>
      <c r="AW344" s="13" t="s">
        <v>33</v>
      </c>
      <c r="AX344" s="13" t="s">
        <v>72</v>
      </c>
      <c r="AY344" s="227" t="s">
        <v>117</v>
      </c>
    </row>
    <row r="345" s="13" customFormat="1">
      <c r="A345" s="13"/>
      <c r="B345" s="217"/>
      <c r="C345" s="218"/>
      <c r="D345" s="210" t="s">
        <v>130</v>
      </c>
      <c r="E345" s="219" t="s">
        <v>19</v>
      </c>
      <c r="F345" s="220" t="s">
        <v>491</v>
      </c>
      <c r="G345" s="218"/>
      <c r="H345" s="221">
        <v>19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27" t="s">
        <v>130</v>
      </c>
      <c r="AU345" s="227" t="s">
        <v>79</v>
      </c>
      <c r="AV345" s="13" t="s">
        <v>79</v>
      </c>
      <c r="AW345" s="13" t="s">
        <v>33</v>
      </c>
      <c r="AX345" s="13" t="s">
        <v>72</v>
      </c>
      <c r="AY345" s="227" t="s">
        <v>117</v>
      </c>
    </row>
    <row r="346" s="13" customFormat="1">
      <c r="A346" s="13"/>
      <c r="B346" s="217"/>
      <c r="C346" s="218"/>
      <c r="D346" s="210" t="s">
        <v>130</v>
      </c>
      <c r="E346" s="219" t="s">
        <v>19</v>
      </c>
      <c r="F346" s="220" t="s">
        <v>492</v>
      </c>
      <c r="G346" s="218"/>
      <c r="H346" s="221">
        <v>21.100000000000001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7" t="s">
        <v>130</v>
      </c>
      <c r="AU346" s="227" t="s">
        <v>79</v>
      </c>
      <c r="AV346" s="13" t="s">
        <v>79</v>
      </c>
      <c r="AW346" s="13" t="s">
        <v>33</v>
      </c>
      <c r="AX346" s="13" t="s">
        <v>72</v>
      </c>
      <c r="AY346" s="227" t="s">
        <v>117</v>
      </c>
    </row>
    <row r="347" s="13" customFormat="1">
      <c r="A347" s="13"/>
      <c r="B347" s="217"/>
      <c r="C347" s="218"/>
      <c r="D347" s="210" t="s">
        <v>130</v>
      </c>
      <c r="E347" s="219" t="s">
        <v>19</v>
      </c>
      <c r="F347" s="220" t="s">
        <v>493</v>
      </c>
      <c r="G347" s="218"/>
      <c r="H347" s="221">
        <v>14</v>
      </c>
      <c r="I347" s="222"/>
      <c r="J347" s="218"/>
      <c r="K347" s="218"/>
      <c r="L347" s="223"/>
      <c r="M347" s="224"/>
      <c r="N347" s="225"/>
      <c r="O347" s="225"/>
      <c r="P347" s="225"/>
      <c r="Q347" s="225"/>
      <c r="R347" s="225"/>
      <c r="S347" s="225"/>
      <c r="T347" s="22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27" t="s">
        <v>130</v>
      </c>
      <c r="AU347" s="227" t="s">
        <v>79</v>
      </c>
      <c r="AV347" s="13" t="s">
        <v>79</v>
      </c>
      <c r="AW347" s="13" t="s">
        <v>33</v>
      </c>
      <c r="AX347" s="13" t="s">
        <v>72</v>
      </c>
      <c r="AY347" s="227" t="s">
        <v>117</v>
      </c>
    </row>
    <row r="348" s="14" customFormat="1">
      <c r="A348" s="14"/>
      <c r="B348" s="228"/>
      <c r="C348" s="229"/>
      <c r="D348" s="210" t="s">
        <v>130</v>
      </c>
      <c r="E348" s="230" t="s">
        <v>19</v>
      </c>
      <c r="F348" s="231" t="s">
        <v>132</v>
      </c>
      <c r="G348" s="229"/>
      <c r="H348" s="232">
        <v>91.300000000000011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38" t="s">
        <v>130</v>
      </c>
      <c r="AU348" s="238" t="s">
        <v>79</v>
      </c>
      <c r="AV348" s="14" t="s">
        <v>124</v>
      </c>
      <c r="AW348" s="14" t="s">
        <v>33</v>
      </c>
      <c r="AX348" s="14" t="s">
        <v>77</v>
      </c>
      <c r="AY348" s="238" t="s">
        <v>117</v>
      </c>
    </row>
    <row r="349" s="2" customFormat="1" ht="16.5" customHeight="1">
      <c r="A349" s="38"/>
      <c r="B349" s="39"/>
      <c r="C349" s="197" t="s">
        <v>494</v>
      </c>
      <c r="D349" s="197" t="s">
        <v>119</v>
      </c>
      <c r="E349" s="198" t="s">
        <v>495</v>
      </c>
      <c r="F349" s="199" t="s">
        <v>496</v>
      </c>
      <c r="G349" s="200" t="s">
        <v>122</v>
      </c>
      <c r="H349" s="201">
        <v>99.218999999999994</v>
      </c>
      <c r="I349" s="202"/>
      <c r="J349" s="203">
        <f>ROUND(I349*H349,2)</f>
        <v>0</v>
      </c>
      <c r="K349" s="199" t="s">
        <v>123</v>
      </c>
      <c r="L349" s="44"/>
      <c r="M349" s="204" t="s">
        <v>19</v>
      </c>
      <c r="N349" s="205" t="s">
        <v>43</v>
      </c>
      <c r="O349" s="84"/>
      <c r="P349" s="206">
        <f>O349*H349</f>
        <v>0</v>
      </c>
      <c r="Q349" s="206">
        <v>0.49562400000000001</v>
      </c>
      <c r="R349" s="206">
        <f>Q349*H349</f>
        <v>49.175317655999997</v>
      </c>
      <c r="S349" s="206">
        <v>0</v>
      </c>
      <c r="T349" s="20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08" t="s">
        <v>124</v>
      </c>
      <c r="AT349" s="208" t="s">
        <v>119</v>
      </c>
      <c r="AU349" s="208" t="s">
        <v>79</v>
      </c>
      <c r="AY349" s="17" t="s">
        <v>117</v>
      </c>
      <c r="BE349" s="209">
        <f>IF(N349="základní",J349,0)</f>
        <v>0</v>
      </c>
      <c r="BF349" s="209">
        <f>IF(N349="snížená",J349,0)</f>
        <v>0</v>
      </c>
      <c r="BG349" s="209">
        <f>IF(N349="zákl. přenesená",J349,0)</f>
        <v>0</v>
      </c>
      <c r="BH349" s="209">
        <f>IF(N349="sníž. přenesená",J349,0)</f>
        <v>0</v>
      </c>
      <c r="BI349" s="209">
        <f>IF(N349="nulová",J349,0)</f>
        <v>0</v>
      </c>
      <c r="BJ349" s="17" t="s">
        <v>77</v>
      </c>
      <c r="BK349" s="209">
        <f>ROUND(I349*H349,2)</f>
        <v>0</v>
      </c>
      <c r="BL349" s="17" t="s">
        <v>124</v>
      </c>
      <c r="BM349" s="208" t="s">
        <v>497</v>
      </c>
    </row>
    <row r="350" s="2" customFormat="1">
      <c r="A350" s="38"/>
      <c r="B350" s="39"/>
      <c r="C350" s="40"/>
      <c r="D350" s="210" t="s">
        <v>126</v>
      </c>
      <c r="E350" s="40"/>
      <c r="F350" s="211" t="s">
        <v>498</v>
      </c>
      <c r="G350" s="40"/>
      <c r="H350" s="40"/>
      <c r="I350" s="212"/>
      <c r="J350" s="40"/>
      <c r="K350" s="40"/>
      <c r="L350" s="44"/>
      <c r="M350" s="213"/>
      <c r="N350" s="214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126</v>
      </c>
      <c r="AU350" s="17" t="s">
        <v>79</v>
      </c>
    </row>
    <row r="351" s="2" customFormat="1">
      <c r="A351" s="38"/>
      <c r="B351" s="39"/>
      <c r="C351" s="40"/>
      <c r="D351" s="215" t="s">
        <v>128</v>
      </c>
      <c r="E351" s="40"/>
      <c r="F351" s="216" t="s">
        <v>499</v>
      </c>
      <c r="G351" s="40"/>
      <c r="H351" s="40"/>
      <c r="I351" s="212"/>
      <c r="J351" s="40"/>
      <c r="K351" s="40"/>
      <c r="L351" s="44"/>
      <c r="M351" s="213"/>
      <c r="N351" s="214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128</v>
      </c>
      <c r="AU351" s="17" t="s">
        <v>79</v>
      </c>
    </row>
    <row r="352" s="13" customFormat="1">
      <c r="A352" s="13"/>
      <c r="B352" s="217"/>
      <c r="C352" s="218"/>
      <c r="D352" s="210" t="s">
        <v>130</v>
      </c>
      <c r="E352" s="219" t="s">
        <v>19</v>
      </c>
      <c r="F352" s="220" t="s">
        <v>500</v>
      </c>
      <c r="G352" s="218"/>
      <c r="H352" s="221">
        <v>22.855</v>
      </c>
      <c r="I352" s="222"/>
      <c r="J352" s="218"/>
      <c r="K352" s="218"/>
      <c r="L352" s="223"/>
      <c r="M352" s="224"/>
      <c r="N352" s="225"/>
      <c r="O352" s="225"/>
      <c r="P352" s="225"/>
      <c r="Q352" s="225"/>
      <c r="R352" s="225"/>
      <c r="S352" s="225"/>
      <c r="T352" s="22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7" t="s">
        <v>130</v>
      </c>
      <c r="AU352" s="227" t="s">
        <v>79</v>
      </c>
      <c r="AV352" s="13" t="s">
        <v>79</v>
      </c>
      <c r="AW352" s="13" t="s">
        <v>33</v>
      </c>
      <c r="AX352" s="13" t="s">
        <v>72</v>
      </c>
      <c r="AY352" s="227" t="s">
        <v>117</v>
      </c>
    </row>
    <row r="353" s="13" customFormat="1">
      <c r="A353" s="13"/>
      <c r="B353" s="217"/>
      <c r="C353" s="218"/>
      <c r="D353" s="210" t="s">
        <v>130</v>
      </c>
      <c r="E353" s="219" t="s">
        <v>19</v>
      </c>
      <c r="F353" s="220" t="s">
        <v>501</v>
      </c>
      <c r="G353" s="218"/>
      <c r="H353" s="221">
        <v>16.315999999999999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7" t="s">
        <v>130</v>
      </c>
      <c r="AU353" s="227" t="s">
        <v>79</v>
      </c>
      <c r="AV353" s="13" t="s">
        <v>79</v>
      </c>
      <c r="AW353" s="13" t="s">
        <v>33</v>
      </c>
      <c r="AX353" s="13" t="s">
        <v>72</v>
      </c>
      <c r="AY353" s="227" t="s">
        <v>117</v>
      </c>
    </row>
    <row r="354" s="13" customFormat="1">
      <c r="A354" s="13"/>
      <c r="B354" s="217"/>
      <c r="C354" s="218"/>
      <c r="D354" s="210" t="s">
        <v>130</v>
      </c>
      <c r="E354" s="219" t="s">
        <v>19</v>
      </c>
      <c r="F354" s="220" t="s">
        <v>502</v>
      </c>
      <c r="G354" s="218"/>
      <c r="H354" s="221">
        <v>28.128</v>
      </c>
      <c r="I354" s="222"/>
      <c r="J354" s="218"/>
      <c r="K354" s="218"/>
      <c r="L354" s="223"/>
      <c r="M354" s="224"/>
      <c r="N354" s="225"/>
      <c r="O354" s="225"/>
      <c r="P354" s="225"/>
      <c r="Q354" s="225"/>
      <c r="R354" s="225"/>
      <c r="S354" s="225"/>
      <c r="T354" s="22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7" t="s">
        <v>130</v>
      </c>
      <c r="AU354" s="227" t="s">
        <v>79</v>
      </c>
      <c r="AV354" s="13" t="s">
        <v>79</v>
      </c>
      <c r="AW354" s="13" t="s">
        <v>33</v>
      </c>
      <c r="AX354" s="13" t="s">
        <v>72</v>
      </c>
      <c r="AY354" s="227" t="s">
        <v>117</v>
      </c>
    </row>
    <row r="355" s="13" customFormat="1">
      <c r="A355" s="13"/>
      <c r="B355" s="217"/>
      <c r="C355" s="218"/>
      <c r="D355" s="210" t="s">
        <v>130</v>
      </c>
      <c r="E355" s="219" t="s">
        <v>19</v>
      </c>
      <c r="F355" s="220" t="s">
        <v>503</v>
      </c>
      <c r="G355" s="218"/>
      <c r="H355" s="221">
        <v>17.850000000000001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27" t="s">
        <v>130</v>
      </c>
      <c r="AU355" s="227" t="s">
        <v>79</v>
      </c>
      <c r="AV355" s="13" t="s">
        <v>79</v>
      </c>
      <c r="AW355" s="13" t="s">
        <v>33</v>
      </c>
      <c r="AX355" s="13" t="s">
        <v>72</v>
      </c>
      <c r="AY355" s="227" t="s">
        <v>117</v>
      </c>
    </row>
    <row r="356" s="13" customFormat="1">
      <c r="A356" s="13"/>
      <c r="B356" s="217"/>
      <c r="C356" s="218"/>
      <c r="D356" s="210" t="s">
        <v>130</v>
      </c>
      <c r="E356" s="219" t="s">
        <v>19</v>
      </c>
      <c r="F356" s="220" t="s">
        <v>504</v>
      </c>
      <c r="G356" s="218"/>
      <c r="H356" s="221">
        <v>14.07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27" t="s">
        <v>130</v>
      </c>
      <c r="AU356" s="227" t="s">
        <v>79</v>
      </c>
      <c r="AV356" s="13" t="s">
        <v>79</v>
      </c>
      <c r="AW356" s="13" t="s">
        <v>33</v>
      </c>
      <c r="AX356" s="13" t="s">
        <v>72</v>
      </c>
      <c r="AY356" s="227" t="s">
        <v>117</v>
      </c>
    </row>
    <row r="357" s="14" customFormat="1">
      <c r="A357" s="14"/>
      <c r="B357" s="228"/>
      <c r="C357" s="229"/>
      <c r="D357" s="210" t="s">
        <v>130</v>
      </c>
      <c r="E357" s="230" t="s">
        <v>19</v>
      </c>
      <c r="F357" s="231" t="s">
        <v>132</v>
      </c>
      <c r="G357" s="229"/>
      <c r="H357" s="232">
        <v>99.218999999999994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38" t="s">
        <v>130</v>
      </c>
      <c r="AU357" s="238" t="s">
        <v>79</v>
      </c>
      <c r="AV357" s="14" t="s">
        <v>124</v>
      </c>
      <c r="AW357" s="14" t="s">
        <v>33</v>
      </c>
      <c r="AX357" s="14" t="s">
        <v>77</v>
      </c>
      <c r="AY357" s="238" t="s">
        <v>117</v>
      </c>
    </row>
    <row r="358" s="2" customFormat="1" ht="16.5" customHeight="1">
      <c r="A358" s="38"/>
      <c r="B358" s="39"/>
      <c r="C358" s="197" t="s">
        <v>505</v>
      </c>
      <c r="D358" s="197" t="s">
        <v>119</v>
      </c>
      <c r="E358" s="198" t="s">
        <v>506</v>
      </c>
      <c r="F358" s="199" t="s">
        <v>507</v>
      </c>
      <c r="G358" s="200" t="s">
        <v>196</v>
      </c>
      <c r="H358" s="201">
        <v>27.390000000000001</v>
      </c>
      <c r="I358" s="202"/>
      <c r="J358" s="203">
        <f>ROUND(I358*H358,2)</f>
        <v>0</v>
      </c>
      <c r="K358" s="199" t="s">
        <v>123</v>
      </c>
      <c r="L358" s="44"/>
      <c r="M358" s="204" t="s">
        <v>19</v>
      </c>
      <c r="N358" s="205" t="s">
        <v>43</v>
      </c>
      <c r="O358" s="84"/>
      <c r="P358" s="206">
        <f>O358*H358</f>
        <v>0</v>
      </c>
      <c r="Q358" s="206">
        <v>2.4340799999999998</v>
      </c>
      <c r="R358" s="206">
        <f>Q358*H358</f>
        <v>66.669451199999997</v>
      </c>
      <c r="S358" s="206">
        <v>0</v>
      </c>
      <c r="T358" s="20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08" t="s">
        <v>124</v>
      </c>
      <c r="AT358" s="208" t="s">
        <v>119</v>
      </c>
      <c r="AU358" s="208" t="s">
        <v>79</v>
      </c>
      <c r="AY358" s="17" t="s">
        <v>117</v>
      </c>
      <c r="BE358" s="209">
        <f>IF(N358="základní",J358,0)</f>
        <v>0</v>
      </c>
      <c r="BF358" s="209">
        <f>IF(N358="snížená",J358,0)</f>
        <v>0</v>
      </c>
      <c r="BG358" s="209">
        <f>IF(N358="zákl. přenesená",J358,0)</f>
        <v>0</v>
      </c>
      <c r="BH358" s="209">
        <f>IF(N358="sníž. přenesená",J358,0)</f>
        <v>0</v>
      </c>
      <c r="BI358" s="209">
        <f>IF(N358="nulová",J358,0)</f>
        <v>0</v>
      </c>
      <c r="BJ358" s="17" t="s">
        <v>77</v>
      </c>
      <c r="BK358" s="209">
        <f>ROUND(I358*H358,2)</f>
        <v>0</v>
      </c>
      <c r="BL358" s="17" t="s">
        <v>124</v>
      </c>
      <c r="BM358" s="208" t="s">
        <v>508</v>
      </c>
    </row>
    <row r="359" s="2" customFormat="1">
      <c r="A359" s="38"/>
      <c r="B359" s="39"/>
      <c r="C359" s="40"/>
      <c r="D359" s="210" t="s">
        <v>126</v>
      </c>
      <c r="E359" s="40"/>
      <c r="F359" s="211" t="s">
        <v>509</v>
      </c>
      <c r="G359" s="40"/>
      <c r="H359" s="40"/>
      <c r="I359" s="212"/>
      <c r="J359" s="40"/>
      <c r="K359" s="40"/>
      <c r="L359" s="44"/>
      <c r="M359" s="213"/>
      <c r="N359" s="214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126</v>
      </c>
      <c r="AU359" s="17" t="s">
        <v>79</v>
      </c>
    </row>
    <row r="360" s="2" customFormat="1">
      <c r="A360" s="38"/>
      <c r="B360" s="39"/>
      <c r="C360" s="40"/>
      <c r="D360" s="215" t="s">
        <v>128</v>
      </c>
      <c r="E360" s="40"/>
      <c r="F360" s="216" t="s">
        <v>510</v>
      </c>
      <c r="G360" s="40"/>
      <c r="H360" s="40"/>
      <c r="I360" s="212"/>
      <c r="J360" s="40"/>
      <c r="K360" s="40"/>
      <c r="L360" s="44"/>
      <c r="M360" s="213"/>
      <c r="N360" s="214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128</v>
      </c>
      <c r="AU360" s="17" t="s">
        <v>79</v>
      </c>
    </row>
    <row r="361" s="13" customFormat="1">
      <c r="A361" s="13"/>
      <c r="B361" s="217"/>
      <c r="C361" s="218"/>
      <c r="D361" s="210" t="s">
        <v>130</v>
      </c>
      <c r="E361" s="219" t="s">
        <v>19</v>
      </c>
      <c r="F361" s="220" t="s">
        <v>511</v>
      </c>
      <c r="G361" s="218"/>
      <c r="H361" s="221">
        <v>6.2699999999999996</v>
      </c>
      <c r="I361" s="222"/>
      <c r="J361" s="218"/>
      <c r="K361" s="218"/>
      <c r="L361" s="223"/>
      <c r="M361" s="224"/>
      <c r="N361" s="225"/>
      <c r="O361" s="225"/>
      <c r="P361" s="225"/>
      <c r="Q361" s="225"/>
      <c r="R361" s="225"/>
      <c r="S361" s="225"/>
      <c r="T361" s="22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27" t="s">
        <v>130</v>
      </c>
      <c r="AU361" s="227" t="s">
        <v>79</v>
      </c>
      <c r="AV361" s="13" t="s">
        <v>79</v>
      </c>
      <c r="AW361" s="13" t="s">
        <v>33</v>
      </c>
      <c r="AX361" s="13" t="s">
        <v>72</v>
      </c>
      <c r="AY361" s="227" t="s">
        <v>117</v>
      </c>
    </row>
    <row r="362" s="13" customFormat="1">
      <c r="A362" s="13"/>
      <c r="B362" s="217"/>
      <c r="C362" s="218"/>
      <c r="D362" s="210" t="s">
        <v>130</v>
      </c>
      <c r="E362" s="219" t="s">
        <v>19</v>
      </c>
      <c r="F362" s="220" t="s">
        <v>512</v>
      </c>
      <c r="G362" s="218"/>
      <c r="H362" s="221">
        <v>4.8899999999999997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27" t="s">
        <v>130</v>
      </c>
      <c r="AU362" s="227" t="s">
        <v>79</v>
      </c>
      <c r="AV362" s="13" t="s">
        <v>79</v>
      </c>
      <c r="AW362" s="13" t="s">
        <v>33</v>
      </c>
      <c r="AX362" s="13" t="s">
        <v>72</v>
      </c>
      <c r="AY362" s="227" t="s">
        <v>117</v>
      </c>
    </row>
    <row r="363" s="13" customFormat="1">
      <c r="A363" s="13"/>
      <c r="B363" s="217"/>
      <c r="C363" s="218"/>
      <c r="D363" s="210" t="s">
        <v>130</v>
      </c>
      <c r="E363" s="219" t="s">
        <v>19</v>
      </c>
      <c r="F363" s="220" t="s">
        <v>513</v>
      </c>
      <c r="G363" s="218"/>
      <c r="H363" s="221">
        <v>5.7000000000000002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7" t="s">
        <v>130</v>
      </c>
      <c r="AU363" s="227" t="s">
        <v>79</v>
      </c>
      <c r="AV363" s="13" t="s">
        <v>79</v>
      </c>
      <c r="AW363" s="13" t="s">
        <v>33</v>
      </c>
      <c r="AX363" s="13" t="s">
        <v>72</v>
      </c>
      <c r="AY363" s="227" t="s">
        <v>117</v>
      </c>
    </row>
    <row r="364" s="13" customFormat="1">
      <c r="A364" s="13"/>
      <c r="B364" s="217"/>
      <c r="C364" s="218"/>
      <c r="D364" s="210" t="s">
        <v>130</v>
      </c>
      <c r="E364" s="219" t="s">
        <v>19</v>
      </c>
      <c r="F364" s="220" t="s">
        <v>514</v>
      </c>
      <c r="G364" s="218"/>
      <c r="H364" s="221">
        <v>6.3300000000000001</v>
      </c>
      <c r="I364" s="222"/>
      <c r="J364" s="218"/>
      <c r="K364" s="218"/>
      <c r="L364" s="223"/>
      <c r="M364" s="224"/>
      <c r="N364" s="225"/>
      <c r="O364" s="225"/>
      <c r="P364" s="225"/>
      <c r="Q364" s="225"/>
      <c r="R364" s="225"/>
      <c r="S364" s="225"/>
      <c r="T364" s="22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7" t="s">
        <v>130</v>
      </c>
      <c r="AU364" s="227" t="s">
        <v>79</v>
      </c>
      <c r="AV364" s="13" t="s">
        <v>79</v>
      </c>
      <c r="AW364" s="13" t="s">
        <v>33</v>
      </c>
      <c r="AX364" s="13" t="s">
        <v>72</v>
      </c>
      <c r="AY364" s="227" t="s">
        <v>117</v>
      </c>
    </row>
    <row r="365" s="13" customFormat="1">
      <c r="A365" s="13"/>
      <c r="B365" s="217"/>
      <c r="C365" s="218"/>
      <c r="D365" s="210" t="s">
        <v>130</v>
      </c>
      <c r="E365" s="219" t="s">
        <v>19</v>
      </c>
      <c r="F365" s="220" t="s">
        <v>515</v>
      </c>
      <c r="G365" s="218"/>
      <c r="H365" s="221">
        <v>4.2000000000000002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7" t="s">
        <v>130</v>
      </c>
      <c r="AU365" s="227" t="s">
        <v>79</v>
      </c>
      <c r="AV365" s="13" t="s">
        <v>79</v>
      </c>
      <c r="AW365" s="13" t="s">
        <v>33</v>
      </c>
      <c r="AX365" s="13" t="s">
        <v>72</v>
      </c>
      <c r="AY365" s="227" t="s">
        <v>117</v>
      </c>
    </row>
    <row r="366" s="14" customFormat="1">
      <c r="A366" s="14"/>
      <c r="B366" s="228"/>
      <c r="C366" s="229"/>
      <c r="D366" s="210" t="s">
        <v>130</v>
      </c>
      <c r="E366" s="230" t="s">
        <v>19</v>
      </c>
      <c r="F366" s="231" t="s">
        <v>132</v>
      </c>
      <c r="G366" s="229"/>
      <c r="H366" s="232">
        <v>27.389999999999997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38" t="s">
        <v>130</v>
      </c>
      <c r="AU366" s="238" t="s">
        <v>79</v>
      </c>
      <c r="AV366" s="14" t="s">
        <v>124</v>
      </c>
      <c r="AW366" s="14" t="s">
        <v>33</v>
      </c>
      <c r="AX366" s="14" t="s">
        <v>77</v>
      </c>
      <c r="AY366" s="238" t="s">
        <v>117</v>
      </c>
    </row>
    <row r="367" s="2" customFormat="1" ht="16.5" customHeight="1">
      <c r="A367" s="38"/>
      <c r="B367" s="39"/>
      <c r="C367" s="197" t="s">
        <v>516</v>
      </c>
      <c r="D367" s="197" t="s">
        <v>119</v>
      </c>
      <c r="E367" s="198" t="s">
        <v>517</v>
      </c>
      <c r="F367" s="199" t="s">
        <v>518</v>
      </c>
      <c r="G367" s="200" t="s">
        <v>122</v>
      </c>
      <c r="H367" s="201">
        <v>91.299999999999997</v>
      </c>
      <c r="I367" s="202"/>
      <c r="J367" s="203">
        <f>ROUND(I367*H367,2)</f>
        <v>0</v>
      </c>
      <c r="K367" s="199" t="s">
        <v>123</v>
      </c>
      <c r="L367" s="44"/>
      <c r="M367" s="204" t="s">
        <v>19</v>
      </c>
      <c r="N367" s="205" t="s">
        <v>43</v>
      </c>
      <c r="O367" s="84"/>
      <c r="P367" s="206">
        <f>O367*H367</f>
        <v>0</v>
      </c>
      <c r="Q367" s="206">
        <v>0</v>
      </c>
      <c r="R367" s="206">
        <f>Q367*H367</f>
        <v>0</v>
      </c>
      <c r="S367" s="206">
        <v>0</v>
      </c>
      <c r="T367" s="20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08" t="s">
        <v>124</v>
      </c>
      <c r="AT367" s="208" t="s">
        <v>119</v>
      </c>
      <c r="AU367" s="208" t="s">
        <v>79</v>
      </c>
      <c r="AY367" s="17" t="s">
        <v>117</v>
      </c>
      <c r="BE367" s="209">
        <f>IF(N367="základní",J367,0)</f>
        <v>0</v>
      </c>
      <c r="BF367" s="209">
        <f>IF(N367="snížená",J367,0)</f>
        <v>0</v>
      </c>
      <c r="BG367" s="209">
        <f>IF(N367="zákl. přenesená",J367,0)</f>
        <v>0</v>
      </c>
      <c r="BH367" s="209">
        <f>IF(N367="sníž. přenesená",J367,0)</f>
        <v>0</v>
      </c>
      <c r="BI367" s="209">
        <f>IF(N367="nulová",J367,0)</f>
        <v>0</v>
      </c>
      <c r="BJ367" s="17" t="s">
        <v>77</v>
      </c>
      <c r="BK367" s="209">
        <f>ROUND(I367*H367,2)</f>
        <v>0</v>
      </c>
      <c r="BL367" s="17" t="s">
        <v>124</v>
      </c>
      <c r="BM367" s="208" t="s">
        <v>519</v>
      </c>
    </row>
    <row r="368" s="2" customFormat="1">
      <c r="A368" s="38"/>
      <c r="B368" s="39"/>
      <c r="C368" s="40"/>
      <c r="D368" s="210" t="s">
        <v>126</v>
      </c>
      <c r="E368" s="40"/>
      <c r="F368" s="211" t="s">
        <v>520</v>
      </c>
      <c r="G368" s="40"/>
      <c r="H368" s="40"/>
      <c r="I368" s="212"/>
      <c r="J368" s="40"/>
      <c r="K368" s="40"/>
      <c r="L368" s="44"/>
      <c r="M368" s="213"/>
      <c r="N368" s="214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126</v>
      </c>
      <c r="AU368" s="17" t="s">
        <v>79</v>
      </c>
    </row>
    <row r="369" s="2" customFormat="1">
      <c r="A369" s="38"/>
      <c r="B369" s="39"/>
      <c r="C369" s="40"/>
      <c r="D369" s="215" t="s">
        <v>128</v>
      </c>
      <c r="E369" s="40"/>
      <c r="F369" s="216" t="s">
        <v>521</v>
      </c>
      <c r="G369" s="40"/>
      <c r="H369" s="40"/>
      <c r="I369" s="212"/>
      <c r="J369" s="40"/>
      <c r="K369" s="40"/>
      <c r="L369" s="44"/>
      <c r="M369" s="213"/>
      <c r="N369" s="214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128</v>
      </c>
      <c r="AU369" s="17" t="s">
        <v>79</v>
      </c>
    </row>
    <row r="370" s="13" customFormat="1">
      <c r="A370" s="13"/>
      <c r="B370" s="217"/>
      <c r="C370" s="218"/>
      <c r="D370" s="210" t="s">
        <v>130</v>
      </c>
      <c r="E370" s="219" t="s">
        <v>19</v>
      </c>
      <c r="F370" s="220" t="s">
        <v>489</v>
      </c>
      <c r="G370" s="218"/>
      <c r="H370" s="221">
        <v>20.899999999999999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7" t="s">
        <v>130</v>
      </c>
      <c r="AU370" s="227" t="s">
        <v>79</v>
      </c>
      <c r="AV370" s="13" t="s">
        <v>79</v>
      </c>
      <c r="AW370" s="13" t="s">
        <v>33</v>
      </c>
      <c r="AX370" s="13" t="s">
        <v>72</v>
      </c>
      <c r="AY370" s="227" t="s">
        <v>117</v>
      </c>
    </row>
    <row r="371" s="13" customFormat="1">
      <c r="A371" s="13"/>
      <c r="B371" s="217"/>
      <c r="C371" s="218"/>
      <c r="D371" s="210" t="s">
        <v>130</v>
      </c>
      <c r="E371" s="219" t="s">
        <v>19</v>
      </c>
      <c r="F371" s="220" t="s">
        <v>490</v>
      </c>
      <c r="G371" s="218"/>
      <c r="H371" s="221">
        <v>16.300000000000001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7" t="s">
        <v>130</v>
      </c>
      <c r="AU371" s="227" t="s">
        <v>79</v>
      </c>
      <c r="AV371" s="13" t="s">
        <v>79</v>
      </c>
      <c r="AW371" s="13" t="s">
        <v>33</v>
      </c>
      <c r="AX371" s="13" t="s">
        <v>72</v>
      </c>
      <c r="AY371" s="227" t="s">
        <v>117</v>
      </c>
    </row>
    <row r="372" s="13" customFormat="1">
      <c r="A372" s="13"/>
      <c r="B372" s="217"/>
      <c r="C372" s="218"/>
      <c r="D372" s="210" t="s">
        <v>130</v>
      </c>
      <c r="E372" s="219" t="s">
        <v>19</v>
      </c>
      <c r="F372" s="220" t="s">
        <v>491</v>
      </c>
      <c r="G372" s="218"/>
      <c r="H372" s="221">
        <v>19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7" t="s">
        <v>130</v>
      </c>
      <c r="AU372" s="227" t="s">
        <v>79</v>
      </c>
      <c r="AV372" s="13" t="s">
        <v>79</v>
      </c>
      <c r="AW372" s="13" t="s">
        <v>33</v>
      </c>
      <c r="AX372" s="13" t="s">
        <v>72</v>
      </c>
      <c r="AY372" s="227" t="s">
        <v>117</v>
      </c>
    </row>
    <row r="373" s="13" customFormat="1">
      <c r="A373" s="13"/>
      <c r="B373" s="217"/>
      <c r="C373" s="218"/>
      <c r="D373" s="210" t="s">
        <v>130</v>
      </c>
      <c r="E373" s="219" t="s">
        <v>19</v>
      </c>
      <c r="F373" s="220" t="s">
        <v>492</v>
      </c>
      <c r="G373" s="218"/>
      <c r="H373" s="221">
        <v>21.100000000000001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7" t="s">
        <v>130</v>
      </c>
      <c r="AU373" s="227" t="s">
        <v>79</v>
      </c>
      <c r="AV373" s="13" t="s">
        <v>79</v>
      </c>
      <c r="AW373" s="13" t="s">
        <v>33</v>
      </c>
      <c r="AX373" s="13" t="s">
        <v>72</v>
      </c>
      <c r="AY373" s="227" t="s">
        <v>117</v>
      </c>
    </row>
    <row r="374" s="13" customFormat="1">
      <c r="A374" s="13"/>
      <c r="B374" s="217"/>
      <c r="C374" s="218"/>
      <c r="D374" s="210" t="s">
        <v>130</v>
      </c>
      <c r="E374" s="219" t="s">
        <v>19</v>
      </c>
      <c r="F374" s="220" t="s">
        <v>493</v>
      </c>
      <c r="G374" s="218"/>
      <c r="H374" s="221">
        <v>14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7" t="s">
        <v>130</v>
      </c>
      <c r="AU374" s="227" t="s">
        <v>79</v>
      </c>
      <c r="AV374" s="13" t="s">
        <v>79</v>
      </c>
      <c r="AW374" s="13" t="s">
        <v>33</v>
      </c>
      <c r="AX374" s="13" t="s">
        <v>72</v>
      </c>
      <c r="AY374" s="227" t="s">
        <v>117</v>
      </c>
    </row>
    <row r="375" s="14" customFormat="1">
      <c r="A375" s="14"/>
      <c r="B375" s="228"/>
      <c r="C375" s="229"/>
      <c r="D375" s="210" t="s">
        <v>130</v>
      </c>
      <c r="E375" s="230" t="s">
        <v>19</v>
      </c>
      <c r="F375" s="231" t="s">
        <v>132</v>
      </c>
      <c r="G375" s="229"/>
      <c r="H375" s="232">
        <v>91.300000000000011</v>
      </c>
      <c r="I375" s="233"/>
      <c r="J375" s="229"/>
      <c r="K375" s="229"/>
      <c r="L375" s="234"/>
      <c r="M375" s="235"/>
      <c r="N375" s="236"/>
      <c r="O375" s="236"/>
      <c r="P375" s="236"/>
      <c r="Q375" s="236"/>
      <c r="R375" s="236"/>
      <c r="S375" s="236"/>
      <c r="T375" s="23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38" t="s">
        <v>130</v>
      </c>
      <c r="AU375" s="238" t="s">
        <v>79</v>
      </c>
      <c r="AV375" s="14" t="s">
        <v>124</v>
      </c>
      <c r="AW375" s="14" t="s">
        <v>33</v>
      </c>
      <c r="AX375" s="14" t="s">
        <v>77</v>
      </c>
      <c r="AY375" s="238" t="s">
        <v>117</v>
      </c>
    </row>
    <row r="376" s="12" customFormat="1" ht="22.8" customHeight="1">
      <c r="A376" s="12"/>
      <c r="B376" s="181"/>
      <c r="C376" s="182"/>
      <c r="D376" s="183" t="s">
        <v>71</v>
      </c>
      <c r="E376" s="195" t="s">
        <v>385</v>
      </c>
      <c r="F376" s="195" t="s">
        <v>522</v>
      </c>
      <c r="G376" s="182"/>
      <c r="H376" s="182"/>
      <c r="I376" s="185"/>
      <c r="J376" s="196">
        <f>BK376</f>
        <v>0</v>
      </c>
      <c r="K376" s="182"/>
      <c r="L376" s="187"/>
      <c r="M376" s="188"/>
      <c r="N376" s="189"/>
      <c r="O376" s="189"/>
      <c r="P376" s="190">
        <f>SUM(P377:P425)</f>
        <v>0</v>
      </c>
      <c r="Q376" s="189"/>
      <c r="R376" s="190">
        <f>SUM(R377:R425)</f>
        <v>7782.4514440000003</v>
      </c>
      <c r="S376" s="189"/>
      <c r="T376" s="191">
        <f>SUM(T377:T425)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92" t="s">
        <v>77</v>
      </c>
      <c r="AT376" s="193" t="s">
        <v>71</v>
      </c>
      <c r="AU376" s="193" t="s">
        <v>77</v>
      </c>
      <c r="AY376" s="192" t="s">
        <v>117</v>
      </c>
      <c r="BK376" s="194">
        <f>SUM(BK377:BK425)</f>
        <v>0</v>
      </c>
    </row>
    <row r="377" s="2" customFormat="1" ht="24.15" customHeight="1">
      <c r="A377" s="38"/>
      <c r="B377" s="39"/>
      <c r="C377" s="197" t="s">
        <v>523</v>
      </c>
      <c r="D377" s="197" t="s">
        <v>119</v>
      </c>
      <c r="E377" s="198" t="s">
        <v>524</v>
      </c>
      <c r="F377" s="199" t="s">
        <v>525</v>
      </c>
      <c r="G377" s="200" t="s">
        <v>122</v>
      </c>
      <c r="H377" s="201">
        <v>8581.1000000000004</v>
      </c>
      <c r="I377" s="202"/>
      <c r="J377" s="203">
        <f>ROUND(I377*H377,2)</f>
        <v>0</v>
      </c>
      <c r="K377" s="199" t="s">
        <v>123</v>
      </c>
      <c r="L377" s="44"/>
      <c r="M377" s="204" t="s">
        <v>19</v>
      </c>
      <c r="N377" s="205" t="s">
        <v>43</v>
      </c>
      <c r="O377" s="84"/>
      <c r="P377" s="206">
        <f>O377*H377</f>
        <v>0</v>
      </c>
      <c r="Q377" s="206">
        <v>0</v>
      </c>
      <c r="R377" s="206">
        <f>Q377*H377</f>
        <v>0</v>
      </c>
      <c r="S377" s="206">
        <v>0</v>
      </c>
      <c r="T377" s="20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08" t="s">
        <v>124</v>
      </c>
      <c r="AT377" s="208" t="s">
        <v>119</v>
      </c>
      <c r="AU377" s="208" t="s">
        <v>79</v>
      </c>
      <c r="AY377" s="17" t="s">
        <v>117</v>
      </c>
      <c r="BE377" s="209">
        <f>IF(N377="základní",J377,0)</f>
        <v>0</v>
      </c>
      <c r="BF377" s="209">
        <f>IF(N377="snížená",J377,0)</f>
        <v>0</v>
      </c>
      <c r="BG377" s="209">
        <f>IF(N377="zákl. přenesená",J377,0)</f>
        <v>0</v>
      </c>
      <c r="BH377" s="209">
        <f>IF(N377="sníž. přenesená",J377,0)</f>
        <v>0</v>
      </c>
      <c r="BI377" s="209">
        <f>IF(N377="nulová",J377,0)</f>
        <v>0</v>
      </c>
      <c r="BJ377" s="17" t="s">
        <v>77</v>
      </c>
      <c r="BK377" s="209">
        <f>ROUND(I377*H377,2)</f>
        <v>0</v>
      </c>
      <c r="BL377" s="17" t="s">
        <v>124</v>
      </c>
      <c r="BM377" s="208" t="s">
        <v>526</v>
      </c>
    </row>
    <row r="378" s="2" customFormat="1">
      <c r="A378" s="38"/>
      <c r="B378" s="39"/>
      <c r="C378" s="40"/>
      <c r="D378" s="210" t="s">
        <v>126</v>
      </c>
      <c r="E378" s="40"/>
      <c r="F378" s="211" t="s">
        <v>527</v>
      </c>
      <c r="G378" s="40"/>
      <c r="H378" s="40"/>
      <c r="I378" s="212"/>
      <c r="J378" s="40"/>
      <c r="K378" s="40"/>
      <c r="L378" s="44"/>
      <c r="M378" s="213"/>
      <c r="N378" s="214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126</v>
      </c>
      <c r="AU378" s="17" t="s">
        <v>79</v>
      </c>
    </row>
    <row r="379" s="2" customFormat="1">
      <c r="A379" s="38"/>
      <c r="B379" s="39"/>
      <c r="C379" s="40"/>
      <c r="D379" s="215" t="s">
        <v>128</v>
      </c>
      <c r="E379" s="40"/>
      <c r="F379" s="216" t="s">
        <v>528</v>
      </c>
      <c r="G379" s="40"/>
      <c r="H379" s="40"/>
      <c r="I379" s="212"/>
      <c r="J379" s="40"/>
      <c r="K379" s="40"/>
      <c r="L379" s="44"/>
      <c r="M379" s="213"/>
      <c r="N379" s="214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128</v>
      </c>
      <c r="AU379" s="17" t="s">
        <v>79</v>
      </c>
    </row>
    <row r="380" s="13" customFormat="1">
      <c r="A380" s="13"/>
      <c r="B380" s="217"/>
      <c r="C380" s="218"/>
      <c r="D380" s="210" t="s">
        <v>130</v>
      </c>
      <c r="E380" s="219" t="s">
        <v>19</v>
      </c>
      <c r="F380" s="220" t="s">
        <v>529</v>
      </c>
      <c r="G380" s="218"/>
      <c r="H380" s="221">
        <v>8581.1000000000004</v>
      </c>
      <c r="I380" s="222"/>
      <c r="J380" s="218"/>
      <c r="K380" s="218"/>
      <c r="L380" s="223"/>
      <c r="M380" s="224"/>
      <c r="N380" s="225"/>
      <c r="O380" s="225"/>
      <c r="P380" s="225"/>
      <c r="Q380" s="225"/>
      <c r="R380" s="225"/>
      <c r="S380" s="225"/>
      <c r="T380" s="22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27" t="s">
        <v>130</v>
      </c>
      <c r="AU380" s="227" t="s">
        <v>79</v>
      </c>
      <c r="AV380" s="13" t="s">
        <v>79</v>
      </c>
      <c r="AW380" s="13" t="s">
        <v>33</v>
      </c>
      <c r="AX380" s="13" t="s">
        <v>77</v>
      </c>
      <c r="AY380" s="227" t="s">
        <v>117</v>
      </c>
    </row>
    <row r="381" s="2" customFormat="1" ht="16.5" customHeight="1">
      <c r="A381" s="38"/>
      <c r="B381" s="39"/>
      <c r="C381" s="239" t="s">
        <v>530</v>
      </c>
      <c r="D381" s="239" t="s">
        <v>306</v>
      </c>
      <c r="E381" s="240" t="s">
        <v>531</v>
      </c>
      <c r="F381" s="241" t="s">
        <v>532</v>
      </c>
      <c r="G381" s="242" t="s">
        <v>264</v>
      </c>
      <c r="H381" s="243">
        <v>182.262</v>
      </c>
      <c r="I381" s="244"/>
      <c r="J381" s="245">
        <f>ROUND(I381*H381,2)</f>
        <v>0</v>
      </c>
      <c r="K381" s="241" t="s">
        <v>123</v>
      </c>
      <c r="L381" s="246"/>
      <c r="M381" s="247" t="s">
        <v>19</v>
      </c>
      <c r="N381" s="248" t="s">
        <v>43</v>
      </c>
      <c r="O381" s="84"/>
      <c r="P381" s="206">
        <f>O381*H381</f>
        <v>0</v>
      </c>
      <c r="Q381" s="206">
        <v>1</v>
      </c>
      <c r="R381" s="206">
        <f>Q381*H381</f>
        <v>182.262</v>
      </c>
      <c r="S381" s="206">
        <v>0</v>
      </c>
      <c r="T381" s="207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08" t="s">
        <v>171</v>
      </c>
      <c r="AT381" s="208" t="s">
        <v>306</v>
      </c>
      <c r="AU381" s="208" t="s">
        <v>79</v>
      </c>
      <c r="AY381" s="17" t="s">
        <v>117</v>
      </c>
      <c r="BE381" s="209">
        <f>IF(N381="základní",J381,0)</f>
        <v>0</v>
      </c>
      <c r="BF381" s="209">
        <f>IF(N381="snížená",J381,0)</f>
        <v>0</v>
      </c>
      <c r="BG381" s="209">
        <f>IF(N381="zákl. přenesená",J381,0)</f>
        <v>0</v>
      </c>
      <c r="BH381" s="209">
        <f>IF(N381="sníž. přenesená",J381,0)</f>
        <v>0</v>
      </c>
      <c r="BI381" s="209">
        <f>IF(N381="nulová",J381,0)</f>
        <v>0</v>
      </c>
      <c r="BJ381" s="17" t="s">
        <v>77</v>
      </c>
      <c r="BK381" s="209">
        <f>ROUND(I381*H381,2)</f>
        <v>0</v>
      </c>
      <c r="BL381" s="17" t="s">
        <v>124</v>
      </c>
      <c r="BM381" s="208" t="s">
        <v>533</v>
      </c>
    </row>
    <row r="382" s="2" customFormat="1">
      <c r="A382" s="38"/>
      <c r="B382" s="39"/>
      <c r="C382" s="40"/>
      <c r="D382" s="210" t="s">
        <v>126</v>
      </c>
      <c r="E382" s="40"/>
      <c r="F382" s="211" t="s">
        <v>532</v>
      </c>
      <c r="G382" s="40"/>
      <c r="H382" s="40"/>
      <c r="I382" s="212"/>
      <c r="J382" s="40"/>
      <c r="K382" s="40"/>
      <c r="L382" s="44"/>
      <c r="M382" s="213"/>
      <c r="N382" s="214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126</v>
      </c>
      <c r="AU382" s="17" t="s">
        <v>79</v>
      </c>
    </row>
    <row r="383" s="2" customFormat="1" ht="16.5" customHeight="1">
      <c r="A383" s="38"/>
      <c r="B383" s="39"/>
      <c r="C383" s="197" t="s">
        <v>534</v>
      </c>
      <c r="D383" s="197" t="s">
        <v>119</v>
      </c>
      <c r="E383" s="198" t="s">
        <v>535</v>
      </c>
      <c r="F383" s="199" t="s">
        <v>536</v>
      </c>
      <c r="G383" s="200" t="s">
        <v>122</v>
      </c>
      <c r="H383" s="201">
        <v>23.300000000000001</v>
      </c>
      <c r="I383" s="202"/>
      <c r="J383" s="203">
        <f>ROUND(I383*H383,2)</f>
        <v>0</v>
      </c>
      <c r="K383" s="199" t="s">
        <v>123</v>
      </c>
      <c r="L383" s="44"/>
      <c r="M383" s="204" t="s">
        <v>19</v>
      </c>
      <c r="N383" s="205" t="s">
        <v>43</v>
      </c>
      <c r="O383" s="84"/>
      <c r="P383" s="206">
        <f>O383*H383</f>
        <v>0</v>
      </c>
      <c r="Q383" s="206">
        <v>0.34499999999999997</v>
      </c>
      <c r="R383" s="206">
        <f>Q383*H383</f>
        <v>8.0384999999999991</v>
      </c>
      <c r="S383" s="206">
        <v>0</v>
      </c>
      <c r="T383" s="207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08" t="s">
        <v>124</v>
      </c>
      <c r="AT383" s="208" t="s">
        <v>119</v>
      </c>
      <c r="AU383" s="208" t="s">
        <v>79</v>
      </c>
      <c r="AY383" s="17" t="s">
        <v>117</v>
      </c>
      <c r="BE383" s="209">
        <f>IF(N383="základní",J383,0)</f>
        <v>0</v>
      </c>
      <c r="BF383" s="209">
        <f>IF(N383="snížená",J383,0)</f>
        <v>0</v>
      </c>
      <c r="BG383" s="209">
        <f>IF(N383="zákl. přenesená",J383,0)</f>
        <v>0</v>
      </c>
      <c r="BH383" s="209">
        <f>IF(N383="sníž. přenesená",J383,0)</f>
        <v>0</v>
      </c>
      <c r="BI383" s="209">
        <f>IF(N383="nulová",J383,0)</f>
        <v>0</v>
      </c>
      <c r="BJ383" s="17" t="s">
        <v>77</v>
      </c>
      <c r="BK383" s="209">
        <f>ROUND(I383*H383,2)</f>
        <v>0</v>
      </c>
      <c r="BL383" s="17" t="s">
        <v>124</v>
      </c>
      <c r="BM383" s="208" t="s">
        <v>537</v>
      </c>
    </row>
    <row r="384" s="2" customFormat="1">
      <c r="A384" s="38"/>
      <c r="B384" s="39"/>
      <c r="C384" s="40"/>
      <c r="D384" s="210" t="s">
        <v>126</v>
      </c>
      <c r="E384" s="40"/>
      <c r="F384" s="211" t="s">
        <v>538</v>
      </c>
      <c r="G384" s="40"/>
      <c r="H384" s="40"/>
      <c r="I384" s="212"/>
      <c r="J384" s="40"/>
      <c r="K384" s="40"/>
      <c r="L384" s="44"/>
      <c r="M384" s="213"/>
      <c r="N384" s="214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126</v>
      </c>
      <c r="AU384" s="17" t="s">
        <v>79</v>
      </c>
    </row>
    <row r="385" s="2" customFormat="1">
      <c r="A385" s="38"/>
      <c r="B385" s="39"/>
      <c r="C385" s="40"/>
      <c r="D385" s="215" t="s">
        <v>128</v>
      </c>
      <c r="E385" s="40"/>
      <c r="F385" s="216" t="s">
        <v>539</v>
      </c>
      <c r="G385" s="40"/>
      <c r="H385" s="40"/>
      <c r="I385" s="212"/>
      <c r="J385" s="40"/>
      <c r="K385" s="40"/>
      <c r="L385" s="44"/>
      <c r="M385" s="213"/>
      <c r="N385" s="214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128</v>
      </c>
      <c r="AU385" s="17" t="s">
        <v>79</v>
      </c>
    </row>
    <row r="386" s="13" customFormat="1">
      <c r="A386" s="13"/>
      <c r="B386" s="217"/>
      <c r="C386" s="218"/>
      <c r="D386" s="210" t="s">
        <v>130</v>
      </c>
      <c r="E386" s="219" t="s">
        <v>19</v>
      </c>
      <c r="F386" s="220" t="s">
        <v>540</v>
      </c>
      <c r="G386" s="218"/>
      <c r="H386" s="221">
        <v>18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27" t="s">
        <v>130</v>
      </c>
      <c r="AU386" s="227" t="s">
        <v>79</v>
      </c>
      <c r="AV386" s="13" t="s">
        <v>79</v>
      </c>
      <c r="AW386" s="13" t="s">
        <v>33</v>
      </c>
      <c r="AX386" s="13" t="s">
        <v>72</v>
      </c>
      <c r="AY386" s="227" t="s">
        <v>117</v>
      </c>
    </row>
    <row r="387" s="13" customFormat="1">
      <c r="A387" s="13"/>
      <c r="B387" s="217"/>
      <c r="C387" s="218"/>
      <c r="D387" s="210" t="s">
        <v>130</v>
      </c>
      <c r="E387" s="219" t="s">
        <v>19</v>
      </c>
      <c r="F387" s="220" t="s">
        <v>541</v>
      </c>
      <c r="G387" s="218"/>
      <c r="H387" s="221">
        <v>5.2999999999999998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27" t="s">
        <v>130</v>
      </c>
      <c r="AU387" s="227" t="s">
        <v>79</v>
      </c>
      <c r="AV387" s="13" t="s">
        <v>79</v>
      </c>
      <c r="AW387" s="13" t="s">
        <v>33</v>
      </c>
      <c r="AX387" s="13" t="s">
        <v>72</v>
      </c>
      <c r="AY387" s="227" t="s">
        <v>117</v>
      </c>
    </row>
    <row r="388" s="14" customFormat="1">
      <c r="A388" s="14"/>
      <c r="B388" s="228"/>
      <c r="C388" s="229"/>
      <c r="D388" s="210" t="s">
        <v>130</v>
      </c>
      <c r="E388" s="230" t="s">
        <v>19</v>
      </c>
      <c r="F388" s="231" t="s">
        <v>132</v>
      </c>
      <c r="G388" s="229"/>
      <c r="H388" s="232">
        <v>23.300000000000001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38" t="s">
        <v>130</v>
      </c>
      <c r="AU388" s="238" t="s">
        <v>79</v>
      </c>
      <c r="AV388" s="14" t="s">
        <v>124</v>
      </c>
      <c r="AW388" s="14" t="s">
        <v>33</v>
      </c>
      <c r="AX388" s="14" t="s">
        <v>77</v>
      </c>
      <c r="AY388" s="238" t="s">
        <v>117</v>
      </c>
    </row>
    <row r="389" s="2" customFormat="1" ht="16.5" customHeight="1">
      <c r="A389" s="38"/>
      <c r="B389" s="39"/>
      <c r="C389" s="197" t="s">
        <v>542</v>
      </c>
      <c r="D389" s="197" t="s">
        <v>119</v>
      </c>
      <c r="E389" s="198" t="s">
        <v>543</v>
      </c>
      <c r="F389" s="199" t="s">
        <v>544</v>
      </c>
      <c r="G389" s="200" t="s">
        <v>122</v>
      </c>
      <c r="H389" s="201">
        <v>6787.1999999999998</v>
      </c>
      <c r="I389" s="202"/>
      <c r="J389" s="203">
        <f>ROUND(I389*H389,2)</f>
        <v>0</v>
      </c>
      <c r="K389" s="199" t="s">
        <v>123</v>
      </c>
      <c r="L389" s="44"/>
      <c r="M389" s="204" t="s">
        <v>19</v>
      </c>
      <c r="N389" s="205" t="s">
        <v>43</v>
      </c>
      <c r="O389" s="84"/>
      <c r="P389" s="206">
        <f>O389*H389</f>
        <v>0</v>
      </c>
      <c r="Q389" s="206">
        <v>0.39182</v>
      </c>
      <c r="R389" s="206">
        <f>Q389*H389</f>
        <v>2659.3607039999997</v>
      </c>
      <c r="S389" s="206">
        <v>0</v>
      </c>
      <c r="T389" s="20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08" t="s">
        <v>124</v>
      </c>
      <c r="AT389" s="208" t="s">
        <v>119</v>
      </c>
      <c r="AU389" s="208" t="s">
        <v>79</v>
      </c>
      <c r="AY389" s="17" t="s">
        <v>117</v>
      </c>
      <c r="BE389" s="209">
        <f>IF(N389="základní",J389,0)</f>
        <v>0</v>
      </c>
      <c r="BF389" s="209">
        <f>IF(N389="snížená",J389,0)</f>
        <v>0</v>
      </c>
      <c r="BG389" s="209">
        <f>IF(N389="zákl. přenesená",J389,0)</f>
        <v>0</v>
      </c>
      <c r="BH389" s="209">
        <f>IF(N389="sníž. přenesená",J389,0)</f>
        <v>0</v>
      </c>
      <c r="BI389" s="209">
        <f>IF(N389="nulová",J389,0)</f>
        <v>0</v>
      </c>
      <c r="BJ389" s="17" t="s">
        <v>77</v>
      </c>
      <c r="BK389" s="209">
        <f>ROUND(I389*H389,2)</f>
        <v>0</v>
      </c>
      <c r="BL389" s="17" t="s">
        <v>124</v>
      </c>
      <c r="BM389" s="208" t="s">
        <v>545</v>
      </c>
    </row>
    <row r="390" s="2" customFormat="1">
      <c r="A390" s="38"/>
      <c r="B390" s="39"/>
      <c r="C390" s="40"/>
      <c r="D390" s="210" t="s">
        <v>126</v>
      </c>
      <c r="E390" s="40"/>
      <c r="F390" s="211" t="s">
        <v>546</v>
      </c>
      <c r="G390" s="40"/>
      <c r="H390" s="40"/>
      <c r="I390" s="212"/>
      <c r="J390" s="40"/>
      <c r="K390" s="40"/>
      <c r="L390" s="44"/>
      <c r="M390" s="213"/>
      <c r="N390" s="214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126</v>
      </c>
      <c r="AU390" s="17" t="s">
        <v>79</v>
      </c>
    </row>
    <row r="391" s="2" customFormat="1">
      <c r="A391" s="38"/>
      <c r="B391" s="39"/>
      <c r="C391" s="40"/>
      <c r="D391" s="215" t="s">
        <v>128</v>
      </c>
      <c r="E391" s="40"/>
      <c r="F391" s="216" t="s">
        <v>547</v>
      </c>
      <c r="G391" s="40"/>
      <c r="H391" s="40"/>
      <c r="I391" s="212"/>
      <c r="J391" s="40"/>
      <c r="K391" s="40"/>
      <c r="L391" s="44"/>
      <c r="M391" s="213"/>
      <c r="N391" s="214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128</v>
      </c>
      <c r="AU391" s="17" t="s">
        <v>79</v>
      </c>
    </row>
    <row r="392" s="13" customFormat="1">
      <c r="A392" s="13"/>
      <c r="B392" s="217"/>
      <c r="C392" s="218"/>
      <c r="D392" s="210" t="s">
        <v>130</v>
      </c>
      <c r="E392" s="219" t="s">
        <v>19</v>
      </c>
      <c r="F392" s="220" t="s">
        <v>548</v>
      </c>
      <c r="G392" s="218"/>
      <c r="H392" s="221">
        <v>6787.1999999999998</v>
      </c>
      <c r="I392" s="222"/>
      <c r="J392" s="218"/>
      <c r="K392" s="218"/>
      <c r="L392" s="223"/>
      <c r="M392" s="224"/>
      <c r="N392" s="225"/>
      <c r="O392" s="225"/>
      <c r="P392" s="225"/>
      <c r="Q392" s="225"/>
      <c r="R392" s="225"/>
      <c r="S392" s="225"/>
      <c r="T392" s="22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27" t="s">
        <v>130</v>
      </c>
      <c r="AU392" s="227" t="s">
        <v>79</v>
      </c>
      <c r="AV392" s="13" t="s">
        <v>79</v>
      </c>
      <c r="AW392" s="13" t="s">
        <v>33</v>
      </c>
      <c r="AX392" s="13" t="s">
        <v>77</v>
      </c>
      <c r="AY392" s="227" t="s">
        <v>117</v>
      </c>
    </row>
    <row r="393" s="2" customFormat="1" ht="16.5" customHeight="1">
      <c r="A393" s="38"/>
      <c r="B393" s="39"/>
      <c r="C393" s="197" t="s">
        <v>549</v>
      </c>
      <c r="D393" s="197" t="s">
        <v>119</v>
      </c>
      <c r="E393" s="198" t="s">
        <v>550</v>
      </c>
      <c r="F393" s="199" t="s">
        <v>551</v>
      </c>
      <c r="G393" s="200" t="s">
        <v>122</v>
      </c>
      <c r="H393" s="201">
        <v>7593.6000000000004</v>
      </c>
      <c r="I393" s="202"/>
      <c r="J393" s="203">
        <f>ROUND(I393*H393,2)</f>
        <v>0</v>
      </c>
      <c r="K393" s="199" t="s">
        <v>123</v>
      </c>
      <c r="L393" s="44"/>
      <c r="M393" s="204" t="s">
        <v>19</v>
      </c>
      <c r="N393" s="205" t="s">
        <v>43</v>
      </c>
      <c r="O393" s="84"/>
      <c r="P393" s="206">
        <f>O393*H393</f>
        <v>0</v>
      </c>
      <c r="Q393" s="206">
        <v>0.46000000000000002</v>
      </c>
      <c r="R393" s="206">
        <f>Q393*H393</f>
        <v>3493.0560000000005</v>
      </c>
      <c r="S393" s="206">
        <v>0</v>
      </c>
      <c r="T393" s="207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08" t="s">
        <v>124</v>
      </c>
      <c r="AT393" s="208" t="s">
        <v>119</v>
      </c>
      <c r="AU393" s="208" t="s">
        <v>79</v>
      </c>
      <c r="AY393" s="17" t="s">
        <v>117</v>
      </c>
      <c r="BE393" s="209">
        <f>IF(N393="základní",J393,0)</f>
        <v>0</v>
      </c>
      <c r="BF393" s="209">
        <f>IF(N393="snížená",J393,0)</f>
        <v>0</v>
      </c>
      <c r="BG393" s="209">
        <f>IF(N393="zákl. přenesená",J393,0)</f>
        <v>0</v>
      </c>
      <c r="BH393" s="209">
        <f>IF(N393="sníž. přenesená",J393,0)</f>
        <v>0</v>
      </c>
      <c r="BI393" s="209">
        <f>IF(N393="nulová",J393,0)</f>
        <v>0</v>
      </c>
      <c r="BJ393" s="17" t="s">
        <v>77</v>
      </c>
      <c r="BK393" s="209">
        <f>ROUND(I393*H393,2)</f>
        <v>0</v>
      </c>
      <c r="BL393" s="17" t="s">
        <v>124</v>
      </c>
      <c r="BM393" s="208" t="s">
        <v>552</v>
      </c>
    </row>
    <row r="394" s="2" customFormat="1">
      <c r="A394" s="38"/>
      <c r="B394" s="39"/>
      <c r="C394" s="40"/>
      <c r="D394" s="210" t="s">
        <v>126</v>
      </c>
      <c r="E394" s="40"/>
      <c r="F394" s="211" t="s">
        <v>553</v>
      </c>
      <c r="G394" s="40"/>
      <c r="H394" s="40"/>
      <c r="I394" s="212"/>
      <c r="J394" s="40"/>
      <c r="K394" s="40"/>
      <c r="L394" s="44"/>
      <c r="M394" s="213"/>
      <c r="N394" s="214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126</v>
      </c>
      <c r="AU394" s="17" t="s">
        <v>79</v>
      </c>
    </row>
    <row r="395" s="2" customFormat="1">
      <c r="A395" s="38"/>
      <c r="B395" s="39"/>
      <c r="C395" s="40"/>
      <c r="D395" s="215" t="s">
        <v>128</v>
      </c>
      <c r="E395" s="40"/>
      <c r="F395" s="216" t="s">
        <v>554</v>
      </c>
      <c r="G395" s="40"/>
      <c r="H395" s="40"/>
      <c r="I395" s="212"/>
      <c r="J395" s="40"/>
      <c r="K395" s="40"/>
      <c r="L395" s="44"/>
      <c r="M395" s="213"/>
      <c r="N395" s="214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128</v>
      </c>
      <c r="AU395" s="17" t="s">
        <v>79</v>
      </c>
    </row>
    <row r="396" s="13" customFormat="1">
      <c r="A396" s="13"/>
      <c r="B396" s="217"/>
      <c r="C396" s="218"/>
      <c r="D396" s="210" t="s">
        <v>130</v>
      </c>
      <c r="E396" s="219" t="s">
        <v>19</v>
      </c>
      <c r="F396" s="220" t="s">
        <v>555</v>
      </c>
      <c r="G396" s="218"/>
      <c r="H396" s="221">
        <v>7593.6000000000004</v>
      </c>
      <c r="I396" s="222"/>
      <c r="J396" s="218"/>
      <c r="K396" s="218"/>
      <c r="L396" s="223"/>
      <c r="M396" s="224"/>
      <c r="N396" s="225"/>
      <c r="O396" s="225"/>
      <c r="P396" s="225"/>
      <c r="Q396" s="225"/>
      <c r="R396" s="225"/>
      <c r="S396" s="225"/>
      <c r="T396" s="22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27" t="s">
        <v>130</v>
      </c>
      <c r="AU396" s="227" t="s">
        <v>79</v>
      </c>
      <c r="AV396" s="13" t="s">
        <v>79</v>
      </c>
      <c r="AW396" s="13" t="s">
        <v>33</v>
      </c>
      <c r="AX396" s="13" t="s">
        <v>77</v>
      </c>
      <c r="AY396" s="227" t="s">
        <v>117</v>
      </c>
    </row>
    <row r="397" s="2" customFormat="1" ht="16.5" customHeight="1">
      <c r="A397" s="38"/>
      <c r="B397" s="39"/>
      <c r="C397" s="197" t="s">
        <v>556</v>
      </c>
      <c r="D397" s="197" t="s">
        <v>119</v>
      </c>
      <c r="E397" s="198" t="s">
        <v>557</v>
      </c>
      <c r="F397" s="199" t="s">
        <v>558</v>
      </c>
      <c r="G397" s="200" t="s">
        <v>122</v>
      </c>
      <c r="H397" s="201">
        <v>4838.3999999999996</v>
      </c>
      <c r="I397" s="202"/>
      <c r="J397" s="203">
        <f>ROUND(I397*H397,2)</f>
        <v>0</v>
      </c>
      <c r="K397" s="199" t="s">
        <v>123</v>
      </c>
      <c r="L397" s="44"/>
      <c r="M397" s="204" t="s">
        <v>19</v>
      </c>
      <c r="N397" s="205" t="s">
        <v>43</v>
      </c>
      <c r="O397" s="84"/>
      <c r="P397" s="206">
        <f>O397*H397</f>
        <v>0</v>
      </c>
      <c r="Q397" s="206">
        <v>0.18462999999999999</v>
      </c>
      <c r="R397" s="206">
        <f>Q397*H397</f>
        <v>893.31379199999992</v>
      </c>
      <c r="S397" s="206">
        <v>0</v>
      </c>
      <c r="T397" s="207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08" t="s">
        <v>124</v>
      </c>
      <c r="AT397" s="208" t="s">
        <v>119</v>
      </c>
      <c r="AU397" s="208" t="s">
        <v>79</v>
      </c>
      <c r="AY397" s="17" t="s">
        <v>117</v>
      </c>
      <c r="BE397" s="209">
        <f>IF(N397="základní",J397,0)</f>
        <v>0</v>
      </c>
      <c r="BF397" s="209">
        <f>IF(N397="snížená",J397,0)</f>
        <v>0</v>
      </c>
      <c r="BG397" s="209">
        <f>IF(N397="zákl. přenesená",J397,0)</f>
        <v>0</v>
      </c>
      <c r="BH397" s="209">
        <f>IF(N397="sníž. přenesená",J397,0)</f>
        <v>0</v>
      </c>
      <c r="BI397" s="209">
        <f>IF(N397="nulová",J397,0)</f>
        <v>0</v>
      </c>
      <c r="BJ397" s="17" t="s">
        <v>77</v>
      </c>
      <c r="BK397" s="209">
        <f>ROUND(I397*H397,2)</f>
        <v>0</v>
      </c>
      <c r="BL397" s="17" t="s">
        <v>124</v>
      </c>
      <c r="BM397" s="208" t="s">
        <v>559</v>
      </c>
    </row>
    <row r="398" s="2" customFormat="1">
      <c r="A398" s="38"/>
      <c r="B398" s="39"/>
      <c r="C398" s="40"/>
      <c r="D398" s="210" t="s">
        <v>126</v>
      </c>
      <c r="E398" s="40"/>
      <c r="F398" s="211" t="s">
        <v>560</v>
      </c>
      <c r="G398" s="40"/>
      <c r="H398" s="40"/>
      <c r="I398" s="212"/>
      <c r="J398" s="40"/>
      <c r="K398" s="40"/>
      <c r="L398" s="44"/>
      <c r="M398" s="213"/>
      <c r="N398" s="214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126</v>
      </c>
      <c r="AU398" s="17" t="s">
        <v>79</v>
      </c>
    </row>
    <row r="399" s="2" customFormat="1">
      <c r="A399" s="38"/>
      <c r="B399" s="39"/>
      <c r="C399" s="40"/>
      <c r="D399" s="215" t="s">
        <v>128</v>
      </c>
      <c r="E399" s="40"/>
      <c r="F399" s="216" t="s">
        <v>561</v>
      </c>
      <c r="G399" s="40"/>
      <c r="H399" s="40"/>
      <c r="I399" s="212"/>
      <c r="J399" s="40"/>
      <c r="K399" s="40"/>
      <c r="L399" s="44"/>
      <c r="M399" s="213"/>
      <c r="N399" s="214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128</v>
      </c>
      <c r="AU399" s="17" t="s">
        <v>79</v>
      </c>
    </row>
    <row r="400" s="13" customFormat="1">
      <c r="A400" s="13"/>
      <c r="B400" s="217"/>
      <c r="C400" s="218"/>
      <c r="D400" s="210" t="s">
        <v>130</v>
      </c>
      <c r="E400" s="219" t="s">
        <v>19</v>
      </c>
      <c r="F400" s="220" t="s">
        <v>562</v>
      </c>
      <c r="G400" s="218"/>
      <c r="H400" s="221">
        <v>4838.3999999999996</v>
      </c>
      <c r="I400" s="222"/>
      <c r="J400" s="218"/>
      <c r="K400" s="218"/>
      <c r="L400" s="223"/>
      <c r="M400" s="224"/>
      <c r="N400" s="225"/>
      <c r="O400" s="225"/>
      <c r="P400" s="225"/>
      <c r="Q400" s="225"/>
      <c r="R400" s="225"/>
      <c r="S400" s="225"/>
      <c r="T400" s="22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27" t="s">
        <v>130</v>
      </c>
      <c r="AU400" s="227" t="s">
        <v>79</v>
      </c>
      <c r="AV400" s="13" t="s">
        <v>79</v>
      </c>
      <c r="AW400" s="13" t="s">
        <v>33</v>
      </c>
      <c r="AX400" s="13" t="s">
        <v>72</v>
      </c>
      <c r="AY400" s="227" t="s">
        <v>117</v>
      </c>
    </row>
    <row r="401" s="14" customFormat="1">
      <c r="A401" s="14"/>
      <c r="B401" s="228"/>
      <c r="C401" s="229"/>
      <c r="D401" s="210" t="s">
        <v>130</v>
      </c>
      <c r="E401" s="230" t="s">
        <v>19</v>
      </c>
      <c r="F401" s="231" t="s">
        <v>132</v>
      </c>
      <c r="G401" s="229"/>
      <c r="H401" s="232">
        <v>4838.3999999999996</v>
      </c>
      <c r="I401" s="233"/>
      <c r="J401" s="229"/>
      <c r="K401" s="229"/>
      <c r="L401" s="234"/>
      <c r="M401" s="235"/>
      <c r="N401" s="236"/>
      <c r="O401" s="236"/>
      <c r="P401" s="236"/>
      <c r="Q401" s="236"/>
      <c r="R401" s="236"/>
      <c r="S401" s="236"/>
      <c r="T401" s="23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38" t="s">
        <v>130</v>
      </c>
      <c r="AU401" s="238" t="s">
        <v>79</v>
      </c>
      <c r="AV401" s="14" t="s">
        <v>124</v>
      </c>
      <c r="AW401" s="14" t="s">
        <v>33</v>
      </c>
      <c r="AX401" s="14" t="s">
        <v>77</v>
      </c>
      <c r="AY401" s="238" t="s">
        <v>117</v>
      </c>
    </row>
    <row r="402" s="2" customFormat="1" ht="16.5" customHeight="1">
      <c r="A402" s="38"/>
      <c r="B402" s="39"/>
      <c r="C402" s="197" t="s">
        <v>563</v>
      </c>
      <c r="D402" s="197" t="s">
        <v>119</v>
      </c>
      <c r="E402" s="198" t="s">
        <v>564</v>
      </c>
      <c r="F402" s="199" t="s">
        <v>565</v>
      </c>
      <c r="G402" s="200" t="s">
        <v>122</v>
      </c>
      <c r="H402" s="201">
        <v>1344</v>
      </c>
      <c r="I402" s="202"/>
      <c r="J402" s="203">
        <f>ROUND(I402*H402,2)</f>
        <v>0</v>
      </c>
      <c r="K402" s="199" t="s">
        <v>123</v>
      </c>
      <c r="L402" s="44"/>
      <c r="M402" s="204" t="s">
        <v>19</v>
      </c>
      <c r="N402" s="205" t="s">
        <v>43</v>
      </c>
      <c r="O402" s="84"/>
      <c r="P402" s="206">
        <f>O402*H402</f>
        <v>0</v>
      </c>
      <c r="Q402" s="206">
        <v>0</v>
      </c>
      <c r="R402" s="206">
        <f>Q402*H402</f>
        <v>0</v>
      </c>
      <c r="S402" s="206">
        <v>0</v>
      </c>
      <c r="T402" s="20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08" t="s">
        <v>124</v>
      </c>
      <c r="AT402" s="208" t="s">
        <v>119</v>
      </c>
      <c r="AU402" s="208" t="s">
        <v>79</v>
      </c>
      <c r="AY402" s="17" t="s">
        <v>117</v>
      </c>
      <c r="BE402" s="209">
        <f>IF(N402="základní",J402,0)</f>
        <v>0</v>
      </c>
      <c r="BF402" s="209">
        <f>IF(N402="snížená",J402,0)</f>
        <v>0</v>
      </c>
      <c r="BG402" s="209">
        <f>IF(N402="zákl. přenesená",J402,0)</f>
        <v>0</v>
      </c>
      <c r="BH402" s="209">
        <f>IF(N402="sníž. přenesená",J402,0)</f>
        <v>0</v>
      </c>
      <c r="BI402" s="209">
        <f>IF(N402="nulová",J402,0)</f>
        <v>0</v>
      </c>
      <c r="BJ402" s="17" t="s">
        <v>77</v>
      </c>
      <c r="BK402" s="209">
        <f>ROUND(I402*H402,2)</f>
        <v>0</v>
      </c>
      <c r="BL402" s="17" t="s">
        <v>124</v>
      </c>
      <c r="BM402" s="208" t="s">
        <v>566</v>
      </c>
    </row>
    <row r="403" s="2" customFormat="1">
      <c r="A403" s="38"/>
      <c r="B403" s="39"/>
      <c r="C403" s="40"/>
      <c r="D403" s="210" t="s">
        <v>126</v>
      </c>
      <c r="E403" s="40"/>
      <c r="F403" s="211" t="s">
        <v>567</v>
      </c>
      <c r="G403" s="40"/>
      <c r="H403" s="40"/>
      <c r="I403" s="212"/>
      <c r="J403" s="40"/>
      <c r="K403" s="40"/>
      <c r="L403" s="44"/>
      <c r="M403" s="213"/>
      <c r="N403" s="214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126</v>
      </c>
      <c r="AU403" s="17" t="s">
        <v>79</v>
      </c>
    </row>
    <row r="404" s="2" customFormat="1">
      <c r="A404" s="38"/>
      <c r="B404" s="39"/>
      <c r="C404" s="40"/>
      <c r="D404" s="215" t="s">
        <v>128</v>
      </c>
      <c r="E404" s="40"/>
      <c r="F404" s="216" t="s">
        <v>568</v>
      </c>
      <c r="G404" s="40"/>
      <c r="H404" s="40"/>
      <c r="I404" s="212"/>
      <c r="J404" s="40"/>
      <c r="K404" s="40"/>
      <c r="L404" s="44"/>
      <c r="M404" s="213"/>
      <c r="N404" s="214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128</v>
      </c>
      <c r="AU404" s="17" t="s">
        <v>79</v>
      </c>
    </row>
    <row r="405" s="13" customFormat="1">
      <c r="A405" s="13"/>
      <c r="B405" s="217"/>
      <c r="C405" s="218"/>
      <c r="D405" s="210" t="s">
        <v>130</v>
      </c>
      <c r="E405" s="219" t="s">
        <v>19</v>
      </c>
      <c r="F405" s="220" t="s">
        <v>569</v>
      </c>
      <c r="G405" s="218"/>
      <c r="H405" s="221">
        <v>1344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27" t="s">
        <v>130</v>
      </c>
      <c r="AU405" s="227" t="s">
        <v>79</v>
      </c>
      <c r="AV405" s="13" t="s">
        <v>79</v>
      </c>
      <c r="AW405" s="13" t="s">
        <v>33</v>
      </c>
      <c r="AX405" s="13" t="s">
        <v>72</v>
      </c>
      <c r="AY405" s="227" t="s">
        <v>117</v>
      </c>
    </row>
    <row r="406" s="14" customFormat="1">
      <c r="A406" s="14"/>
      <c r="B406" s="228"/>
      <c r="C406" s="229"/>
      <c r="D406" s="210" t="s">
        <v>130</v>
      </c>
      <c r="E406" s="230" t="s">
        <v>19</v>
      </c>
      <c r="F406" s="231" t="s">
        <v>132</v>
      </c>
      <c r="G406" s="229"/>
      <c r="H406" s="232">
        <v>1344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38" t="s">
        <v>130</v>
      </c>
      <c r="AU406" s="238" t="s">
        <v>79</v>
      </c>
      <c r="AV406" s="14" t="s">
        <v>124</v>
      </c>
      <c r="AW406" s="14" t="s">
        <v>33</v>
      </c>
      <c r="AX406" s="14" t="s">
        <v>77</v>
      </c>
      <c r="AY406" s="238" t="s">
        <v>117</v>
      </c>
    </row>
    <row r="407" s="2" customFormat="1" ht="16.5" customHeight="1">
      <c r="A407" s="38"/>
      <c r="B407" s="39"/>
      <c r="C407" s="197" t="s">
        <v>570</v>
      </c>
      <c r="D407" s="197" t="s">
        <v>119</v>
      </c>
      <c r="E407" s="198" t="s">
        <v>571</v>
      </c>
      <c r="F407" s="199" t="s">
        <v>572</v>
      </c>
      <c r="G407" s="200" t="s">
        <v>122</v>
      </c>
      <c r="H407" s="201">
        <v>6384</v>
      </c>
      <c r="I407" s="202"/>
      <c r="J407" s="203">
        <f>ROUND(I407*H407,2)</f>
        <v>0</v>
      </c>
      <c r="K407" s="199" t="s">
        <v>123</v>
      </c>
      <c r="L407" s="44"/>
      <c r="M407" s="204" t="s">
        <v>19</v>
      </c>
      <c r="N407" s="205" t="s">
        <v>43</v>
      </c>
      <c r="O407" s="84"/>
      <c r="P407" s="206">
        <f>O407*H407</f>
        <v>0</v>
      </c>
      <c r="Q407" s="206">
        <v>0.0075300000000000002</v>
      </c>
      <c r="R407" s="206">
        <f>Q407*H407</f>
        <v>48.07152</v>
      </c>
      <c r="S407" s="206">
        <v>0</v>
      </c>
      <c r="T407" s="207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08" t="s">
        <v>124</v>
      </c>
      <c r="AT407" s="208" t="s">
        <v>119</v>
      </c>
      <c r="AU407" s="208" t="s">
        <v>79</v>
      </c>
      <c r="AY407" s="17" t="s">
        <v>117</v>
      </c>
      <c r="BE407" s="209">
        <f>IF(N407="základní",J407,0)</f>
        <v>0</v>
      </c>
      <c r="BF407" s="209">
        <f>IF(N407="snížená",J407,0)</f>
        <v>0</v>
      </c>
      <c r="BG407" s="209">
        <f>IF(N407="zákl. přenesená",J407,0)</f>
        <v>0</v>
      </c>
      <c r="BH407" s="209">
        <f>IF(N407="sníž. přenesená",J407,0)</f>
        <v>0</v>
      </c>
      <c r="BI407" s="209">
        <f>IF(N407="nulová",J407,0)</f>
        <v>0</v>
      </c>
      <c r="BJ407" s="17" t="s">
        <v>77</v>
      </c>
      <c r="BK407" s="209">
        <f>ROUND(I407*H407,2)</f>
        <v>0</v>
      </c>
      <c r="BL407" s="17" t="s">
        <v>124</v>
      </c>
      <c r="BM407" s="208" t="s">
        <v>573</v>
      </c>
    </row>
    <row r="408" s="2" customFormat="1">
      <c r="A408" s="38"/>
      <c r="B408" s="39"/>
      <c r="C408" s="40"/>
      <c r="D408" s="210" t="s">
        <v>126</v>
      </c>
      <c r="E408" s="40"/>
      <c r="F408" s="211" t="s">
        <v>574</v>
      </c>
      <c r="G408" s="40"/>
      <c r="H408" s="40"/>
      <c r="I408" s="212"/>
      <c r="J408" s="40"/>
      <c r="K408" s="40"/>
      <c r="L408" s="44"/>
      <c r="M408" s="213"/>
      <c r="N408" s="214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126</v>
      </c>
      <c r="AU408" s="17" t="s">
        <v>79</v>
      </c>
    </row>
    <row r="409" s="2" customFormat="1">
      <c r="A409" s="38"/>
      <c r="B409" s="39"/>
      <c r="C409" s="40"/>
      <c r="D409" s="215" t="s">
        <v>128</v>
      </c>
      <c r="E409" s="40"/>
      <c r="F409" s="216" t="s">
        <v>575</v>
      </c>
      <c r="G409" s="40"/>
      <c r="H409" s="40"/>
      <c r="I409" s="212"/>
      <c r="J409" s="40"/>
      <c r="K409" s="40"/>
      <c r="L409" s="44"/>
      <c r="M409" s="213"/>
      <c r="N409" s="214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128</v>
      </c>
      <c r="AU409" s="17" t="s">
        <v>79</v>
      </c>
    </row>
    <row r="410" s="13" customFormat="1">
      <c r="A410" s="13"/>
      <c r="B410" s="217"/>
      <c r="C410" s="218"/>
      <c r="D410" s="210" t="s">
        <v>130</v>
      </c>
      <c r="E410" s="219" t="s">
        <v>19</v>
      </c>
      <c r="F410" s="220" t="s">
        <v>576</v>
      </c>
      <c r="G410" s="218"/>
      <c r="H410" s="221">
        <v>6384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27" t="s">
        <v>130</v>
      </c>
      <c r="AU410" s="227" t="s">
        <v>79</v>
      </c>
      <c r="AV410" s="13" t="s">
        <v>79</v>
      </c>
      <c r="AW410" s="13" t="s">
        <v>33</v>
      </c>
      <c r="AX410" s="13" t="s">
        <v>72</v>
      </c>
      <c r="AY410" s="227" t="s">
        <v>117</v>
      </c>
    </row>
    <row r="411" s="14" customFormat="1">
      <c r="A411" s="14"/>
      <c r="B411" s="228"/>
      <c r="C411" s="229"/>
      <c r="D411" s="210" t="s">
        <v>130</v>
      </c>
      <c r="E411" s="230" t="s">
        <v>19</v>
      </c>
      <c r="F411" s="231" t="s">
        <v>132</v>
      </c>
      <c r="G411" s="229"/>
      <c r="H411" s="232">
        <v>6384</v>
      </c>
      <c r="I411" s="233"/>
      <c r="J411" s="229"/>
      <c r="K411" s="229"/>
      <c r="L411" s="234"/>
      <c r="M411" s="235"/>
      <c r="N411" s="236"/>
      <c r="O411" s="236"/>
      <c r="P411" s="236"/>
      <c r="Q411" s="236"/>
      <c r="R411" s="236"/>
      <c r="S411" s="236"/>
      <c r="T411" s="23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38" t="s">
        <v>130</v>
      </c>
      <c r="AU411" s="238" t="s">
        <v>79</v>
      </c>
      <c r="AV411" s="14" t="s">
        <v>124</v>
      </c>
      <c r="AW411" s="14" t="s">
        <v>33</v>
      </c>
      <c r="AX411" s="14" t="s">
        <v>77</v>
      </c>
      <c r="AY411" s="238" t="s">
        <v>117</v>
      </c>
    </row>
    <row r="412" s="2" customFormat="1" ht="16.5" customHeight="1">
      <c r="A412" s="38"/>
      <c r="B412" s="39"/>
      <c r="C412" s="197" t="s">
        <v>577</v>
      </c>
      <c r="D412" s="197" t="s">
        <v>119</v>
      </c>
      <c r="E412" s="198" t="s">
        <v>578</v>
      </c>
      <c r="F412" s="199" t="s">
        <v>579</v>
      </c>
      <c r="G412" s="200" t="s">
        <v>122</v>
      </c>
      <c r="H412" s="201">
        <v>4771.1999999999998</v>
      </c>
      <c r="I412" s="202"/>
      <c r="J412" s="203">
        <f>ROUND(I412*H412,2)</f>
        <v>0</v>
      </c>
      <c r="K412" s="199" t="s">
        <v>123</v>
      </c>
      <c r="L412" s="44"/>
      <c r="M412" s="204" t="s">
        <v>19</v>
      </c>
      <c r="N412" s="205" t="s">
        <v>43</v>
      </c>
      <c r="O412" s="84"/>
      <c r="P412" s="206">
        <f>O412*H412</f>
        <v>0</v>
      </c>
      <c r="Q412" s="206">
        <v>0.00071000000000000002</v>
      </c>
      <c r="R412" s="206">
        <f>Q412*H412</f>
        <v>3.3875519999999999</v>
      </c>
      <c r="S412" s="206">
        <v>0</v>
      </c>
      <c r="T412" s="207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08" t="s">
        <v>124</v>
      </c>
      <c r="AT412" s="208" t="s">
        <v>119</v>
      </c>
      <c r="AU412" s="208" t="s">
        <v>79</v>
      </c>
      <c r="AY412" s="17" t="s">
        <v>117</v>
      </c>
      <c r="BE412" s="209">
        <f>IF(N412="základní",J412,0)</f>
        <v>0</v>
      </c>
      <c r="BF412" s="209">
        <f>IF(N412="snížená",J412,0)</f>
        <v>0</v>
      </c>
      <c r="BG412" s="209">
        <f>IF(N412="zákl. přenesená",J412,0)</f>
        <v>0</v>
      </c>
      <c r="BH412" s="209">
        <f>IF(N412="sníž. přenesená",J412,0)</f>
        <v>0</v>
      </c>
      <c r="BI412" s="209">
        <f>IF(N412="nulová",J412,0)</f>
        <v>0</v>
      </c>
      <c r="BJ412" s="17" t="s">
        <v>77</v>
      </c>
      <c r="BK412" s="209">
        <f>ROUND(I412*H412,2)</f>
        <v>0</v>
      </c>
      <c r="BL412" s="17" t="s">
        <v>124</v>
      </c>
      <c r="BM412" s="208" t="s">
        <v>580</v>
      </c>
    </row>
    <row r="413" s="2" customFormat="1">
      <c r="A413" s="38"/>
      <c r="B413" s="39"/>
      <c r="C413" s="40"/>
      <c r="D413" s="210" t="s">
        <v>126</v>
      </c>
      <c r="E413" s="40"/>
      <c r="F413" s="211" t="s">
        <v>581</v>
      </c>
      <c r="G413" s="40"/>
      <c r="H413" s="40"/>
      <c r="I413" s="212"/>
      <c r="J413" s="40"/>
      <c r="K413" s="40"/>
      <c r="L413" s="44"/>
      <c r="M413" s="213"/>
      <c r="N413" s="214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126</v>
      </c>
      <c r="AU413" s="17" t="s">
        <v>79</v>
      </c>
    </row>
    <row r="414" s="2" customFormat="1">
      <c r="A414" s="38"/>
      <c r="B414" s="39"/>
      <c r="C414" s="40"/>
      <c r="D414" s="215" t="s">
        <v>128</v>
      </c>
      <c r="E414" s="40"/>
      <c r="F414" s="216" t="s">
        <v>582</v>
      </c>
      <c r="G414" s="40"/>
      <c r="H414" s="40"/>
      <c r="I414" s="212"/>
      <c r="J414" s="40"/>
      <c r="K414" s="40"/>
      <c r="L414" s="44"/>
      <c r="M414" s="213"/>
      <c r="N414" s="214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128</v>
      </c>
      <c r="AU414" s="17" t="s">
        <v>79</v>
      </c>
    </row>
    <row r="415" s="13" customFormat="1">
      <c r="A415" s="13"/>
      <c r="B415" s="217"/>
      <c r="C415" s="218"/>
      <c r="D415" s="210" t="s">
        <v>130</v>
      </c>
      <c r="E415" s="219" t="s">
        <v>19</v>
      </c>
      <c r="F415" s="220" t="s">
        <v>583</v>
      </c>
      <c r="G415" s="218"/>
      <c r="H415" s="221">
        <v>4771.1999999999998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27" t="s">
        <v>130</v>
      </c>
      <c r="AU415" s="227" t="s">
        <v>79</v>
      </c>
      <c r="AV415" s="13" t="s">
        <v>79</v>
      </c>
      <c r="AW415" s="13" t="s">
        <v>33</v>
      </c>
      <c r="AX415" s="13" t="s">
        <v>72</v>
      </c>
      <c r="AY415" s="227" t="s">
        <v>117</v>
      </c>
    </row>
    <row r="416" s="14" customFormat="1">
      <c r="A416" s="14"/>
      <c r="B416" s="228"/>
      <c r="C416" s="229"/>
      <c r="D416" s="210" t="s">
        <v>130</v>
      </c>
      <c r="E416" s="230" t="s">
        <v>19</v>
      </c>
      <c r="F416" s="231" t="s">
        <v>132</v>
      </c>
      <c r="G416" s="229"/>
      <c r="H416" s="232">
        <v>4771.1999999999998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38" t="s">
        <v>130</v>
      </c>
      <c r="AU416" s="238" t="s">
        <v>79</v>
      </c>
      <c r="AV416" s="14" t="s">
        <v>124</v>
      </c>
      <c r="AW416" s="14" t="s">
        <v>33</v>
      </c>
      <c r="AX416" s="14" t="s">
        <v>77</v>
      </c>
      <c r="AY416" s="238" t="s">
        <v>117</v>
      </c>
    </row>
    <row r="417" s="2" customFormat="1" ht="21.75" customHeight="1">
      <c r="A417" s="38"/>
      <c r="B417" s="39"/>
      <c r="C417" s="197" t="s">
        <v>584</v>
      </c>
      <c r="D417" s="197" t="s">
        <v>119</v>
      </c>
      <c r="E417" s="198" t="s">
        <v>585</v>
      </c>
      <c r="F417" s="199" t="s">
        <v>586</v>
      </c>
      <c r="G417" s="200" t="s">
        <v>122</v>
      </c>
      <c r="H417" s="201">
        <v>4771.1999999999998</v>
      </c>
      <c r="I417" s="202"/>
      <c r="J417" s="203">
        <f>ROUND(I417*H417,2)</f>
        <v>0</v>
      </c>
      <c r="K417" s="199" t="s">
        <v>123</v>
      </c>
      <c r="L417" s="44"/>
      <c r="M417" s="204" t="s">
        <v>19</v>
      </c>
      <c r="N417" s="205" t="s">
        <v>43</v>
      </c>
      <c r="O417" s="84"/>
      <c r="P417" s="206">
        <f>O417*H417</f>
        <v>0</v>
      </c>
      <c r="Q417" s="206">
        <v>0.10373</v>
      </c>
      <c r="R417" s="206">
        <f>Q417*H417</f>
        <v>494.91657600000002</v>
      </c>
      <c r="S417" s="206">
        <v>0</v>
      </c>
      <c r="T417" s="207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08" t="s">
        <v>124</v>
      </c>
      <c r="AT417" s="208" t="s">
        <v>119</v>
      </c>
      <c r="AU417" s="208" t="s">
        <v>79</v>
      </c>
      <c r="AY417" s="17" t="s">
        <v>117</v>
      </c>
      <c r="BE417" s="209">
        <f>IF(N417="základní",J417,0)</f>
        <v>0</v>
      </c>
      <c r="BF417" s="209">
        <f>IF(N417="snížená",J417,0)</f>
        <v>0</v>
      </c>
      <c r="BG417" s="209">
        <f>IF(N417="zákl. přenesená",J417,0)</f>
        <v>0</v>
      </c>
      <c r="BH417" s="209">
        <f>IF(N417="sníž. přenesená",J417,0)</f>
        <v>0</v>
      </c>
      <c r="BI417" s="209">
        <f>IF(N417="nulová",J417,0)</f>
        <v>0</v>
      </c>
      <c r="BJ417" s="17" t="s">
        <v>77</v>
      </c>
      <c r="BK417" s="209">
        <f>ROUND(I417*H417,2)</f>
        <v>0</v>
      </c>
      <c r="BL417" s="17" t="s">
        <v>124</v>
      </c>
      <c r="BM417" s="208" t="s">
        <v>587</v>
      </c>
    </row>
    <row r="418" s="2" customFormat="1">
      <c r="A418" s="38"/>
      <c r="B418" s="39"/>
      <c r="C418" s="40"/>
      <c r="D418" s="210" t="s">
        <v>126</v>
      </c>
      <c r="E418" s="40"/>
      <c r="F418" s="211" t="s">
        <v>588</v>
      </c>
      <c r="G418" s="40"/>
      <c r="H418" s="40"/>
      <c r="I418" s="212"/>
      <c r="J418" s="40"/>
      <c r="K418" s="40"/>
      <c r="L418" s="44"/>
      <c r="M418" s="213"/>
      <c r="N418" s="214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126</v>
      </c>
      <c r="AU418" s="17" t="s">
        <v>79</v>
      </c>
    </row>
    <row r="419" s="2" customFormat="1">
      <c r="A419" s="38"/>
      <c r="B419" s="39"/>
      <c r="C419" s="40"/>
      <c r="D419" s="215" t="s">
        <v>128</v>
      </c>
      <c r="E419" s="40"/>
      <c r="F419" s="216" t="s">
        <v>589</v>
      </c>
      <c r="G419" s="40"/>
      <c r="H419" s="40"/>
      <c r="I419" s="212"/>
      <c r="J419" s="40"/>
      <c r="K419" s="40"/>
      <c r="L419" s="44"/>
      <c r="M419" s="213"/>
      <c r="N419" s="214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128</v>
      </c>
      <c r="AU419" s="17" t="s">
        <v>79</v>
      </c>
    </row>
    <row r="420" s="13" customFormat="1">
      <c r="A420" s="13"/>
      <c r="B420" s="217"/>
      <c r="C420" s="218"/>
      <c r="D420" s="210" t="s">
        <v>130</v>
      </c>
      <c r="E420" s="219" t="s">
        <v>19</v>
      </c>
      <c r="F420" s="220" t="s">
        <v>590</v>
      </c>
      <c r="G420" s="218"/>
      <c r="H420" s="221">
        <v>4771.1999999999998</v>
      </c>
      <c r="I420" s="222"/>
      <c r="J420" s="218"/>
      <c r="K420" s="218"/>
      <c r="L420" s="223"/>
      <c r="M420" s="224"/>
      <c r="N420" s="225"/>
      <c r="O420" s="225"/>
      <c r="P420" s="225"/>
      <c r="Q420" s="225"/>
      <c r="R420" s="225"/>
      <c r="S420" s="225"/>
      <c r="T420" s="22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27" t="s">
        <v>130</v>
      </c>
      <c r="AU420" s="227" t="s">
        <v>79</v>
      </c>
      <c r="AV420" s="13" t="s">
        <v>79</v>
      </c>
      <c r="AW420" s="13" t="s">
        <v>33</v>
      </c>
      <c r="AX420" s="13" t="s">
        <v>72</v>
      </c>
      <c r="AY420" s="227" t="s">
        <v>117</v>
      </c>
    </row>
    <row r="421" s="14" customFormat="1">
      <c r="A421" s="14"/>
      <c r="B421" s="228"/>
      <c r="C421" s="229"/>
      <c r="D421" s="210" t="s">
        <v>130</v>
      </c>
      <c r="E421" s="230" t="s">
        <v>19</v>
      </c>
      <c r="F421" s="231" t="s">
        <v>132</v>
      </c>
      <c r="G421" s="229"/>
      <c r="H421" s="232">
        <v>4771.1999999999998</v>
      </c>
      <c r="I421" s="233"/>
      <c r="J421" s="229"/>
      <c r="K421" s="229"/>
      <c r="L421" s="234"/>
      <c r="M421" s="235"/>
      <c r="N421" s="236"/>
      <c r="O421" s="236"/>
      <c r="P421" s="236"/>
      <c r="Q421" s="236"/>
      <c r="R421" s="236"/>
      <c r="S421" s="236"/>
      <c r="T421" s="23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38" t="s">
        <v>130</v>
      </c>
      <c r="AU421" s="238" t="s">
        <v>79</v>
      </c>
      <c r="AV421" s="14" t="s">
        <v>124</v>
      </c>
      <c r="AW421" s="14" t="s">
        <v>33</v>
      </c>
      <c r="AX421" s="14" t="s">
        <v>77</v>
      </c>
      <c r="AY421" s="238" t="s">
        <v>117</v>
      </c>
    </row>
    <row r="422" s="2" customFormat="1" ht="21.75" customHeight="1">
      <c r="A422" s="38"/>
      <c r="B422" s="39"/>
      <c r="C422" s="197" t="s">
        <v>591</v>
      </c>
      <c r="D422" s="197" t="s">
        <v>119</v>
      </c>
      <c r="E422" s="198" t="s">
        <v>592</v>
      </c>
      <c r="F422" s="199" t="s">
        <v>593</v>
      </c>
      <c r="G422" s="200" t="s">
        <v>167</v>
      </c>
      <c r="H422" s="201">
        <v>20</v>
      </c>
      <c r="I422" s="202"/>
      <c r="J422" s="203">
        <f>ROUND(I422*H422,2)</f>
        <v>0</v>
      </c>
      <c r="K422" s="199" t="s">
        <v>123</v>
      </c>
      <c r="L422" s="44"/>
      <c r="M422" s="204" t="s">
        <v>19</v>
      </c>
      <c r="N422" s="205" t="s">
        <v>43</v>
      </c>
      <c r="O422" s="84"/>
      <c r="P422" s="206">
        <f>O422*H422</f>
        <v>0</v>
      </c>
      <c r="Q422" s="206">
        <v>0.0022399999999999998</v>
      </c>
      <c r="R422" s="206">
        <f>Q422*H422</f>
        <v>0.044799999999999993</v>
      </c>
      <c r="S422" s="206">
        <v>0</v>
      </c>
      <c r="T422" s="20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08" t="s">
        <v>124</v>
      </c>
      <c r="AT422" s="208" t="s">
        <v>119</v>
      </c>
      <c r="AU422" s="208" t="s">
        <v>79</v>
      </c>
      <c r="AY422" s="17" t="s">
        <v>117</v>
      </c>
      <c r="BE422" s="209">
        <f>IF(N422="základní",J422,0)</f>
        <v>0</v>
      </c>
      <c r="BF422" s="209">
        <f>IF(N422="snížená",J422,0)</f>
        <v>0</v>
      </c>
      <c r="BG422" s="209">
        <f>IF(N422="zákl. přenesená",J422,0)</f>
        <v>0</v>
      </c>
      <c r="BH422" s="209">
        <f>IF(N422="sníž. přenesená",J422,0)</f>
        <v>0</v>
      </c>
      <c r="BI422" s="209">
        <f>IF(N422="nulová",J422,0)</f>
        <v>0</v>
      </c>
      <c r="BJ422" s="17" t="s">
        <v>77</v>
      </c>
      <c r="BK422" s="209">
        <f>ROUND(I422*H422,2)</f>
        <v>0</v>
      </c>
      <c r="BL422" s="17" t="s">
        <v>124</v>
      </c>
      <c r="BM422" s="208" t="s">
        <v>594</v>
      </c>
    </row>
    <row r="423" s="2" customFormat="1">
      <c r="A423" s="38"/>
      <c r="B423" s="39"/>
      <c r="C423" s="40"/>
      <c r="D423" s="210" t="s">
        <v>126</v>
      </c>
      <c r="E423" s="40"/>
      <c r="F423" s="211" t="s">
        <v>595</v>
      </c>
      <c r="G423" s="40"/>
      <c r="H423" s="40"/>
      <c r="I423" s="212"/>
      <c r="J423" s="40"/>
      <c r="K423" s="40"/>
      <c r="L423" s="44"/>
      <c r="M423" s="213"/>
      <c r="N423" s="214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126</v>
      </c>
      <c r="AU423" s="17" t="s">
        <v>79</v>
      </c>
    </row>
    <row r="424" s="2" customFormat="1">
      <c r="A424" s="38"/>
      <c r="B424" s="39"/>
      <c r="C424" s="40"/>
      <c r="D424" s="215" t="s">
        <v>128</v>
      </c>
      <c r="E424" s="40"/>
      <c r="F424" s="216" t="s">
        <v>596</v>
      </c>
      <c r="G424" s="40"/>
      <c r="H424" s="40"/>
      <c r="I424" s="212"/>
      <c r="J424" s="40"/>
      <c r="K424" s="40"/>
      <c r="L424" s="44"/>
      <c r="M424" s="213"/>
      <c r="N424" s="214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128</v>
      </c>
      <c r="AU424" s="17" t="s">
        <v>79</v>
      </c>
    </row>
    <row r="425" s="13" customFormat="1">
      <c r="A425" s="13"/>
      <c r="B425" s="217"/>
      <c r="C425" s="218"/>
      <c r="D425" s="210" t="s">
        <v>130</v>
      </c>
      <c r="E425" s="219" t="s">
        <v>19</v>
      </c>
      <c r="F425" s="220" t="s">
        <v>276</v>
      </c>
      <c r="G425" s="218"/>
      <c r="H425" s="221">
        <v>20</v>
      </c>
      <c r="I425" s="222"/>
      <c r="J425" s="218"/>
      <c r="K425" s="218"/>
      <c r="L425" s="223"/>
      <c r="M425" s="224"/>
      <c r="N425" s="225"/>
      <c r="O425" s="225"/>
      <c r="P425" s="225"/>
      <c r="Q425" s="225"/>
      <c r="R425" s="225"/>
      <c r="S425" s="225"/>
      <c r="T425" s="22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27" t="s">
        <v>130</v>
      </c>
      <c r="AU425" s="227" t="s">
        <v>79</v>
      </c>
      <c r="AV425" s="13" t="s">
        <v>79</v>
      </c>
      <c r="AW425" s="13" t="s">
        <v>33</v>
      </c>
      <c r="AX425" s="13" t="s">
        <v>77</v>
      </c>
      <c r="AY425" s="227" t="s">
        <v>117</v>
      </c>
    </row>
    <row r="426" s="12" customFormat="1" ht="22.8" customHeight="1">
      <c r="A426" s="12"/>
      <c r="B426" s="181"/>
      <c r="C426" s="182"/>
      <c r="D426" s="183" t="s">
        <v>71</v>
      </c>
      <c r="E426" s="195" t="s">
        <v>171</v>
      </c>
      <c r="F426" s="195" t="s">
        <v>597</v>
      </c>
      <c r="G426" s="182"/>
      <c r="H426" s="182"/>
      <c r="I426" s="185"/>
      <c r="J426" s="196">
        <f>BK426</f>
        <v>0</v>
      </c>
      <c r="K426" s="182"/>
      <c r="L426" s="187"/>
      <c r="M426" s="188"/>
      <c r="N426" s="189"/>
      <c r="O426" s="189"/>
      <c r="P426" s="190">
        <f>SUM(P427:P474)</f>
        <v>0</v>
      </c>
      <c r="Q426" s="189"/>
      <c r="R426" s="190">
        <f>SUM(R427:R474)</f>
        <v>142.76719011232001</v>
      </c>
      <c r="S426" s="189"/>
      <c r="T426" s="191">
        <f>SUM(T427:T474)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192" t="s">
        <v>77</v>
      </c>
      <c r="AT426" s="193" t="s">
        <v>71</v>
      </c>
      <c r="AU426" s="193" t="s">
        <v>77</v>
      </c>
      <c r="AY426" s="192" t="s">
        <v>117</v>
      </c>
      <c r="BK426" s="194">
        <f>SUM(BK427:BK474)</f>
        <v>0</v>
      </c>
    </row>
    <row r="427" s="2" customFormat="1" ht="16.5" customHeight="1">
      <c r="A427" s="38"/>
      <c r="B427" s="39"/>
      <c r="C427" s="197" t="s">
        <v>598</v>
      </c>
      <c r="D427" s="197" t="s">
        <v>119</v>
      </c>
      <c r="E427" s="198" t="s">
        <v>599</v>
      </c>
      <c r="F427" s="199" t="s">
        <v>600</v>
      </c>
      <c r="G427" s="200" t="s">
        <v>142</v>
      </c>
      <c r="H427" s="201">
        <v>2</v>
      </c>
      <c r="I427" s="202"/>
      <c r="J427" s="203">
        <f>ROUND(I427*H427,2)</f>
        <v>0</v>
      </c>
      <c r="K427" s="199" t="s">
        <v>123</v>
      </c>
      <c r="L427" s="44"/>
      <c r="M427" s="204" t="s">
        <v>19</v>
      </c>
      <c r="N427" s="205" t="s">
        <v>43</v>
      </c>
      <c r="O427" s="84"/>
      <c r="P427" s="206">
        <f>O427*H427</f>
        <v>0</v>
      </c>
      <c r="Q427" s="206">
        <v>0</v>
      </c>
      <c r="R427" s="206">
        <f>Q427*H427</f>
        <v>0</v>
      </c>
      <c r="S427" s="206">
        <v>0</v>
      </c>
      <c r="T427" s="20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08" t="s">
        <v>124</v>
      </c>
      <c r="AT427" s="208" t="s">
        <v>119</v>
      </c>
      <c r="AU427" s="208" t="s">
        <v>79</v>
      </c>
      <c r="AY427" s="17" t="s">
        <v>117</v>
      </c>
      <c r="BE427" s="209">
        <f>IF(N427="základní",J427,0)</f>
        <v>0</v>
      </c>
      <c r="BF427" s="209">
        <f>IF(N427="snížená",J427,0)</f>
        <v>0</v>
      </c>
      <c r="BG427" s="209">
        <f>IF(N427="zákl. přenesená",J427,0)</f>
        <v>0</v>
      </c>
      <c r="BH427" s="209">
        <f>IF(N427="sníž. přenesená",J427,0)</f>
        <v>0</v>
      </c>
      <c r="BI427" s="209">
        <f>IF(N427="nulová",J427,0)</f>
        <v>0</v>
      </c>
      <c r="BJ427" s="17" t="s">
        <v>77</v>
      </c>
      <c r="BK427" s="209">
        <f>ROUND(I427*H427,2)</f>
        <v>0</v>
      </c>
      <c r="BL427" s="17" t="s">
        <v>124</v>
      </c>
      <c r="BM427" s="208" t="s">
        <v>601</v>
      </c>
    </row>
    <row r="428" s="2" customFormat="1">
      <c r="A428" s="38"/>
      <c r="B428" s="39"/>
      <c r="C428" s="40"/>
      <c r="D428" s="210" t="s">
        <v>126</v>
      </c>
      <c r="E428" s="40"/>
      <c r="F428" s="211" t="s">
        <v>602</v>
      </c>
      <c r="G428" s="40"/>
      <c r="H428" s="40"/>
      <c r="I428" s="212"/>
      <c r="J428" s="40"/>
      <c r="K428" s="40"/>
      <c r="L428" s="44"/>
      <c r="M428" s="213"/>
      <c r="N428" s="214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126</v>
      </c>
      <c r="AU428" s="17" t="s">
        <v>79</v>
      </c>
    </row>
    <row r="429" s="2" customFormat="1">
      <c r="A429" s="38"/>
      <c r="B429" s="39"/>
      <c r="C429" s="40"/>
      <c r="D429" s="215" t="s">
        <v>128</v>
      </c>
      <c r="E429" s="40"/>
      <c r="F429" s="216" t="s">
        <v>603</v>
      </c>
      <c r="G429" s="40"/>
      <c r="H429" s="40"/>
      <c r="I429" s="212"/>
      <c r="J429" s="40"/>
      <c r="K429" s="40"/>
      <c r="L429" s="44"/>
      <c r="M429" s="213"/>
      <c r="N429" s="214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128</v>
      </c>
      <c r="AU429" s="17" t="s">
        <v>79</v>
      </c>
    </row>
    <row r="430" s="13" customFormat="1">
      <c r="A430" s="13"/>
      <c r="B430" s="217"/>
      <c r="C430" s="218"/>
      <c r="D430" s="210" t="s">
        <v>130</v>
      </c>
      <c r="E430" s="219" t="s">
        <v>19</v>
      </c>
      <c r="F430" s="220" t="s">
        <v>604</v>
      </c>
      <c r="G430" s="218"/>
      <c r="H430" s="221">
        <v>2</v>
      </c>
      <c r="I430" s="222"/>
      <c r="J430" s="218"/>
      <c r="K430" s="218"/>
      <c r="L430" s="223"/>
      <c r="M430" s="224"/>
      <c r="N430" s="225"/>
      <c r="O430" s="225"/>
      <c r="P430" s="225"/>
      <c r="Q430" s="225"/>
      <c r="R430" s="225"/>
      <c r="S430" s="225"/>
      <c r="T430" s="22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27" t="s">
        <v>130</v>
      </c>
      <c r="AU430" s="227" t="s">
        <v>79</v>
      </c>
      <c r="AV430" s="13" t="s">
        <v>79</v>
      </c>
      <c r="AW430" s="13" t="s">
        <v>33</v>
      </c>
      <c r="AX430" s="13" t="s">
        <v>77</v>
      </c>
      <c r="AY430" s="227" t="s">
        <v>117</v>
      </c>
    </row>
    <row r="431" s="2" customFormat="1" ht="16.5" customHeight="1">
      <c r="A431" s="38"/>
      <c r="B431" s="39"/>
      <c r="C431" s="197" t="s">
        <v>605</v>
      </c>
      <c r="D431" s="197" t="s">
        <v>119</v>
      </c>
      <c r="E431" s="198" t="s">
        <v>606</v>
      </c>
      <c r="F431" s="199" t="s">
        <v>607</v>
      </c>
      <c r="G431" s="200" t="s">
        <v>142</v>
      </c>
      <c r="H431" s="201">
        <v>8</v>
      </c>
      <c r="I431" s="202"/>
      <c r="J431" s="203">
        <f>ROUND(I431*H431,2)</f>
        <v>0</v>
      </c>
      <c r="K431" s="199" t="s">
        <v>123</v>
      </c>
      <c r="L431" s="44"/>
      <c r="M431" s="204" t="s">
        <v>19</v>
      </c>
      <c r="N431" s="205" t="s">
        <v>43</v>
      </c>
      <c r="O431" s="84"/>
      <c r="P431" s="206">
        <f>O431*H431</f>
        <v>0</v>
      </c>
      <c r="Q431" s="206">
        <v>0</v>
      </c>
      <c r="R431" s="206">
        <f>Q431*H431</f>
        <v>0</v>
      </c>
      <c r="S431" s="206">
        <v>0</v>
      </c>
      <c r="T431" s="207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08" t="s">
        <v>124</v>
      </c>
      <c r="AT431" s="208" t="s">
        <v>119</v>
      </c>
      <c r="AU431" s="208" t="s">
        <v>79</v>
      </c>
      <c r="AY431" s="17" t="s">
        <v>117</v>
      </c>
      <c r="BE431" s="209">
        <f>IF(N431="základní",J431,0)</f>
        <v>0</v>
      </c>
      <c r="BF431" s="209">
        <f>IF(N431="snížená",J431,0)</f>
        <v>0</v>
      </c>
      <c r="BG431" s="209">
        <f>IF(N431="zákl. přenesená",J431,0)</f>
        <v>0</v>
      </c>
      <c r="BH431" s="209">
        <f>IF(N431="sníž. přenesená",J431,0)</f>
        <v>0</v>
      </c>
      <c r="BI431" s="209">
        <f>IF(N431="nulová",J431,0)</f>
        <v>0</v>
      </c>
      <c r="BJ431" s="17" t="s">
        <v>77</v>
      </c>
      <c r="BK431" s="209">
        <f>ROUND(I431*H431,2)</f>
        <v>0</v>
      </c>
      <c r="BL431" s="17" t="s">
        <v>124</v>
      </c>
      <c r="BM431" s="208" t="s">
        <v>608</v>
      </c>
    </row>
    <row r="432" s="2" customFormat="1">
      <c r="A432" s="38"/>
      <c r="B432" s="39"/>
      <c r="C432" s="40"/>
      <c r="D432" s="210" t="s">
        <v>126</v>
      </c>
      <c r="E432" s="40"/>
      <c r="F432" s="211" t="s">
        <v>609</v>
      </c>
      <c r="G432" s="40"/>
      <c r="H432" s="40"/>
      <c r="I432" s="212"/>
      <c r="J432" s="40"/>
      <c r="K432" s="40"/>
      <c r="L432" s="44"/>
      <c r="M432" s="213"/>
      <c r="N432" s="214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126</v>
      </c>
      <c r="AU432" s="17" t="s">
        <v>79</v>
      </c>
    </row>
    <row r="433" s="2" customFormat="1">
      <c r="A433" s="38"/>
      <c r="B433" s="39"/>
      <c r="C433" s="40"/>
      <c r="D433" s="215" t="s">
        <v>128</v>
      </c>
      <c r="E433" s="40"/>
      <c r="F433" s="216" t="s">
        <v>610</v>
      </c>
      <c r="G433" s="40"/>
      <c r="H433" s="40"/>
      <c r="I433" s="212"/>
      <c r="J433" s="40"/>
      <c r="K433" s="40"/>
      <c r="L433" s="44"/>
      <c r="M433" s="213"/>
      <c r="N433" s="214"/>
      <c r="O433" s="84"/>
      <c r="P433" s="84"/>
      <c r="Q433" s="84"/>
      <c r="R433" s="84"/>
      <c r="S433" s="84"/>
      <c r="T433" s="85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128</v>
      </c>
      <c r="AU433" s="17" t="s">
        <v>79</v>
      </c>
    </row>
    <row r="434" s="13" customFormat="1">
      <c r="A434" s="13"/>
      <c r="B434" s="217"/>
      <c r="C434" s="218"/>
      <c r="D434" s="210" t="s">
        <v>130</v>
      </c>
      <c r="E434" s="219" t="s">
        <v>19</v>
      </c>
      <c r="F434" s="220" t="s">
        <v>611</v>
      </c>
      <c r="G434" s="218"/>
      <c r="H434" s="221">
        <v>8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27" t="s">
        <v>130</v>
      </c>
      <c r="AU434" s="227" t="s">
        <v>79</v>
      </c>
      <c r="AV434" s="13" t="s">
        <v>79</v>
      </c>
      <c r="AW434" s="13" t="s">
        <v>33</v>
      </c>
      <c r="AX434" s="13" t="s">
        <v>77</v>
      </c>
      <c r="AY434" s="227" t="s">
        <v>117</v>
      </c>
    </row>
    <row r="435" s="2" customFormat="1" ht="21.75" customHeight="1">
      <c r="A435" s="38"/>
      <c r="B435" s="39"/>
      <c r="C435" s="197" t="s">
        <v>612</v>
      </c>
      <c r="D435" s="197" t="s">
        <v>119</v>
      </c>
      <c r="E435" s="198" t="s">
        <v>613</v>
      </c>
      <c r="F435" s="199" t="s">
        <v>614</v>
      </c>
      <c r="G435" s="200" t="s">
        <v>167</v>
      </c>
      <c r="H435" s="201">
        <v>14</v>
      </c>
      <c r="I435" s="202"/>
      <c r="J435" s="203">
        <f>ROUND(I435*H435,2)</f>
        <v>0</v>
      </c>
      <c r="K435" s="199" t="s">
        <v>123</v>
      </c>
      <c r="L435" s="44"/>
      <c r="M435" s="204" t="s">
        <v>19</v>
      </c>
      <c r="N435" s="205" t="s">
        <v>43</v>
      </c>
      <c r="O435" s="84"/>
      <c r="P435" s="206">
        <f>O435*H435</f>
        <v>0</v>
      </c>
      <c r="Q435" s="206">
        <v>0.000166</v>
      </c>
      <c r="R435" s="206">
        <f>Q435*H435</f>
        <v>0.0023240000000000001</v>
      </c>
      <c r="S435" s="206">
        <v>0</v>
      </c>
      <c r="T435" s="207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08" t="s">
        <v>124</v>
      </c>
      <c r="AT435" s="208" t="s">
        <v>119</v>
      </c>
      <c r="AU435" s="208" t="s">
        <v>79</v>
      </c>
      <c r="AY435" s="17" t="s">
        <v>117</v>
      </c>
      <c r="BE435" s="209">
        <f>IF(N435="základní",J435,0)</f>
        <v>0</v>
      </c>
      <c r="BF435" s="209">
        <f>IF(N435="snížená",J435,0)</f>
        <v>0</v>
      </c>
      <c r="BG435" s="209">
        <f>IF(N435="zákl. přenesená",J435,0)</f>
        <v>0</v>
      </c>
      <c r="BH435" s="209">
        <f>IF(N435="sníž. přenesená",J435,0)</f>
        <v>0</v>
      </c>
      <c r="BI435" s="209">
        <f>IF(N435="nulová",J435,0)</f>
        <v>0</v>
      </c>
      <c r="BJ435" s="17" t="s">
        <v>77</v>
      </c>
      <c r="BK435" s="209">
        <f>ROUND(I435*H435,2)</f>
        <v>0</v>
      </c>
      <c r="BL435" s="17" t="s">
        <v>124</v>
      </c>
      <c r="BM435" s="208" t="s">
        <v>615</v>
      </c>
    </row>
    <row r="436" s="2" customFormat="1">
      <c r="A436" s="38"/>
      <c r="B436" s="39"/>
      <c r="C436" s="40"/>
      <c r="D436" s="210" t="s">
        <v>126</v>
      </c>
      <c r="E436" s="40"/>
      <c r="F436" s="211" t="s">
        <v>616</v>
      </c>
      <c r="G436" s="40"/>
      <c r="H436" s="40"/>
      <c r="I436" s="212"/>
      <c r="J436" s="40"/>
      <c r="K436" s="40"/>
      <c r="L436" s="44"/>
      <c r="M436" s="213"/>
      <c r="N436" s="214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126</v>
      </c>
      <c r="AU436" s="17" t="s">
        <v>79</v>
      </c>
    </row>
    <row r="437" s="2" customFormat="1">
      <c r="A437" s="38"/>
      <c r="B437" s="39"/>
      <c r="C437" s="40"/>
      <c r="D437" s="215" t="s">
        <v>128</v>
      </c>
      <c r="E437" s="40"/>
      <c r="F437" s="216" t="s">
        <v>617</v>
      </c>
      <c r="G437" s="40"/>
      <c r="H437" s="40"/>
      <c r="I437" s="212"/>
      <c r="J437" s="40"/>
      <c r="K437" s="40"/>
      <c r="L437" s="44"/>
      <c r="M437" s="213"/>
      <c r="N437" s="214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128</v>
      </c>
      <c r="AU437" s="17" t="s">
        <v>79</v>
      </c>
    </row>
    <row r="438" s="13" customFormat="1">
      <c r="A438" s="13"/>
      <c r="B438" s="217"/>
      <c r="C438" s="218"/>
      <c r="D438" s="210" t="s">
        <v>130</v>
      </c>
      <c r="E438" s="219" t="s">
        <v>19</v>
      </c>
      <c r="F438" s="220" t="s">
        <v>618</v>
      </c>
      <c r="G438" s="218"/>
      <c r="H438" s="221">
        <v>14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27" t="s">
        <v>130</v>
      </c>
      <c r="AU438" s="227" t="s">
        <v>79</v>
      </c>
      <c r="AV438" s="13" t="s">
        <v>79</v>
      </c>
      <c r="AW438" s="13" t="s">
        <v>33</v>
      </c>
      <c r="AX438" s="13" t="s">
        <v>77</v>
      </c>
      <c r="AY438" s="227" t="s">
        <v>117</v>
      </c>
    </row>
    <row r="439" s="2" customFormat="1" ht="16.5" customHeight="1">
      <c r="A439" s="38"/>
      <c r="B439" s="39"/>
      <c r="C439" s="239" t="s">
        <v>619</v>
      </c>
      <c r="D439" s="239" t="s">
        <v>306</v>
      </c>
      <c r="E439" s="240" t="s">
        <v>620</v>
      </c>
      <c r="F439" s="241" t="s">
        <v>621</v>
      </c>
      <c r="G439" s="242" t="s">
        <v>167</v>
      </c>
      <c r="H439" s="243">
        <v>14.140000000000001</v>
      </c>
      <c r="I439" s="244"/>
      <c r="J439" s="245">
        <f>ROUND(I439*H439,2)</f>
        <v>0</v>
      </c>
      <c r="K439" s="241" t="s">
        <v>123</v>
      </c>
      <c r="L439" s="246"/>
      <c r="M439" s="247" t="s">
        <v>19</v>
      </c>
      <c r="N439" s="248" t="s">
        <v>43</v>
      </c>
      <c r="O439" s="84"/>
      <c r="P439" s="206">
        <f>O439*H439</f>
        <v>0</v>
      </c>
      <c r="Q439" s="206">
        <v>0.21440000000000001</v>
      </c>
      <c r="R439" s="206">
        <f>Q439*H439</f>
        <v>3.0316160000000001</v>
      </c>
      <c r="S439" s="206">
        <v>0</v>
      </c>
      <c r="T439" s="207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08" t="s">
        <v>171</v>
      </c>
      <c r="AT439" s="208" t="s">
        <v>306</v>
      </c>
      <c r="AU439" s="208" t="s">
        <v>79</v>
      </c>
      <c r="AY439" s="17" t="s">
        <v>117</v>
      </c>
      <c r="BE439" s="209">
        <f>IF(N439="základní",J439,0)</f>
        <v>0</v>
      </c>
      <c r="BF439" s="209">
        <f>IF(N439="snížená",J439,0)</f>
        <v>0</v>
      </c>
      <c r="BG439" s="209">
        <f>IF(N439="zákl. přenesená",J439,0)</f>
        <v>0</v>
      </c>
      <c r="BH439" s="209">
        <f>IF(N439="sníž. přenesená",J439,0)</f>
        <v>0</v>
      </c>
      <c r="BI439" s="209">
        <f>IF(N439="nulová",J439,0)</f>
        <v>0</v>
      </c>
      <c r="BJ439" s="17" t="s">
        <v>77</v>
      </c>
      <c r="BK439" s="209">
        <f>ROUND(I439*H439,2)</f>
        <v>0</v>
      </c>
      <c r="BL439" s="17" t="s">
        <v>124</v>
      </c>
      <c r="BM439" s="208" t="s">
        <v>622</v>
      </c>
    </row>
    <row r="440" s="2" customFormat="1">
      <c r="A440" s="38"/>
      <c r="B440" s="39"/>
      <c r="C440" s="40"/>
      <c r="D440" s="210" t="s">
        <v>126</v>
      </c>
      <c r="E440" s="40"/>
      <c r="F440" s="211" t="s">
        <v>621</v>
      </c>
      <c r="G440" s="40"/>
      <c r="H440" s="40"/>
      <c r="I440" s="212"/>
      <c r="J440" s="40"/>
      <c r="K440" s="40"/>
      <c r="L440" s="44"/>
      <c r="M440" s="213"/>
      <c r="N440" s="214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126</v>
      </c>
      <c r="AU440" s="17" t="s">
        <v>79</v>
      </c>
    </row>
    <row r="441" s="13" customFormat="1">
      <c r="A441" s="13"/>
      <c r="B441" s="217"/>
      <c r="C441" s="218"/>
      <c r="D441" s="210" t="s">
        <v>130</v>
      </c>
      <c r="E441" s="218"/>
      <c r="F441" s="220" t="s">
        <v>623</v>
      </c>
      <c r="G441" s="218"/>
      <c r="H441" s="221">
        <v>14.140000000000001</v>
      </c>
      <c r="I441" s="222"/>
      <c r="J441" s="218"/>
      <c r="K441" s="218"/>
      <c r="L441" s="223"/>
      <c r="M441" s="224"/>
      <c r="N441" s="225"/>
      <c r="O441" s="225"/>
      <c r="P441" s="225"/>
      <c r="Q441" s="225"/>
      <c r="R441" s="225"/>
      <c r="S441" s="225"/>
      <c r="T441" s="22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27" t="s">
        <v>130</v>
      </c>
      <c r="AU441" s="227" t="s">
        <v>79</v>
      </c>
      <c r="AV441" s="13" t="s">
        <v>79</v>
      </c>
      <c r="AW441" s="13" t="s">
        <v>4</v>
      </c>
      <c r="AX441" s="13" t="s">
        <v>77</v>
      </c>
      <c r="AY441" s="227" t="s">
        <v>117</v>
      </c>
    </row>
    <row r="442" s="2" customFormat="1" ht="21.75" customHeight="1">
      <c r="A442" s="38"/>
      <c r="B442" s="39"/>
      <c r="C442" s="197" t="s">
        <v>624</v>
      </c>
      <c r="D442" s="197" t="s">
        <v>119</v>
      </c>
      <c r="E442" s="198" t="s">
        <v>625</v>
      </c>
      <c r="F442" s="199" t="s">
        <v>626</v>
      </c>
      <c r="G442" s="200" t="s">
        <v>167</v>
      </c>
      <c r="H442" s="201">
        <v>33.600000000000001</v>
      </c>
      <c r="I442" s="202"/>
      <c r="J442" s="203">
        <f>ROUND(I442*H442,2)</f>
        <v>0</v>
      </c>
      <c r="K442" s="199" t="s">
        <v>123</v>
      </c>
      <c r="L442" s="44"/>
      <c r="M442" s="204" t="s">
        <v>19</v>
      </c>
      <c r="N442" s="205" t="s">
        <v>43</v>
      </c>
      <c r="O442" s="84"/>
      <c r="P442" s="206">
        <f>O442*H442</f>
        <v>0</v>
      </c>
      <c r="Q442" s="206">
        <v>0.00025000000000000001</v>
      </c>
      <c r="R442" s="206">
        <f>Q442*H442</f>
        <v>0.0084000000000000012</v>
      </c>
      <c r="S442" s="206">
        <v>0</v>
      </c>
      <c r="T442" s="207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08" t="s">
        <v>124</v>
      </c>
      <c r="AT442" s="208" t="s">
        <v>119</v>
      </c>
      <c r="AU442" s="208" t="s">
        <v>79</v>
      </c>
      <c r="AY442" s="17" t="s">
        <v>117</v>
      </c>
      <c r="BE442" s="209">
        <f>IF(N442="základní",J442,0)</f>
        <v>0</v>
      </c>
      <c r="BF442" s="209">
        <f>IF(N442="snížená",J442,0)</f>
        <v>0</v>
      </c>
      <c r="BG442" s="209">
        <f>IF(N442="zákl. přenesená",J442,0)</f>
        <v>0</v>
      </c>
      <c r="BH442" s="209">
        <f>IF(N442="sníž. přenesená",J442,0)</f>
        <v>0</v>
      </c>
      <c r="BI442" s="209">
        <f>IF(N442="nulová",J442,0)</f>
        <v>0</v>
      </c>
      <c r="BJ442" s="17" t="s">
        <v>77</v>
      </c>
      <c r="BK442" s="209">
        <f>ROUND(I442*H442,2)</f>
        <v>0</v>
      </c>
      <c r="BL442" s="17" t="s">
        <v>124</v>
      </c>
      <c r="BM442" s="208" t="s">
        <v>627</v>
      </c>
    </row>
    <row r="443" s="2" customFormat="1">
      <c r="A443" s="38"/>
      <c r="B443" s="39"/>
      <c r="C443" s="40"/>
      <c r="D443" s="210" t="s">
        <v>126</v>
      </c>
      <c r="E443" s="40"/>
      <c r="F443" s="211" t="s">
        <v>628</v>
      </c>
      <c r="G443" s="40"/>
      <c r="H443" s="40"/>
      <c r="I443" s="212"/>
      <c r="J443" s="40"/>
      <c r="K443" s="40"/>
      <c r="L443" s="44"/>
      <c r="M443" s="213"/>
      <c r="N443" s="214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126</v>
      </c>
      <c r="AU443" s="17" t="s">
        <v>79</v>
      </c>
    </row>
    <row r="444" s="2" customFormat="1">
      <c r="A444" s="38"/>
      <c r="B444" s="39"/>
      <c r="C444" s="40"/>
      <c r="D444" s="215" t="s">
        <v>128</v>
      </c>
      <c r="E444" s="40"/>
      <c r="F444" s="216" t="s">
        <v>629</v>
      </c>
      <c r="G444" s="40"/>
      <c r="H444" s="40"/>
      <c r="I444" s="212"/>
      <c r="J444" s="40"/>
      <c r="K444" s="40"/>
      <c r="L444" s="44"/>
      <c r="M444" s="213"/>
      <c r="N444" s="214"/>
      <c r="O444" s="84"/>
      <c r="P444" s="84"/>
      <c r="Q444" s="84"/>
      <c r="R444" s="84"/>
      <c r="S444" s="84"/>
      <c r="T444" s="85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128</v>
      </c>
      <c r="AU444" s="17" t="s">
        <v>79</v>
      </c>
    </row>
    <row r="445" s="13" customFormat="1">
      <c r="A445" s="13"/>
      <c r="B445" s="217"/>
      <c r="C445" s="218"/>
      <c r="D445" s="210" t="s">
        <v>130</v>
      </c>
      <c r="E445" s="219" t="s">
        <v>19</v>
      </c>
      <c r="F445" s="220" t="s">
        <v>630</v>
      </c>
      <c r="G445" s="218"/>
      <c r="H445" s="221">
        <v>33.600000000000001</v>
      </c>
      <c r="I445" s="222"/>
      <c r="J445" s="218"/>
      <c r="K445" s="218"/>
      <c r="L445" s="223"/>
      <c r="M445" s="224"/>
      <c r="N445" s="225"/>
      <c r="O445" s="225"/>
      <c r="P445" s="225"/>
      <c r="Q445" s="225"/>
      <c r="R445" s="225"/>
      <c r="S445" s="225"/>
      <c r="T445" s="22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27" t="s">
        <v>130</v>
      </c>
      <c r="AU445" s="227" t="s">
        <v>79</v>
      </c>
      <c r="AV445" s="13" t="s">
        <v>79</v>
      </c>
      <c r="AW445" s="13" t="s">
        <v>33</v>
      </c>
      <c r="AX445" s="13" t="s">
        <v>72</v>
      </c>
      <c r="AY445" s="227" t="s">
        <v>117</v>
      </c>
    </row>
    <row r="446" s="14" customFormat="1">
      <c r="A446" s="14"/>
      <c r="B446" s="228"/>
      <c r="C446" s="229"/>
      <c r="D446" s="210" t="s">
        <v>130</v>
      </c>
      <c r="E446" s="230" t="s">
        <v>19</v>
      </c>
      <c r="F446" s="231" t="s">
        <v>132</v>
      </c>
      <c r="G446" s="229"/>
      <c r="H446" s="232">
        <v>33.600000000000001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38" t="s">
        <v>130</v>
      </c>
      <c r="AU446" s="238" t="s">
        <v>79</v>
      </c>
      <c r="AV446" s="14" t="s">
        <v>124</v>
      </c>
      <c r="AW446" s="14" t="s">
        <v>33</v>
      </c>
      <c r="AX446" s="14" t="s">
        <v>77</v>
      </c>
      <c r="AY446" s="238" t="s">
        <v>117</v>
      </c>
    </row>
    <row r="447" s="2" customFormat="1" ht="16.5" customHeight="1">
      <c r="A447" s="38"/>
      <c r="B447" s="39"/>
      <c r="C447" s="239" t="s">
        <v>631</v>
      </c>
      <c r="D447" s="239" t="s">
        <v>306</v>
      </c>
      <c r="E447" s="240" t="s">
        <v>632</v>
      </c>
      <c r="F447" s="241" t="s">
        <v>633</v>
      </c>
      <c r="G447" s="242" t="s">
        <v>167</v>
      </c>
      <c r="H447" s="243">
        <v>33.936</v>
      </c>
      <c r="I447" s="244"/>
      <c r="J447" s="245">
        <f>ROUND(I447*H447,2)</f>
        <v>0</v>
      </c>
      <c r="K447" s="241" t="s">
        <v>123</v>
      </c>
      <c r="L447" s="246"/>
      <c r="M447" s="247" t="s">
        <v>19</v>
      </c>
      <c r="N447" s="248" t="s">
        <v>43</v>
      </c>
      <c r="O447" s="84"/>
      <c r="P447" s="206">
        <f>O447*H447</f>
        <v>0</v>
      </c>
      <c r="Q447" s="206">
        <v>0.59999999999999998</v>
      </c>
      <c r="R447" s="206">
        <f>Q447*H447</f>
        <v>20.361599999999999</v>
      </c>
      <c r="S447" s="206">
        <v>0</v>
      </c>
      <c r="T447" s="207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08" t="s">
        <v>171</v>
      </c>
      <c r="AT447" s="208" t="s">
        <v>306</v>
      </c>
      <c r="AU447" s="208" t="s">
        <v>79</v>
      </c>
      <c r="AY447" s="17" t="s">
        <v>117</v>
      </c>
      <c r="BE447" s="209">
        <f>IF(N447="základní",J447,0)</f>
        <v>0</v>
      </c>
      <c r="BF447" s="209">
        <f>IF(N447="snížená",J447,0)</f>
        <v>0</v>
      </c>
      <c r="BG447" s="209">
        <f>IF(N447="zákl. přenesená",J447,0)</f>
        <v>0</v>
      </c>
      <c r="BH447" s="209">
        <f>IF(N447="sníž. přenesená",J447,0)</f>
        <v>0</v>
      </c>
      <c r="BI447" s="209">
        <f>IF(N447="nulová",J447,0)</f>
        <v>0</v>
      </c>
      <c r="BJ447" s="17" t="s">
        <v>77</v>
      </c>
      <c r="BK447" s="209">
        <f>ROUND(I447*H447,2)</f>
        <v>0</v>
      </c>
      <c r="BL447" s="17" t="s">
        <v>124</v>
      </c>
      <c r="BM447" s="208" t="s">
        <v>634</v>
      </c>
    </row>
    <row r="448" s="2" customFormat="1">
      <c r="A448" s="38"/>
      <c r="B448" s="39"/>
      <c r="C448" s="40"/>
      <c r="D448" s="210" t="s">
        <v>126</v>
      </c>
      <c r="E448" s="40"/>
      <c r="F448" s="211" t="s">
        <v>633</v>
      </c>
      <c r="G448" s="40"/>
      <c r="H448" s="40"/>
      <c r="I448" s="212"/>
      <c r="J448" s="40"/>
      <c r="K448" s="40"/>
      <c r="L448" s="44"/>
      <c r="M448" s="213"/>
      <c r="N448" s="214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126</v>
      </c>
      <c r="AU448" s="17" t="s">
        <v>79</v>
      </c>
    </row>
    <row r="449" s="13" customFormat="1">
      <c r="A449" s="13"/>
      <c r="B449" s="217"/>
      <c r="C449" s="218"/>
      <c r="D449" s="210" t="s">
        <v>130</v>
      </c>
      <c r="E449" s="218"/>
      <c r="F449" s="220" t="s">
        <v>635</v>
      </c>
      <c r="G449" s="218"/>
      <c r="H449" s="221">
        <v>33.936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27" t="s">
        <v>130</v>
      </c>
      <c r="AU449" s="227" t="s">
        <v>79</v>
      </c>
      <c r="AV449" s="13" t="s">
        <v>79</v>
      </c>
      <c r="AW449" s="13" t="s">
        <v>4</v>
      </c>
      <c r="AX449" s="13" t="s">
        <v>77</v>
      </c>
      <c r="AY449" s="227" t="s">
        <v>117</v>
      </c>
    </row>
    <row r="450" s="2" customFormat="1" ht="16.5" customHeight="1">
      <c r="A450" s="38"/>
      <c r="B450" s="39"/>
      <c r="C450" s="197" t="s">
        <v>636</v>
      </c>
      <c r="D450" s="197" t="s">
        <v>119</v>
      </c>
      <c r="E450" s="198" t="s">
        <v>637</v>
      </c>
      <c r="F450" s="199" t="s">
        <v>638</v>
      </c>
      <c r="G450" s="200" t="s">
        <v>196</v>
      </c>
      <c r="H450" s="201">
        <v>47.527000000000001</v>
      </c>
      <c r="I450" s="202"/>
      <c r="J450" s="203">
        <f>ROUND(I450*H450,2)</f>
        <v>0</v>
      </c>
      <c r="K450" s="199" t="s">
        <v>123</v>
      </c>
      <c r="L450" s="44"/>
      <c r="M450" s="204" t="s">
        <v>19</v>
      </c>
      <c r="N450" s="205" t="s">
        <v>43</v>
      </c>
      <c r="O450" s="84"/>
      <c r="P450" s="206">
        <f>O450*H450</f>
        <v>0</v>
      </c>
      <c r="Q450" s="206">
        <v>2.5018699999999998</v>
      </c>
      <c r="R450" s="206">
        <f>Q450*H450</f>
        <v>118.90637548999999</v>
      </c>
      <c r="S450" s="206">
        <v>0</v>
      </c>
      <c r="T450" s="207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08" t="s">
        <v>124</v>
      </c>
      <c r="AT450" s="208" t="s">
        <v>119</v>
      </c>
      <c r="AU450" s="208" t="s">
        <v>79</v>
      </c>
      <c r="AY450" s="17" t="s">
        <v>117</v>
      </c>
      <c r="BE450" s="209">
        <f>IF(N450="základní",J450,0)</f>
        <v>0</v>
      </c>
      <c r="BF450" s="209">
        <f>IF(N450="snížená",J450,0)</f>
        <v>0</v>
      </c>
      <c r="BG450" s="209">
        <f>IF(N450="zákl. přenesená",J450,0)</f>
        <v>0</v>
      </c>
      <c r="BH450" s="209">
        <f>IF(N450="sníž. přenesená",J450,0)</f>
        <v>0</v>
      </c>
      <c r="BI450" s="209">
        <f>IF(N450="nulová",J450,0)</f>
        <v>0</v>
      </c>
      <c r="BJ450" s="17" t="s">
        <v>77</v>
      </c>
      <c r="BK450" s="209">
        <f>ROUND(I450*H450,2)</f>
        <v>0</v>
      </c>
      <c r="BL450" s="17" t="s">
        <v>124</v>
      </c>
      <c r="BM450" s="208" t="s">
        <v>639</v>
      </c>
    </row>
    <row r="451" s="2" customFormat="1">
      <c r="A451" s="38"/>
      <c r="B451" s="39"/>
      <c r="C451" s="40"/>
      <c r="D451" s="210" t="s">
        <v>126</v>
      </c>
      <c r="E451" s="40"/>
      <c r="F451" s="211" t="s">
        <v>640</v>
      </c>
      <c r="G451" s="40"/>
      <c r="H451" s="40"/>
      <c r="I451" s="212"/>
      <c r="J451" s="40"/>
      <c r="K451" s="40"/>
      <c r="L451" s="44"/>
      <c r="M451" s="213"/>
      <c r="N451" s="214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126</v>
      </c>
      <c r="AU451" s="17" t="s">
        <v>79</v>
      </c>
    </row>
    <row r="452" s="2" customFormat="1">
      <c r="A452" s="38"/>
      <c r="B452" s="39"/>
      <c r="C452" s="40"/>
      <c r="D452" s="215" t="s">
        <v>128</v>
      </c>
      <c r="E452" s="40"/>
      <c r="F452" s="216" t="s">
        <v>641</v>
      </c>
      <c r="G452" s="40"/>
      <c r="H452" s="40"/>
      <c r="I452" s="212"/>
      <c r="J452" s="40"/>
      <c r="K452" s="40"/>
      <c r="L452" s="44"/>
      <c r="M452" s="213"/>
      <c r="N452" s="214"/>
      <c r="O452" s="84"/>
      <c r="P452" s="84"/>
      <c r="Q452" s="84"/>
      <c r="R452" s="84"/>
      <c r="S452" s="84"/>
      <c r="T452" s="85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128</v>
      </c>
      <c r="AU452" s="17" t="s">
        <v>79</v>
      </c>
    </row>
    <row r="453" s="13" customFormat="1">
      <c r="A453" s="13"/>
      <c r="B453" s="217"/>
      <c r="C453" s="218"/>
      <c r="D453" s="210" t="s">
        <v>130</v>
      </c>
      <c r="E453" s="219" t="s">
        <v>19</v>
      </c>
      <c r="F453" s="220" t="s">
        <v>642</v>
      </c>
      <c r="G453" s="218"/>
      <c r="H453" s="221">
        <v>7.4100000000000001</v>
      </c>
      <c r="I453" s="222"/>
      <c r="J453" s="218"/>
      <c r="K453" s="218"/>
      <c r="L453" s="223"/>
      <c r="M453" s="224"/>
      <c r="N453" s="225"/>
      <c r="O453" s="225"/>
      <c r="P453" s="225"/>
      <c r="Q453" s="225"/>
      <c r="R453" s="225"/>
      <c r="S453" s="225"/>
      <c r="T453" s="22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27" t="s">
        <v>130</v>
      </c>
      <c r="AU453" s="227" t="s">
        <v>79</v>
      </c>
      <c r="AV453" s="13" t="s">
        <v>79</v>
      </c>
      <c r="AW453" s="13" t="s">
        <v>33</v>
      </c>
      <c r="AX453" s="13" t="s">
        <v>72</v>
      </c>
      <c r="AY453" s="227" t="s">
        <v>117</v>
      </c>
    </row>
    <row r="454" s="13" customFormat="1">
      <c r="A454" s="13"/>
      <c r="B454" s="217"/>
      <c r="C454" s="218"/>
      <c r="D454" s="210" t="s">
        <v>130</v>
      </c>
      <c r="E454" s="219" t="s">
        <v>19</v>
      </c>
      <c r="F454" s="220" t="s">
        <v>643</v>
      </c>
      <c r="G454" s="218"/>
      <c r="H454" s="221">
        <v>8.8599999999999994</v>
      </c>
      <c r="I454" s="222"/>
      <c r="J454" s="218"/>
      <c r="K454" s="218"/>
      <c r="L454" s="223"/>
      <c r="M454" s="224"/>
      <c r="N454" s="225"/>
      <c r="O454" s="225"/>
      <c r="P454" s="225"/>
      <c r="Q454" s="225"/>
      <c r="R454" s="225"/>
      <c r="S454" s="225"/>
      <c r="T454" s="22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27" t="s">
        <v>130</v>
      </c>
      <c r="AU454" s="227" t="s">
        <v>79</v>
      </c>
      <c r="AV454" s="13" t="s">
        <v>79</v>
      </c>
      <c r="AW454" s="13" t="s">
        <v>33</v>
      </c>
      <c r="AX454" s="13" t="s">
        <v>72</v>
      </c>
      <c r="AY454" s="227" t="s">
        <v>117</v>
      </c>
    </row>
    <row r="455" s="13" customFormat="1">
      <c r="A455" s="13"/>
      <c r="B455" s="217"/>
      <c r="C455" s="218"/>
      <c r="D455" s="210" t="s">
        <v>130</v>
      </c>
      <c r="E455" s="219" t="s">
        <v>19</v>
      </c>
      <c r="F455" s="220" t="s">
        <v>644</v>
      </c>
      <c r="G455" s="218"/>
      <c r="H455" s="221">
        <v>15.801</v>
      </c>
      <c r="I455" s="222"/>
      <c r="J455" s="218"/>
      <c r="K455" s="218"/>
      <c r="L455" s="223"/>
      <c r="M455" s="224"/>
      <c r="N455" s="225"/>
      <c r="O455" s="225"/>
      <c r="P455" s="225"/>
      <c r="Q455" s="225"/>
      <c r="R455" s="225"/>
      <c r="S455" s="225"/>
      <c r="T455" s="22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27" t="s">
        <v>130</v>
      </c>
      <c r="AU455" s="227" t="s">
        <v>79</v>
      </c>
      <c r="AV455" s="13" t="s">
        <v>79</v>
      </c>
      <c r="AW455" s="13" t="s">
        <v>33</v>
      </c>
      <c r="AX455" s="13" t="s">
        <v>72</v>
      </c>
      <c r="AY455" s="227" t="s">
        <v>117</v>
      </c>
    </row>
    <row r="456" s="13" customFormat="1">
      <c r="A456" s="13"/>
      <c r="B456" s="217"/>
      <c r="C456" s="218"/>
      <c r="D456" s="210" t="s">
        <v>130</v>
      </c>
      <c r="E456" s="219" t="s">
        <v>19</v>
      </c>
      <c r="F456" s="220" t="s">
        <v>645</v>
      </c>
      <c r="G456" s="218"/>
      <c r="H456" s="221">
        <v>9.1769999999999996</v>
      </c>
      <c r="I456" s="222"/>
      <c r="J456" s="218"/>
      <c r="K456" s="218"/>
      <c r="L456" s="223"/>
      <c r="M456" s="224"/>
      <c r="N456" s="225"/>
      <c r="O456" s="225"/>
      <c r="P456" s="225"/>
      <c r="Q456" s="225"/>
      <c r="R456" s="225"/>
      <c r="S456" s="225"/>
      <c r="T456" s="22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27" t="s">
        <v>130</v>
      </c>
      <c r="AU456" s="227" t="s">
        <v>79</v>
      </c>
      <c r="AV456" s="13" t="s">
        <v>79</v>
      </c>
      <c r="AW456" s="13" t="s">
        <v>33</v>
      </c>
      <c r="AX456" s="13" t="s">
        <v>72</v>
      </c>
      <c r="AY456" s="227" t="s">
        <v>117</v>
      </c>
    </row>
    <row r="457" s="13" customFormat="1">
      <c r="A457" s="13"/>
      <c r="B457" s="217"/>
      <c r="C457" s="218"/>
      <c r="D457" s="210" t="s">
        <v>130</v>
      </c>
      <c r="E457" s="219" t="s">
        <v>19</v>
      </c>
      <c r="F457" s="220" t="s">
        <v>646</v>
      </c>
      <c r="G457" s="218"/>
      <c r="H457" s="221">
        <v>6.2789999999999999</v>
      </c>
      <c r="I457" s="222"/>
      <c r="J457" s="218"/>
      <c r="K457" s="218"/>
      <c r="L457" s="223"/>
      <c r="M457" s="224"/>
      <c r="N457" s="225"/>
      <c r="O457" s="225"/>
      <c r="P457" s="225"/>
      <c r="Q457" s="225"/>
      <c r="R457" s="225"/>
      <c r="S457" s="225"/>
      <c r="T457" s="22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27" t="s">
        <v>130</v>
      </c>
      <c r="AU457" s="227" t="s">
        <v>79</v>
      </c>
      <c r="AV457" s="13" t="s">
        <v>79</v>
      </c>
      <c r="AW457" s="13" t="s">
        <v>33</v>
      </c>
      <c r="AX457" s="13" t="s">
        <v>72</v>
      </c>
      <c r="AY457" s="227" t="s">
        <v>117</v>
      </c>
    </row>
    <row r="458" s="14" customFormat="1">
      <c r="A458" s="14"/>
      <c r="B458" s="228"/>
      <c r="C458" s="229"/>
      <c r="D458" s="210" t="s">
        <v>130</v>
      </c>
      <c r="E458" s="230" t="s">
        <v>19</v>
      </c>
      <c r="F458" s="231" t="s">
        <v>132</v>
      </c>
      <c r="G458" s="229"/>
      <c r="H458" s="232">
        <v>47.527000000000001</v>
      </c>
      <c r="I458" s="233"/>
      <c r="J458" s="229"/>
      <c r="K458" s="229"/>
      <c r="L458" s="234"/>
      <c r="M458" s="235"/>
      <c r="N458" s="236"/>
      <c r="O458" s="236"/>
      <c r="P458" s="236"/>
      <c r="Q458" s="236"/>
      <c r="R458" s="236"/>
      <c r="S458" s="236"/>
      <c r="T458" s="23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38" t="s">
        <v>130</v>
      </c>
      <c r="AU458" s="238" t="s">
        <v>79</v>
      </c>
      <c r="AV458" s="14" t="s">
        <v>124</v>
      </c>
      <c r="AW458" s="14" t="s">
        <v>33</v>
      </c>
      <c r="AX458" s="14" t="s">
        <v>77</v>
      </c>
      <c r="AY458" s="238" t="s">
        <v>117</v>
      </c>
    </row>
    <row r="459" s="2" customFormat="1" ht="16.5" customHeight="1">
      <c r="A459" s="38"/>
      <c r="B459" s="39"/>
      <c r="C459" s="197" t="s">
        <v>647</v>
      </c>
      <c r="D459" s="197" t="s">
        <v>119</v>
      </c>
      <c r="E459" s="198" t="s">
        <v>648</v>
      </c>
      <c r="F459" s="199" t="s">
        <v>649</v>
      </c>
      <c r="G459" s="200" t="s">
        <v>122</v>
      </c>
      <c r="H459" s="201">
        <v>105.988</v>
      </c>
      <c r="I459" s="202"/>
      <c r="J459" s="203">
        <f>ROUND(I459*H459,2)</f>
        <v>0</v>
      </c>
      <c r="K459" s="199" t="s">
        <v>123</v>
      </c>
      <c r="L459" s="44"/>
      <c r="M459" s="204" t="s">
        <v>19</v>
      </c>
      <c r="N459" s="205" t="s">
        <v>43</v>
      </c>
      <c r="O459" s="84"/>
      <c r="P459" s="206">
        <f>O459*H459</f>
        <v>0</v>
      </c>
      <c r="Q459" s="206">
        <v>0.0040181399999999999</v>
      </c>
      <c r="R459" s="206">
        <f>Q459*H459</f>
        <v>0.42587462232000001</v>
      </c>
      <c r="S459" s="206">
        <v>0</v>
      </c>
      <c r="T459" s="207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08" t="s">
        <v>124</v>
      </c>
      <c r="AT459" s="208" t="s">
        <v>119</v>
      </c>
      <c r="AU459" s="208" t="s">
        <v>79</v>
      </c>
      <c r="AY459" s="17" t="s">
        <v>117</v>
      </c>
      <c r="BE459" s="209">
        <f>IF(N459="základní",J459,0)</f>
        <v>0</v>
      </c>
      <c r="BF459" s="209">
        <f>IF(N459="snížená",J459,0)</f>
        <v>0</v>
      </c>
      <c r="BG459" s="209">
        <f>IF(N459="zákl. přenesená",J459,0)</f>
        <v>0</v>
      </c>
      <c r="BH459" s="209">
        <f>IF(N459="sníž. přenesená",J459,0)</f>
        <v>0</v>
      </c>
      <c r="BI459" s="209">
        <f>IF(N459="nulová",J459,0)</f>
        <v>0</v>
      </c>
      <c r="BJ459" s="17" t="s">
        <v>77</v>
      </c>
      <c r="BK459" s="209">
        <f>ROUND(I459*H459,2)</f>
        <v>0</v>
      </c>
      <c r="BL459" s="17" t="s">
        <v>124</v>
      </c>
      <c r="BM459" s="208" t="s">
        <v>650</v>
      </c>
    </row>
    <row r="460" s="2" customFormat="1">
      <c r="A460" s="38"/>
      <c r="B460" s="39"/>
      <c r="C460" s="40"/>
      <c r="D460" s="210" t="s">
        <v>126</v>
      </c>
      <c r="E460" s="40"/>
      <c r="F460" s="211" t="s">
        <v>651</v>
      </c>
      <c r="G460" s="40"/>
      <c r="H460" s="40"/>
      <c r="I460" s="212"/>
      <c r="J460" s="40"/>
      <c r="K460" s="40"/>
      <c r="L460" s="44"/>
      <c r="M460" s="213"/>
      <c r="N460" s="214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126</v>
      </c>
      <c r="AU460" s="17" t="s">
        <v>79</v>
      </c>
    </row>
    <row r="461" s="2" customFormat="1">
      <c r="A461" s="38"/>
      <c r="B461" s="39"/>
      <c r="C461" s="40"/>
      <c r="D461" s="215" t="s">
        <v>128</v>
      </c>
      <c r="E461" s="40"/>
      <c r="F461" s="216" t="s">
        <v>652</v>
      </c>
      <c r="G461" s="40"/>
      <c r="H461" s="40"/>
      <c r="I461" s="212"/>
      <c r="J461" s="40"/>
      <c r="K461" s="40"/>
      <c r="L461" s="44"/>
      <c r="M461" s="213"/>
      <c r="N461" s="214"/>
      <c r="O461" s="84"/>
      <c r="P461" s="84"/>
      <c r="Q461" s="84"/>
      <c r="R461" s="84"/>
      <c r="S461" s="84"/>
      <c r="T461" s="85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128</v>
      </c>
      <c r="AU461" s="17" t="s">
        <v>79</v>
      </c>
    </row>
    <row r="462" s="13" customFormat="1">
      <c r="A462" s="13"/>
      <c r="B462" s="217"/>
      <c r="C462" s="218"/>
      <c r="D462" s="210" t="s">
        <v>130</v>
      </c>
      <c r="E462" s="219" t="s">
        <v>19</v>
      </c>
      <c r="F462" s="220" t="s">
        <v>653</v>
      </c>
      <c r="G462" s="218"/>
      <c r="H462" s="221">
        <v>7.1500000000000004</v>
      </c>
      <c r="I462" s="222"/>
      <c r="J462" s="218"/>
      <c r="K462" s="218"/>
      <c r="L462" s="223"/>
      <c r="M462" s="224"/>
      <c r="N462" s="225"/>
      <c r="O462" s="225"/>
      <c r="P462" s="225"/>
      <c r="Q462" s="225"/>
      <c r="R462" s="225"/>
      <c r="S462" s="225"/>
      <c r="T462" s="22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27" t="s">
        <v>130</v>
      </c>
      <c r="AU462" s="227" t="s">
        <v>79</v>
      </c>
      <c r="AV462" s="13" t="s">
        <v>79</v>
      </c>
      <c r="AW462" s="13" t="s">
        <v>33</v>
      </c>
      <c r="AX462" s="13" t="s">
        <v>72</v>
      </c>
      <c r="AY462" s="227" t="s">
        <v>117</v>
      </c>
    </row>
    <row r="463" s="13" customFormat="1">
      <c r="A463" s="13"/>
      <c r="B463" s="217"/>
      <c r="C463" s="218"/>
      <c r="D463" s="210" t="s">
        <v>130</v>
      </c>
      <c r="E463" s="219" t="s">
        <v>19</v>
      </c>
      <c r="F463" s="220" t="s">
        <v>654</v>
      </c>
      <c r="G463" s="218"/>
      <c r="H463" s="221">
        <v>21.827999999999999</v>
      </c>
      <c r="I463" s="222"/>
      <c r="J463" s="218"/>
      <c r="K463" s="218"/>
      <c r="L463" s="223"/>
      <c r="M463" s="224"/>
      <c r="N463" s="225"/>
      <c r="O463" s="225"/>
      <c r="P463" s="225"/>
      <c r="Q463" s="225"/>
      <c r="R463" s="225"/>
      <c r="S463" s="225"/>
      <c r="T463" s="22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27" t="s">
        <v>130</v>
      </c>
      <c r="AU463" s="227" t="s">
        <v>79</v>
      </c>
      <c r="AV463" s="13" t="s">
        <v>79</v>
      </c>
      <c r="AW463" s="13" t="s">
        <v>33</v>
      </c>
      <c r="AX463" s="13" t="s">
        <v>72</v>
      </c>
      <c r="AY463" s="227" t="s">
        <v>117</v>
      </c>
    </row>
    <row r="464" s="13" customFormat="1">
      <c r="A464" s="13"/>
      <c r="B464" s="217"/>
      <c r="C464" s="218"/>
      <c r="D464" s="210" t="s">
        <v>130</v>
      </c>
      <c r="E464" s="219" t="s">
        <v>19</v>
      </c>
      <c r="F464" s="220" t="s">
        <v>655</v>
      </c>
      <c r="G464" s="218"/>
      <c r="H464" s="221">
        <v>38.93</v>
      </c>
      <c r="I464" s="222"/>
      <c r="J464" s="218"/>
      <c r="K464" s="218"/>
      <c r="L464" s="223"/>
      <c r="M464" s="224"/>
      <c r="N464" s="225"/>
      <c r="O464" s="225"/>
      <c r="P464" s="225"/>
      <c r="Q464" s="225"/>
      <c r="R464" s="225"/>
      <c r="S464" s="225"/>
      <c r="T464" s="22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27" t="s">
        <v>130</v>
      </c>
      <c r="AU464" s="227" t="s">
        <v>79</v>
      </c>
      <c r="AV464" s="13" t="s">
        <v>79</v>
      </c>
      <c r="AW464" s="13" t="s">
        <v>33</v>
      </c>
      <c r="AX464" s="13" t="s">
        <v>72</v>
      </c>
      <c r="AY464" s="227" t="s">
        <v>117</v>
      </c>
    </row>
    <row r="465" s="13" customFormat="1">
      <c r="A465" s="13"/>
      <c r="B465" s="217"/>
      <c r="C465" s="218"/>
      <c r="D465" s="210" t="s">
        <v>130</v>
      </c>
      <c r="E465" s="219" t="s">
        <v>19</v>
      </c>
      <c r="F465" s="220" t="s">
        <v>656</v>
      </c>
      <c r="G465" s="218"/>
      <c r="H465" s="221">
        <v>22.609999999999999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27" t="s">
        <v>130</v>
      </c>
      <c r="AU465" s="227" t="s">
        <v>79</v>
      </c>
      <c r="AV465" s="13" t="s">
        <v>79</v>
      </c>
      <c r="AW465" s="13" t="s">
        <v>33</v>
      </c>
      <c r="AX465" s="13" t="s">
        <v>72</v>
      </c>
      <c r="AY465" s="227" t="s">
        <v>117</v>
      </c>
    </row>
    <row r="466" s="13" customFormat="1">
      <c r="A466" s="13"/>
      <c r="B466" s="217"/>
      <c r="C466" s="218"/>
      <c r="D466" s="210" t="s">
        <v>130</v>
      </c>
      <c r="E466" s="219" t="s">
        <v>19</v>
      </c>
      <c r="F466" s="220" t="s">
        <v>657</v>
      </c>
      <c r="G466" s="218"/>
      <c r="H466" s="221">
        <v>15.470000000000001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27" t="s">
        <v>130</v>
      </c>
      <c r="AU466" s="227" t="s">
        <v>79</v>
      </c>
      <c r="AV466" s="13" t="s">
        <v>79</v>
      </c>
      <c r="AW466" s="13" t="s">
        <v>33</v>
      </c>
      <c r="AX466" s="13" t="s">
        <v>72</v>
      </c>
      <c r="AY466" s="227" t="s">
        <v>117</v>
      </c>
    </row>
    <row r="467" s="14" customFormat="1">
      <c r="A467" s="14"/>
      <c r="B467" s="228"/>
      <c r="C467" s="229"/>
      <c r="D467" s="210" t="s">
        <v>130</v>
      </c>
      <c r="E467" s="230" t="s">
        <v>19</v>
      </c>
      <c r="F467" s="231" t="s">
        <v>132</v>
      </c>
      <c r="G467" s="229"/>
      <c r="H467" s="232">
        <v>105.988</v>
      </c>
      <c r="I467" s="233"/>
      <c r="J467" s="229"/>
      <c r="K467" s="229"/>
      <c r="L467" s="234"/>
      <c r="M467" s="235"/>
      <c r="N467" s="236"/>
      <c r="O467" s="236"/>
      <c r="P467" s="236"/>
      <c r="Q467" s="236"/>
      <c r="R467" s="236"/>
      <c r="S467" s="236"/>
      <c r="T467" s="23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38" t="s">
        <v>130</v>
      </c>
      <c r="AU467" s="238" t="s">
        <v>79</v>
      </c>
      <c r="AV467" s="14" t="s">
        <v>124</v>
      </c>
      <c r="AW467" s="14" t="s">
        <v>33</v>
      </c>
      <c r="AX467" s="14" t="s">
        <v>77</v>
      </c>
      <c r="AY467" s="238" t="s">
        <v>117</v>
      </c>
    </row>
    <row r="468" s="2" customFormat="1" ht="16.5" customHeight="1">
      <c r="A468" s="38"/>
      <c r="B468" s="39"/>
      <c r="C468" s="239" t="s">
        <v>658</v>
      </c>
      <c r="D468" s="239" t="s">
        <v>306</v>
      </c>
      <c r="E468" s="240" t="s">
        <v>659</v>
      </c>
      <c r="F468" s="241" t="s">
        <v>660</v>
      </c>
      <c r="G468" s="242" t="s">
        <v>142</v>
      </c>
      <c r="H468" s="243">
        <v>6</v>
      </c>
      <c r="I468" s="244"/>
      <c r="J468" s="245">
        <f>ROUND(I468*H468,2)</f>
        <v>0</v>
      </c>
      <c r="K468" s="241" t="s">
        <v>19</v>
      </c>
      <c r="L468" s="246"/>
      <c r="M468" s="247" t="s">
        <v>19</v>
      </c>
      <c r="N468" s="248" t="s">
        <v>43</v>
      </c>
      <c r="O468" s="84"/>
      <c r="P468" s="206">
        <f>O468*H468</f>
        <v>0</v>
      </c>
      <c r="Q468" s="206">
        <v>0.0044999999999999997</v>
      </c>
      <c r="R468" s="206">
        <f>Q468*H468</f>
        <v>0.026999999999999996</v>
      </c>
      <c r="S468" s="206">
        <v>0</v>
      </c>
      <c r="T468" s="207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08" t="s">
        <v>171</v>
      </c>
      <c r="AT468" s="208" t="s">
        <v>306</v>
      </c>
      <c r="AU468" s="208" t="s">
        <v>79</v>
      </c>
      <c r="AY468" s="17" t="s">
        <v>117</v>
      </c>
      <c r="BE468" s="209">
        <f>IF(N468="základní",J468,0)</f>
        <v>0</v>
      </c>
      <c r="BF468" s="209">
        <f>IF(N468="snížená",J468,0)</f>
        <v>0</v>
      </c>
      <c r="BG468" s="209">
        <f>IF(N468="zákl. přenesená",J468,0)</f>
        <v>0</v>
      </c>
      <c r="BH468" s="209">
        <f>IF(N468="sníž. přenesená",J468,0)</f>
        <v>0</v>
      </c>
      <c r="BI468" s="209">
        <f>IF(N468="nulová",J468,0)</f>
        <v>0</v>
      </c>
      <c r="BJ468" s="17" t="s">
        <v>77</v>
      </c>
      <c r="BK468" s="209">
        <f>ROUND(I468*H468,2)</f>
        <v>0</v>
      </c>
      <c r="BL468" s="17" t="s">
        <v>124</v>
      </c>
      <c r="BM468" s="208" t="s">
        <v>661</v>
      </c>
    </row>
    <row r="469" s="2" customFormat="1">
      <c r="A469" s="38"/>
      <c r="B469" s="39"/>
      <c r="C469" s="40"/>
      <c r="D469" s="210" t="s">
        <v>126</v>
      </c>
      <c r="E469" s="40"/>
      <c r="F469" s="211" t="s">
        <v>660</v>
      </c>
      <c r="G469" s="40"/>
      <c r="H469" s="40"/>
      <c r="I469" s="212"/>
      <c r="J469" s="40"/>
      <c r="K469" s="40"/>
      <c r="L469" s="44"/>
      <c r="M469" s="213"/>
      <c r="N469" s="214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126</v>
      </c>
      <c r="AU469" s="17" t="s">
        <v>79</v>
      </c>
    </row>
    <row r="470" s="2" customFormat="1">
      <c r="A470" s="38"/>
      <c r="B470" s="39"/>
      <c r="C470" s="40"/>
      <c r="D470" s="210" t="s">
        <v>351</v>
      </c>
      <c r="E470" s="40"/>
      <c r="F470" s="249" t="s">
        <v>662</v>
      </c>
      <c r="G470" s="40"/>
      <c r="H470" s="40"/>
      <c r="I470" s="212"/>
      <c r="J470" s="40"/>
      <c r="K470" s="40"/>
      <c r="L470" s="44"/>
      <c r="M470" s="213"/>
      <c r="N470" s="214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351</v>
      </c>
      <c r="AU470" s="17" t="s">
        <v>79</v>
      </c>
    </row>
    <row r="471" s="13" customFormat="1">
      <c r="A471" s="13"/>
      <c r="B471" s="217"/>
      <c r="C471" s="218"/>
      <c r="D471" s="210" t="s">
        <v>130</v>
      </c>
      <c r="E471" s="219" t="s">
        <v>19</v>
      </c>
      <c r="F471" s="220" t="s">
        <v>151</v>
      </c>
      <c r="G471" s="218"/>
      <c r="H471" s="221">
        <v>6</v>
      </c>
      <c r="I471" s="222"/>
      <c r="J471" s="218"/>
      <c r="K471" s="218"/>
      <c r="L471" s="223"/>
      <c r="M471" s="224"/>
      <c r="N471" s="225"/>
      <c r="O471" s="225"/>
      <c r="P471" s="225"/>
      <c r="Q471" s="225"/>
      <c r="R471" s="225"/>
      <c r="S471" s="225"/>
      <c r="T471" s="22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27" t="s">
        <v>130</v>
      </c>
      <c r="AU471" s="227" t="s">
        <v>79</v>
      </c>
      <c r="AV471" s="13" t="s">
        <v>79</v>
      </c>
      <c r="AW471" s="13" t="s">
        <v>33</v>
      </c>
      <c r="AX471" s="13" t="s">
        <v>77</v>
      </c>
      <c r="AY471" s="227" t="s">
        <v>117</v>
      </c>
    </row>
    <row r="472" s="2" customFormat="1" ht="16.5" customHeight="1">
      <c r="A472" s="38"/>
      <c r="B472" s="39"/>
      <c r="C472" s="239" t="s">
        <v>663</v>
      </c>
      <c r="D472" s="239" t="s">
        <v>306</v>
      </c>
      <c r="E472" s="240" t="s">
        <v>664</v>
      </c>
      <c r="F472" s="241" t="s">
        <v>665</v>
      </c>
      <c r="G472" s="242" t="s">
        <v>142</v>
      </c>
      <c r="H472" s="243">
        <v>2</v>
      </c>
      <c r="I472" s="244"/>
      <c r="J472" s="245">
        <f>ROUND(I472*H472,2)</f>
        <v>0</v>
      </c>
      <c r="K472" s="241" t="s">
        <v>123</v>
      </c>
      <c r="L472" s="246"/>
      <c r="M472" s="247" t="s">
        <v>19</v>
      </c>
      <c r="N472" s="248" t="s">
        <v>43</v>
      </c>
      <c r="O472" s="84"/>
      <c r="P472" s="206">
        <f>O472*H472</f>
        <v>0</v>
      </c>
      <c r="Q472" s="206">
        <v>0.002</v>
      </c>
      <c r="R472" s="206">
        <f>Q472*H472</f>
        <v>0.0040000000000000001</v>
      </c>
      <c r="S472" s="206">
        <v>0</v>
      </c>
      <c r="T472" s="207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08" t="s">
        <v>171</v>
      </c>
      <c r="AT472" s="208" t="s">
        <v>306</v>
      </c>
      <c r="AU472" s="208" t="s">
        <v>79</v>
      </c>
      <c r="AY472" s="17" t="s">
        <v>117</v>
      </c>
      <c r="BE472" s="209">
        <f>IF(N472="základní",J472,0)</f>
        <v>0</v>
      </c>
      <c r="BF472" s="209">
        <f>IF(N472="snížená",J472,0)</f>
        <v>0</v>
      </c>
      <c r="BG472" s="209">
        <f>IF(N472="zákl. přenesená",J472,0)</f>
        <v>0</v>
      </c>
      <c r="BH472" s="209">
        <f>IF(N472="sníž. přenesená",J472,0)</f>
        <v>0</v>
      </c>
      <c r="BI472" s="209">
        <f>IF(N472="nulová",J472,0)</f>
        <v>0</v>
      </c>
      <c r="BJ472" s="17" t="s">
        <v>77</v>
      </c>
      <c r="BK472" s="209">
        <f>ROUND(I472*H472,2)</f>
        <v>0</v>
      </c>
      <c r="BL472" s="17" t="s">
        <v>124</v>
      </c>
      <c r="BM472" s="208" t="s">
        <v>666</v>
      </c>
    </row>
    <row r="473" s="2" customFormat="1">
      <c r="A473" s="38"/>
      <c r="B473" s="39"/>
      <c r="C473" s="40"/>
      <c r="D473" s="210" t="s">
        <v>126</v>
      </c>
      <c r="E473" s="40"/>
      <c r="F473" s="211" t="s">
        <v>665</v>
      </c>
      <c r="G473" s="40"/>
      <c r="H473" s="40"/>
      <c r="I473" s="212"/>
      <c r="J473" s="40"/>
      <c r="K473" s="40"/>
      <c r="L473" s="44"/>
      <c r="M473" s="213"/>
      <c r="N473" s="214"/>
      <c r="O473" s="84"/>
      <c r="P473" s="84"/>
      <c r="Q473" s="84"/>
      <c r="R473" s="84"/>
      <c r="S473" s="84"/>
      <c r="T473" s="85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126</v>
      </c>
      <c r="AU473" s="17" t="s">
        <v>79</v>
      </c>
    </row>
    <row r="474" s="13" customFormat="1">
      <c r="A474" s="13"/>
      <c r="B474" s="217"/>
      <c r="C474" s="218"/>
      <c r="D474" s="210" t="s">
        <v>130</v>
      </c>
      <c r="E474" s="219" t="s">
        <v>19</v>
      </c>
      <c r="F474" s="220" t="s">
        <v>79</v>
      </c>
      <c r="G474" s="218"/>
      <c r="H474" s="221">
        <v>2</v>
      </c>
      <c r="I474" s="222"/>
      <c r="J474" s="218"/>
      <c r="K474" s="218"/>
      <c r="L474" s="223"/>
      <c r="M474" s="224"/>
      <c r="N474" s="225"/>
      <c r="O474" s="225"/>
      <c r="P474" s="225"/>
      <c r="Q474" s="225"/>
      <c r="R474" s="225"/>
      <c r="S474" s="225"/>
      <c r="T474" s="22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27" t="s">
        <v>130</v>
      </c>
      <c r="AU474" s="227" t="s">
        <v>79</v>
      </c>
      <c r="AV474" s="13" t="s">
        <v>79</v>
      </c>
      <c r="AW474" s="13" t="s">
        <v>33</v>
      </c>
      <c r="AX474" s="13" t="s">
        <v>77</v>
      </c>
      <c r="AY474" s="227" t="s">
        <v>117</v>
      </c>
    </row>
    <row r="475" s="12" customFormat="1" ht="22.8" customHeight="1">
      <c r="A475" s="12"/>
      <c r="B475" s="181"/>
      <c r="C475" s="182"/>
      <c r="D475" s="183" t="s">
        <v>71</v>
      </c>
      <c r="E475" s="195" t="s">
        <v>179</v>
      </c>
      <c r="F475" s="195" t="s">
        <v>667</v>
      </c>
      <c r="G475" s="182"/>
      <c r="H475" s="182"/>
      <c r="I475" s="185"/>
      <c r="J475" s="196">
        <f>BK475</f>
        <v>0</v>
      </c>
      <c r="K475" s="182"/>
      <c r="L475" s="187"/>
      <c r="M475" s="188"/>
      <c r="N475" s="189"/>
      <c r="O475" s="189"/>
      <c r="P475" s="190">
        <f>SUM(P476:P507)</f>
        <v>0</v>
      </c>
      <c r="Q475" s="189"/>
      <c r="R475" s="190">
        <f>SUM(R476:R507)</f>
        <v>0.60805209999999987</v>
      </c>
      <c r="S475" s="189"/>
      <c r="T475" s="191">
        <f>SUM(T476:T507)</f>
        <v>144.40000000000001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192" t="s">
        <v>77</v>
      </c>
      <c r="AT475" s="193" t="s">
        <v>71</v>
      </c>
      <c r="AU475" s="193" t="s">
        <v>77</v>
      </c>
      <c r="AY475" s="192" t="s">
        <v>117</v>
      </c>
      <c r="BK475" s="194">
        <f>SUM(BK476:BK507)</f>
        <v>0</v>
      </c>
    </row>
    <row r="476" s="2" customFormat="1" ht="16.5" customHeight="1">
      <c r="A476" s="38"/>
      <c r="B476" s="39"/>
      <c r="C476" s="197" t="s">
        <v>668</v>
      </c>
      <c r="D476" s="197" t="s">
        <v>119</v>
      </c>
      <c r="E476" s="198" t="s">
        <v>669</v>
      </c>
      <c r="F476" s="199" t="s">
        <v>670</v>
      </c>
      <c r="G476" s="200" t="s">
        <v>142</v>
      </c>
      <c r="H476" s="201">
        <v>2</v>
      </c>
      <c r="I476" s="202"/>
      <c r="J476" s="203">
        <f>ROUND(I476*H476,2)</f>
        <v>0</v>
      </c>
      <c r="K476" s="199" t="s">
        <v>123</v>
      </c>
      <c r="L476" s="44"/>
      <c r="M476" s="204" t="s">
        <v>19</v>
      </c>
      <c r="N476" s="205" t="s">
        <v>43</v>
      </c>
      <c r="O476" s="84"/>
      <c r="P476" s="206">
        <f>O476*H476</f>
        <v>0</v>
      </c>
      <c r="Q476" s="206">
        <v>0</v>
      </c>
      <c r="R476" s="206">
        <f>Q476*H476</f>
        <v>0</v>
      </c>
      <c r="S476" s="206">
        <v>0</v>
      </c>
      <c r="T476" s="207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08" t="s">
        <v>124</v>
      </c>
      <c r="AT476" s="208" t="s">
        <v>119</v>
      </c>
      <c r="AU476" s="208" t="s">
        <v>79</v>
      </c>
      <c r="AY476" s="17" t="s">
        <v>117</v>
      </c>
      <c r="BE476" s="209">
        <f>IF(N476="základní",J476,0)</f>
        <v>0</v>
      </c>
      <c r="BF476" s="209">
        <f>IF(N476="snížená",J476,0)</f>
        <v>0</v>
      </c>
      <c r="BG476" s="209">
        <f>IF(N476="zákl. přenesená",J476,0)</f>
        <v>0</v>
      </c>
      <c r="BH476" s="209">
        <f>IF(N476="sníž. přenesená",J476,0)</f>
        <v>0</v>
      </c>
      <c r="BI476" s="209">
        <f>IF(N476="nulová",J476,0)</f>
        <v>0</v>
      </c>
      <c r="BJ476" s="17" t="s">
        <v>77</v>
      </c>
      <c r="BK476" s="209">
        <f>ROUND(I476*H476,2)</f>
        <v>0</v>
      </c>
      <c r="BL476" s="17" t="s">
        <v>124</v>
      </c>
      <c r="BM476" s="208" t="s">
        <v>671</v>
      </c>
    </row>
    <row r="477" s="2" customFormat="1">
      <c r="A477" s="38"/>
      <c r="B477" s="39"/>
      <c r="C477" s="40"/>
      <c r="D477" s="210" t="s">
        <v>126</v>
      </c>
      <c r="E477" s="40"/>
      <c r="F477" s="211" t="s">
        <v>672</v>
      </c>
      <c r="G477" s="40"/>
      <c r="H477" s="40"/>
      <c r="I477" s="212"/>
      <c r="J477" s="40"/>
      <c r="K477" s="40"/>
      <c r="L477" s="44"/>
      <c r="M477" s="213"/>
      <c r="N477" s="214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126</v>
      </c>
      <c r="AU477" s="17" t="s">
        <v>79</v>
      </c>
    </row>
    <row r="478" s="2" customFormat="1">
      <c r="A478" s="38"/>
      <c r="B478" s="39"/>
      <c r="C478" s="40"/>
      <c r="D478" s="215" t="s">
        <v>128</v>
      </c>
      <c r="E478" s="40"/>
      <c r="F478" s="216" t="s">
        <v>673</v>
      </c>
      <c r="G478" s="40"/>
      <c r="H478" s="40"/>
      <c r="I478" s="212"/>
      <c r="J478" s="40"/>
      <c r="K478" s="40"/>
      <c r="L478" s="44"/>
      <c r="M478" s="213"/>
      <c r="N478" s="214"/>
      <c r="O478" s="84"/>
      <c r="P478" s="84"/>
      <c r="Q478" s="84"/>
      <c r="R478" s="84"/>
      <c r="S478" s="84"/>
      <c r="T478" s="85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128</v>
      </c>
      <c r="AU478" s="17" t="s">
        <v>79</v>
      </c>
    </row>
    <row r="479" s="13" customFormat="1">
      <c r="A479" s="13"/>
      <c r="B479" s="217"/>
      <c r="C479" s="218"/>
      <c r="D479" s="210" t="s">
        <v>130</v>
      </c>
      <c r="E479" s="219" t="s">
        <v>19</v>
      </c>
      <c r="F479" s="220" t="s">
        <v>79</v>
      </c>
      <c r="G479" s="218"/>
      <c r="H479" s="221">
        <v>2</v>
      </c>
      <c r="I479" s="222"/>
      <c r="J479" s="218"/>
      <c r="K479" s="218"/>
      <c r="L479" s="223"/>
      <c r="M479" s="224"/>
      <c r="N479" s="225"/>
      <c r="O479" s="225"/>
      <c r="P479" s="225"/>
      <c r="Q479" s="225"/>
      <c r="R479" s="225"/>
      <c r="S479" s="225"/>
      <c r="T479" s="22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27" t="s">
        <v>130</v>
      </c>
      <c r="AU479" s="227" t="s">
        <v>79</v>
      </c>
      <c r="AV479" s="13" t="s">
        <v>79</v>
      </c>
      <c r="AW479" s="13" t="s">
        <v>33</v>
      </c>
      <c r="AX479" s="13" t="s">
        <v>77</v>
      </c>
      <c r="AY479" s="227" t="s">
        <v>117</v>
      </c>
    </row>
    <row r="480" s="2" customFormat="1" ht="16.5" customHeight="1">
      <c r="A480" s="38"/>
      <c r="B480" s="39"/>
      <c r="C480" s="239" t="s">
        <v>674</v>
      </c>
      <c r="D480" s="239" t="s">
        <v>306</v>
      </c>
      <c r="E480" s="240" t="s">
        <v>675</v>
      </c>
      <c r="F480" s="241" t="s">
        <v>676</v>
      </c>
      <c r="G480" s="242" t="s">
        <v>142</v>
      </c>
      <c r="H480" s="243">
        <v>2</v>
      </c>
      <c r="I480" s="244"/>
      <c r="J480" s="245">
        <f>ROUND(I480*H480,2)</f>
        <v>0</v>
      </c>
      <c r="K480" s="241" t="s">
        <v>123</v>
      </c>
      <c r="L480" s="246"/>
      <c r="M480" s="247" t="s">
        <v>19</v>
      </c>
      <c r="N480" s="248" t="s">
        <v>43</v>
      </c>
      <c r="O480" s="84"/>
      <c r="P480" s="206">
        <f>O480*H480</f>
        <v>0</v>
      </c>
      <c r="Q480" s="206">
        <v>0.0020999999999999999</v>
      </c>
      <c r="R480" s="206">
        <f>Q480*H480</f>
        <v>0.0041999999999999997</v>
      </c>
      <c r="S480" s="206">
        <v>0</v>
      </c>
      <c r="T480" s="207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08" t="s">
        <v>171</v>
      </c>
      <c r="AT480" s="208" t="s">
        <v>306</v>
      </c>
      <c r="AU480" s="208" t="s">
        <v>79</v>
      </c>
      <c r="AY480" s="17" t="s">
        <v>117</v>
      </c>
      <c r="BE480" s="209">
        <f>IF(N480="základní",J480,0)</f>
        <v>0</v>
      </c>
      <c r="BF480" s="209">
        <f>IF(N480="snížená",J480,0)</f>
        <v>0</v>
      </c>
      <c r="BG480" s="209">
        <f>IF(N480="zákl. přenesená",J480,0)</f>
        <v>0</v>
      </c>
      <c r="BH480" s="209">
        <f>IF(N480="sníž. přenesená",J480,0)</f>
        <v>0</v>
      </c>
      <c r="BI480" s="209">
        <f>IF(N480="nulová",J480,0)</f>
        <v>0</v>
      </c>
      <c r="BJ480" s="17" t="s">
        <v>77</v>
      </c>
      <c r="BK480" s="209">
        <f>ROUND(I480*H480,2)</f>
        <v>0</v>
      </c>
      <c r="BL480" s="17" t="s">
        <v>124</v>
      </c>
      <c r="BM480" s="208" t="s">
        <v>677</v>
      </c>
    </row>
    <row r="481" s="2" customFormat="1">
      <c r="A481" s="38"/>
      <c r="B481" s="39"/>
      <c r="C481" s="40"/>
      <c r="D481" s="210" t="s">
        <v>126</v>
      </c>
      <c r="E481" s="40"/>
      <c r="F481" s="211" t="s">
        <v>676</v>
      </c>
      <c r="G481" s="40"/>
      <c r="H481" s="40"/>
      <c r="I481" s="212"/>
      <c r="J481" s="40"/>
      <c r="K481" s="40"/>
      <c r="L481" s="44"/>
      <c r="M481" s="213"/>
      <c r="N481" s="214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126</v>
      </c>
      <c r="AU481" s="17" t="s">
        <v>79</v>
      </c>
    </row>
    <row r="482" s="2" customFormat="1" ht="16.5" customHeight="1">
      <c r="A482" s="38"/>
      <c r="B482" s="39"/>
      <c r="C482" s="197" t="s">
        <v>678</v>
      </c>
      <c r="D482" s="197" t="s">
        <v>119</v>
      </c>
      <c r="E482" s="198" t="s">
        <v>679</v>
      </c>
      <c r="F482" s="199" t="s">
        <v>680</v>
      </c>
      <c r="G482" s="200" t="s">
        <v>142</v>
      </c>
      <c r="H482" s="201">
        <v>5</v>
      </c>
      <c r="I482" s="202"/>
      <c r="J482" s="203">
        <f>ROUND(I482*H482,2)</f>
        <v>0</v>
      </c>
      <c r="K482" s="199" t="s">
        <v>123</v>
      </c>
      <c r="L482" s="44"/>
      <c r="M482" s="204" t="s">
        <v>19</v>
      </c>
      <c r="N482" s="205" t="s">
        <v>43</v>
      </c>
      <c r="O482" s="84"/>
      <c r="P482" s="206">
        <f>O482*H482</f>
        <v>0</v>
      </c>
      <c r="Q482" s="206">
        <v>0.00069999999999999999</v>
      </c>
      <c r="R482" s="206">
        <f>Q482*H482</f>
        <v>0.0035000000000000001</v>
      </c>
      <c r="S482" s="206">
        <v>0</v>
      </c>
      <c r="T482" s="207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08" t="s">
        <v>124</v>
      </c>
      <c r="AT482" s="208" t="s">
        <v>119</v>
      </c>
      <c r="AU482" s="208" t="s">
        <v>79</v>
      </c>
      <c r="AY482" s="17" t="s">
        <v>117</v>
      </c>
      <c r="BE482" s="209">
        <f>IF(N482="základní",J482,0)</f>
        <v>0</v>
      </c>
      <c r="BF482" s="209">
        <f>IF(N482="snížená",J482,0)</f>
        <v>0</v>
      </c>
      <c r="BG482" s="209">
        <f>IF(N482="zákl. přenesená",J482,0)</f>
        <v>0</v>
      </c>
      <c r="BH482" s="209">
        <f>IF(N482="sníž. přenesená",J482,0)</f>
        <v>0</v>
      </c>
      <c r="BI482" s="209">
        <f>IF(N482="nulová",J482,0)</f>
        <v>0</v>
      </c>
      <c r="BJ482" s="17" t="s">
        <v>77</v>
      </c>
      <c r="BK482" s="209">
        <f>ROUND(I482*H482,2)</f>
        <v>0</v>
      </c>
      <c r="BL482" s="17" t="s">
        <v>124</v>
      </c>
      <c r="BM482" s="208" t="s">
        <v>681</v>
      </c>
    </row>
    <row r="483" s="2" customFormat="1">
      <c r="A483" s="38"/>
      <c r="B483" s="39"/>
      <c r="C483" s="40"/>
      <c r="D483" s="210" t="s">
        <v>126</v>
      </c>
      <c r="E483" s="40"/>
      <c r="F483" s="211" t="s">
        <v>682</v>
      </c>
      <c r="G483" s="40"/>
      <c r="H483" s="40"/>
      <c r="I483" s="212"/>
      <c r="J483" s="40"/>
      <c r="K483" s="40"/>
      <c r="L483" s="44"/>
      <c r="M483" s="213"/>
      <c r="N483" s="214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126</v>
      </c>
      <c r="AU483" s="17" t="s">
        <v>79</v>
      </c>
    </row>
    <row r="484" s="2" customFormat="1">
      <c r="A484" s="38"/>
      <c r="B484" s="39"/>
      <c r="C484" s="40"/>
      <c r="D484" s="215" t="s">
        <v>128</v>
      </c>
      <c r="E484" s="40"/>
      <c r="F484" s="216" t="s">
        <v>683</v>
      </c>
      <c r="G484" s="40"/>
      <c r="H484" s="40"/>
      <c r="I484" s="212"/>
      <c r="J484" s="40"/>
      <c r="K484" s="40"/>
      <c r="L484" s="44"/>
      <c r="M484" s="213"/>
      <c r="N484" s="214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128</v>
      </c>
      <c r="AU484" s="17" t="s">
        <v>79</v>
      </c>
    </row>
    <row r="485" s="13" customFormat="1">
      <c r="A485" s="13"/>
      <c r="B485" s="217"/>
      <c r="C485" s="218"/>
      <c r="D485" s="210" t="s">
        <v>130</v>
      </c>
      <c r="E485" s="219" t="s">
        <v>19</v>
      </c>
      <c r="F485" s="220" t="s">
        <v>684</v>
      </c>
      <c r="G485" s="218"/>
      <c r="H485" s="221">
        <v>5</v>
      </c>
      <c r="I485" s="222"/>
      <c r="J485" s="218"/>
      <c r="K485" s="218"/>
      <c r="L485" s="223"/>
      <c r="M485" s="224"/>
      <c r="N485" s="225"/>
      <c r="O485" s="225"/>
      <c r="P485" s="225"/>
      <c r="Q485" s="225"/>
      <c r="R485" s="225"/>
      <c r="S485" s="225"/>
      <c r="T485" s="22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27" t="s">
        <v>130</v>
      </c>
      <c r="AU485" s="227" t="s">
        <v>79</v>
      </c>
      <c r="AV485" s="13" t="s">
        <v>79</v>
      </c>
      <c r="AW485" s="13" t="s">
        <v>33</v>
      </c>
      <c r="AX485" s="13" t="s">
        <v>77</v>
      </c>
      <c r="AY485" s="227" t="s">
        <v>117</v>
      </c>
    </row>
    <row r="486" s="2" customFormat="1" ht="16.5" customHeight="1">
      <c r="A486" s="38"/>
      <c r="B486" s="39"/>
      <c r="C486" s="239" t="s">
        <v>685</v>
      </c>
      <c r="D486" s="239" t="s">
        <v>306</v>
      </c>
      <c r="E486" s="240" t="s">
        <v>686</v>
      </c>
      <c r="F486" s="241" t="s">
        <v>687</v>
      </c>
      <c r="G486" s="242" t="s">
        <v>142</v>
      </c>
      <c r="H486" s="243">
        <v>4</v>
      </c>
      <c r="I486" s="244"/>
      <c r="J486" s="245">
        <f>ROUND(I486*H486,2)</f>
        <v>0</v>
      </c>
      <c r="K486" s="241" t="s">
        <v>123</v>
      </c>
      <c r="L486" s="246"/>
      <c r="M486" s="247" t="s">
        <v>19</v>
      </c>
      <c r="N486" s="248" t="s">
        <v>43</v>
      </c>
      <c r="O486" s="84"/>
      <c r="P486" s="206">
        <f>O486*H486</f>
        <v>0</v>
      </c>
      <c r="Q486" s="206">
        <v>0.0025000000000000001</v>
      </c>
      <c r="R486" s="206">
        <f>Q486*H486</f>
        <v>0.01</v>
      </c>
      <c r="S486" s="206">
        <v>0</v>
      </c>
      <c r="T486" s="207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08" t="s">
        <v>171</v>
      </c>
      <c r="AT486" s="208" t="s">
        <v>306</v>
      </c>
      <c r="AU486" s="208" t="s">
        <v>79</v>
      </c>
      <c r="AY486" s="17" t="s">
        <v>117</v>
      </c>
      <c r="BE486" s="209">
        <f>IF(N486="základní",J486,0)</f>
        <v>0</v>
      </c>
      <c r="BF486" s="209">
        <f>IF(N486="snížená",J486,0)</f>
        <v>0</v>
      </c>
      <c r="BG486" s="209">
        <f>IF(N486="zákl. přenesená",J486,0)</f>
        <v>0</v>
      </c>
      <c r="BH486" s="209">
        <f>IF(N486="sníž. přenesená",J486,0)</f>
        <v>0</v>
      </c>
      <c r="BI486" s="209">
        <f>IF(N486="nulová",J486,0)</f>
        <v>0</v>
      </c>
      <c r="BJ486" s="17" t="s">
        <v>77</v>
      </c>
      <c r="BK486" s="209">
        <f>ROUND(I486*H486,2)</f>
        <v>0</v>
      </c>
      <c r="BL486" s="17" t="s">
        <v>124</v>
      </c>
      <c r="BM486" s="208" t="s">
        <v>688</v>
      </c>
    </row>
    <row r="487" s="2" customFormat="1">
      <c r="A487" s="38"/>
      <c r="B487" s="39"/>
      <c r="C487" s="40"/>
      <c r="D487" s="210" t="s">
        <v>126</v>
      </c>
      <c r="E487" s="40"/>
      <c r="F487" s="211" t="s">
        <v>687</v>
      </c>
      <c r="G487" s="40"/>
      <c r="H487" s="40"/>
      <c r="I487" s="212"/>
      <c r="J487" s="40"/>
      <c r="K487" s="40"/>
      <c r="L487" s="44"/>
      <c r="M487" s="213"/>
      <c r="N487" s="214"/>
      <c r="O487" s="84"/>
      <c r="P487" s="84"/>
      <c r="Q487" s="84"/>
      <c r="R487" s="84"/>
      <c r="S487" s="84"/>
      <c r="T487" s="85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126</v>
      </c>
      <c r="AU487" s="17" t="s">
        <v>79</v>
      </c>
    </row>
    <row r="488" s="13" customFormat="1">
      <c r="A488" s="13"/>
      <c r="B488" s="217"/>
      <c r="C488" s="218"/>
      <c r="D488" s="210" t="s">
        <v>130</v>
      </c>
      <c r="E488" s="219" t="s">
        <v>19</v>
      </c>
      <c r="F488" s="220" t="s">
        <v>124</v>
      </c>
      <c r="G488" s="218"/>
      <c r="H488" s="221">
        <v>4</v>
      </c>
      <c r="I488" s="222"/>
      <c r="J488" s="218"/>
      <c r="K488" s="218"/>
      <c r="L488" s="223"/>
      <c r="M488" s="224"/>
      <c r="N488" s="225"/>
      <c r="O488" s="225"/>
      <c r="P488" s="225"/>
      <c r="Q488" s="225"/>
      <c r="R488" s="225"/>
      <c r="S488" s="225"/>
      <c r="T488" s="22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27" t="s">
        <v>130</v>
      </c>
      <c r="AU488" s="227" t="s">
        <v>79</v>
      </c>
      <c r="AV488" s="13" t="s">
        <v>79</v>
      </c>
      <c r="AW488" s="13" t="s">
        <v>33</v>
      </c>
      <c r="AX488" s="13" t="s">
        <v>77</v>
      </c>
      <c r="AY488" s="227" t="s">
        <v>117</v>
      </c>
    </row>
    <row r="489" s="2" customFormat="1" ht="16.5" customHeight="1">
      <c r="A489" s="38"/>
      <c r="B489" s="39"/>
      <c r="C489" s="239" t="s">
        <v>689</v>
      </c>
      <c r="D489" s="239" t="s">
        <v>306</v>
      </c>
      <c r="E489" s="240" t="s">
        <v>690</v>
      </c>
      <c r="F489" s="241" t="s">
        <v>691</v>
      </c>
      <c r="G489" s="242" t="s">
        <v>142</v>
      </c>
      <c r="H489" s="243">
        <v>1</v>
      </c>
      <c r="I489" s="244"/>
      <c r="J489" s="245">
        <f>ROUND(I489*H489,2)</f>
        <v>0</v>
      </c>
      <c r="K489" s="241" t="s">
        <v>123</v>
      </c>
      <c r="L489" s="246"/>
      <c r="M489" s="247" t="s">
        <v>19</v>
      </c>
      <c r="N489" s="248" t="s">
        <v>43</v>
      </c>
      <c r="O489" s="84"/>
      <c r="P489" s="206">
        <f>O489*H489</f>
        <v>0</v>
      </c>
      <c r="Q489" s="206">
        <v>0.0050000000000000001</v>
      </c>
      <c r="R489" s="206">
        <f>Q489*H489</f>
        <v>0.0050000000000000001</v>
      </c>
      <c r="S489" s="206">
        <v>0</v>
      </c>
      <c r="T489" s="207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08" t="s">
        <v>171</v>
      </c>
      <c r="AT489" s="208" t="s">
        <v>306</v>
      </c>
      <c r="AU489" s="208" t="s">
        <v>79</v>
      </c>
      <c r="AY489" s="17" t="s">
        <v>117</v>
      </c>
      <c r="BE489" s="209">
        <f>IF(N489="základní",J489,0)</f>
        <v>0</v>
      </c>
      <c r="BF489" s="209">
        <f>IF(N489="snížená",J489,0)</f>
        <v>0</v>
      </c>
      <c r="BG489" s="209">
        <f>IF(N489="zákl. přenesená",J489,0)</f>
        <v>0</v>
      </c>
      <c r="BH489" s="209">
        <f>IF(N489="sníž. přenesená",J489,0)</f>
        <v>0</v>
      </c>
      <c r="BI489" s="209">
        <f>IF(N489="nulová",J489,0)</f>
        <v>0</v>
      </c>
      <c r="BJ489" s="17" t="s">
        <v>77</v>
      </c>
      <c r="BK489" s="209">
        <f>ROUND(I489*H489,2)</f>
        <v>0</v>
      </c>
      <c r="BL489" s="17" t="s">
        <v>124</v>
      </c>
      <c r="BM489" s="208" t="s">
        <v>692</v>
      </c>
    </row>
    <row r="490" s="2" customFormat="1">
      <c r="A490" s="38"/>
      <c r="B490" s="39"/>
      <c r="C490" s="40"/>
      <c r="D490" s="210" t="s">
        <v>126</v>
      </c>
      <c r="E490" s="40"/>
      <c r="F490" s="211" t="s">
        <v>691</v>
      </c>
      <c r="G490" s="40"/>
      <c r="H490" s="40"/>
      <c r="I490" s="212"/>
      <c r="J490" s="40"/>
      <c r="K490" s="40"/>
      <c r="L490" s="44"/>
      <c r="M490" s="213"/>
      <c r="N490" s="214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126</v>
      </c>
      <c r="AU490" s="17" t="s">
        <v>79</v>
      </c>
    </row>
    <row r="491" s="13" customFormat="1">
      <c r="A491" s="13"/>
      <c r="B491" s="217"/>
      <c r="C491" s="218"/>
      <c r="D491" s="210" t="s">
        <v>130</v>
      </c>
      <c r="E491" s="219" t="s">
        <v>19</v>
      </c>
      <c r="F491" s="220" t="s">
        <v>693</v>
      </c>
      <c r="G491" s="218"/>
      <c r="H491" s="221">
        <v>1</v>
      </c>
      <c r="I491" s="222"/>
      <c r="J491" s="218"/>
      <c r="K491" s="218"/>
      <c r="L491" s="223"/>
      <c r="M491" s="224"/>
      <c r="N491" s="225"/>
      <c r="O491" s="225"/>
      <c r="P491" s="225"/>
      <c r="Q491" s="225"/>
      <c r="R491" s="225"/>
      <c r="S491" s="225"/>
      <c r="T491" s="22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27" t="s">
        <v>130</v>
      </c>
      <c r="AU491" s="227" t="s">
        <v>79</v>
      </c>
      <c r="AV491" s="13" t="s">
        <v>79</v>
      </c>
      <c r="AW491" s="13" t="s">
        <v>33</v>
      </c>
      <c r="AX491" s="13" t="s">
        <v>77</v>
      </c>
      <c r="AY491" s="227" t="s">
        <v>117</v>
      </c>
    </row>
    <row r="492" s="2" customFormat="1" ht="16.5" customHeight="1">
      <c r="A492" s="38"/>
      <c r="B492" s="39"/>
      <c r="C492" s="197" t="s">
        <v>694</v>
      </c>
      <c r="D492" s="197" t="s">
        <v>119</v>
      </c>
      <c r="E492" s="198" t="s">
        <v>695</v>
      </c>
      <c r="F492" s="199" t="s">
        <v>696</v>
      </c>
      <c r="G492" s="200" t="s">
        <v>142</v>
      </c>
      <c r="H492" s="201">
        <v>5</v>
      </c>
      <c r="I492" s="202"/>
      <c r="J492" s="203">
        <f>ROUND(I492*H492,2)</f>
        <v>0</v>
      </c>
      <c r="K492" s="199" t="s">
        <v>123</v>
      </c>
      <c r="L492" s="44"/>
      <c r="M492" s="204" t="s">
        <v>19</v>
      </c>
      <c r="N492" s="205" t="s">
        <v>43</v>
      </c>
      <c r="O492" s="84"/>
      <c r="P492" s="206">
        <f>O492*H492</f>
        <v>0</v>
      </c>
      <c r="Q492" s="206">
        <v>0.109405</v>
      </c>
      <c r="R492" s="206">
        <f>Q492*H492</f>
        <v>0.54702499999999998</v>
      </c>
      <c r="S492" s="206">
        <v>0</v>
      </c>
      <c r="T492" s="207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08" t="s">
        <v>124</v>
      </c>
      <c r="AT492" s="208" t="s">
        <v>119</v>
      </c>
      <c r="AU492" s="208" t="s">
        <v>79</v>
      </c>
      <c r="AY492" s="17" t="s">
        <v>117</v>
      </c>
      <c r="BE492" s="209">
        <f>IF(N492="základní",J492,0)</f>
        <v>0</v>
      </c>
      <c r="BF492" s="209">
        <f>IF(N492="snížená",J492,0)</f>
        <v>0</v>
      </c>
      <c r="BG492" s="209">
        <f>IF(N492="zákl. přenesená",J492,0)</f>
        <v>0</v>
      </c>
      <c r="BH492" s="209">
        <f>IF(N492="sníž. přenesená",J492,0)</f>
        <v>0</v>
      </c>
      <c r="BI492" s="209">
        <f>IF(N492="nulová",J492,0)</f>
        <v>0</v>
      </c>
      <c r="BJ492" s="17" t="s">
        <v>77</v>
      </c>
      <c r="BK492" s="209">
        <f>ROUND(I492*H492,2)</f>
        <v>0</v>
      </c>
      <c r="BL492" s="17" t="s">
        <v>124</v>
      </c>
      <c r="BM492" s="208" t="s">
        <v>697</v>
      </c>
    </row>
    <row r="493" s="2" customFormat="1">
      <c r="A493" s="38"/>
      <c r="B493" s="39"/>
      <c r="C493" s="40"/>
      <c r="D493" s="210" t="s">
        <v>126</v>
      </c>
      <c r="E493" s="40"/>
      <c r="F493" s="211" t="s">
        <v>698</v>
      </c>
      <c r="G493" s="40"/>
      <c r="H493" s="40"/>
      <c r="I493" s="212"/>
      <c r="J493" s="40"/>
      <c r="K493" s="40"/>
      <c r="L493" s="44"/>
      <c r="M493" s="213"/>
      <c r="N493" s="214"/>
      <c r="O493" s="84"/>
      <c r="P493" s="84"/>
      <c r="Q493" s="84"/>
      <c r="R493" s="84"/>
      <c r="S493" s="84"/>
      <c r="T493" s="85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126</v>
      </c>
      <c r="AU493" s="17" t="s">
        <v>79</v>
      </c>
    </row>
    <row r="494" s="2" customFormat="1">
      <c r="A494" s="38"/>
      <c r="B494" s="39"/>
      <c r="C494" s="40"/>
      <c r="D494" s="215" t="s">
        <v>128</v>
      </c>
      <c r="E494" s="40"/>
      <c r="F494" s="216" t="s">
        <v>699</v>
      </c>
      <c r="G494" s="40"/>
      <c r="H494" s="40"/>
      <c r="I494" s="212"/>
      <c r="J494" s="40"/>
      <c r="K494" s="40"/>
      <c r="L494" s="44"/>
      <c r="M494" s="213"/>
      <c r="N494" s="214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128</v>
      </c>
      <c r="AU494" s="17" t="s">
        <v>79</v>
      </c>
    </row>
    <row r="495" s="13" customFormat="1">
      <c r="A495" s="13"/>
      <c r="B495" s="217"/>
      <c r="C495" s="218"/>
      <c r="D495" s="210" t="s">
        <v>130</v>
      </c>
      <c r="E495" s="219" t="s">
        <v>19</v>
      </c>
      <c r="F495" s="220" t="s">
        <v>385</v>
      </c>
      <c r="G495" s="218"/>
      <c r="H495" s="221">
        <v>5</v>
      </c>
      <c r="I495" s="222"/>
      <c r="J495" s="218"/>
      <c r="K495" s="218"/>
      <c r="L495" s="223"/>
      <c r="M495" s="224"/>
      <c r="N495" s="225"/>
      <c r="O495" s="225"/>
      <c r="P495" s="225"/>
      <c r="Q495" s="225"/>
      <c r="R495" s="225"/>
      <c r="S495" s="225"/>
      <c r="T495" s="22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27" t="s">
        <v>130</v>
      </c>
      <c r="AU495" s="227" t="s">
        <v>79</v>
      </c>
      <c r="AV495" s="13" t="s">
        <v>79</v>
      </c>
      <c r="AW495" s="13" t="s">
        <v>33</v>
      </c>
      <c r="AX495" s="13" t="s">
        <v>77</v>
      </c>
      <c r="AY495" s="227" t="s">
        <v>117</v>
      </c>
    </row>
    <row r="496" s="2" customFormat="1" ht="16.5" customHeight="1">
      <c r="A496" s="38"/>
      <c r="B496" s="39"/>
      <c r="C496" s="239" t="s">
        <v>700</v>
      </c>
      <c r="D496" s="239" t="s">
        <v>306</v>
      </c>
      <c r="E496" s="240" t="s">
        <v>701</v>
      </c>
      <c r="F496" s="241" t="s">
        <v>702</v>
      </c>
      <c r="G496" s="242" t="s">
        <v>142</v>
      </c>
      <c r="H496" s="243">
        <v>5</v>
      </c>
      <c r="I496" s="244"/>
      <c r="J496" s="245">
        <f>ROUND(I496*H496,2)</f>
        <v>0</v>
      </c>
      <c r="K496" s="241" t="s">
        <v>123</v>
      </c>
      <c r="L496" s="246"/>
      <c r="M496" s="247" t="s">
        <v>19</v>
      </c>
      <c r="N496" s="248" t="s">
        <v>43</v>
      </c>
      <c r="O496" s="84"/>
      <c r="P496" s="206">
        <f>O496*H496</f>
        <v>0</v>
      </c>
      <c r="Q496" s="206">
        <v>0.0064999999999999997</v>
      </c>
      <c r="R496" s="206">
        <f>Q496*H496</f>
        <v>0.032500000000000001</v>
      </c>
      <c r="S496" s="206">
        <v>0</v>
      </c>
      <c r="T496" s="207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08" t="s">
        <v>171</v>
      </c>
      <c r="AT496" s="208" t="s">
        <v>306</v>
      </c>
      <c r="AU496" s="208" t="s">
        <v>79</v>
      </c>
      <c r="AY496" s="17" t="s">
        <v>117</v>
      </c>
      <c r="BE496" s="209">
        <f>IF(N496="základní",J496,0)</f>
        <v>0</v>
      </c>
      <c r="BF496" s="209">
        <f>IF(N496="snížená",J496,0)</f>
        <v>0</v>
      </c>
      <c r="BG496" s="209">
        <f>IF(N496="zákl. přenesená",J496,0)</f>
        <v>0</v>
      </c>
      <c r="BH496" s="209">
        <f>IF(N496="sníž. přenesená",J496,0)</f>
        <v>0</v>
      </c>
      <c r="BI496" s="209">
        <f>IF(N496="nulová",J496,0)</f>
        <v>0</v>
      </c>
      <c r="BJ496" s="17" t="s">
        <v>77</v>
      </c>
      <c r="BK496" s="209">
        <f>ROUND(I496*H496,2)</f>
        <v>0</v>
      </c>
      <c r="BL496" s="17" t="s">
        <v>124</v>
      </c>
      <c r="BM496" s="208" t="s">
        <v>703</v>
      </c>
    </row>
    <row r="497" s="2" customFormat="1">
      <c r="A497" s="38"/>
      <c r="B497" s="39"/>
      <c r="C497" s="40"/>
      <c r="D497" s="210" t="s">
        <v>126</v>
      </c>
      <c r="E497" s="40"/>
      <c r="F497" s="211" t="s">
        <v>702</v>
      </c>
      <c r="G497" s="40"/>
      <c r="H497" s="40"/>
      <c r="I497" s="212"/>
      <c r="J497" s="40"/>
      <c r="K497" s="40"/>
      <c r="L497" s="44"/>
      <c r="M497" s="213"/>
      <c r="N497" s="214"/>
      <c r="O497" s="84"/>
      <c r="P497" s="84"/>
      <c r="Q497" s="84"/>
      <c r="R497" s="84"/>
      <c r="S497" s="84"/>
      <c r="T497" s="85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126</v>
      </c>
      <c r="AU497" s="17" t="s">
        <v>79</v>
      </c>
    </row>
    <row r="498" s="2" customFormat="1" ht="16.5" customHeight="1">
      <c r="A498" s="38"/>
      <c r="B498" s="39"/>
      <c r="C498" s="239" t="s">
        <v>704</v>
      </c>
      <c r="D498" s="239" t="s">
        <v>306</v>
      </c>
      <c r="E498" s="240" t="s">
        <v>705</v>
      </c>
      <c r="F498" s="241" t="s">
        <v>706</v>
      </c>
      <c r="G498" s="242" t="s">
        <v>142</v>
      </c>
      <c r="H498" s="243">
        <v>3.3330000000000002</v>
      </c>
      <c r="I498" s="244"/>
      <c r="J498" s="245">
        <f>ROUND(I498*H498,2)</f>
        <v>0</v>
      </c>
      <c r="K498" s="241" t="s">
        <v>123</v>
      </c>
      <c r="L498" s="246"/>
      <c r="M498" s="247" t="s">
        <v>19</v>
      </c>
      <c r="N498" s="248" t="s">
        <v>43</v>
      </c>
      <c r="O498" s="84"/>
      <c r="P498" s="206">
        <f>O498*H498</f>
        <v>0</v>
      </c>
      <c r="Q498" s="206">
        <v>0.0016999999999999999</v>
      </c>
      <c r="R498" s="206">
        <f>Q498*H498</f>
        <v>0.0056661000000000003</v>
      </c>
      <c r="S498" s="206">
        <v>0</v>
      </c>
      <c r="T498" s="207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08" t="s">
        <v>171</v>
      </c>
      <c r="AT498" s="208" t="s">
        <v>306</v>
      </c>
      <c r="AU498" s="208" t="s">
        <v>79</v>
      </c>
      <c r="AY498" s="17" t="s">
        <v>117</v>
      </c>
      <c r="BE498" s="209">
        <f>IF(N498="základní",J498,0)</f>
        <v>0</v>
      </c>
      <c r="BF498" s="209">
        <f>IF(N498="snížená",J498,0)</f>
        <v>0</v>
      </c>
      <c r="BG498" s="209">
        <f>IF(N498="zákl. přenesená",J498,0)</f>
        <v>0</v>
      </c>
      <c r="BH498" s="209">
        <f>IF(N498="sníž. přenesená",J498,0)</f>
        <v>0</v>
      </c>
      <c r="BI498" s="209">
        <f>IF(N498="nulová",J498,0)</f>
        <v>0</v>
      </c>
      <c r="BJ498" s="17" t="s">
        <v>77</v>
      </c>
      <c r="BK498" s="209">
        <f>ROUND(I498*H498,2)</f>
        <v>0</v>
      </c>
      <c r="BL498" s="17" t="s">
        <v>124</v>
      </c>
      <c r="BM498" s="208" t="s">
        <v>707</v>
      </c>
    </row>
    <row r="499" s="2" customFormat="1">
      <c r="A499" s="38"/>
      <c r="B499" s="39"/>
      <c r="C499" s="40"/>
      <c r="D499" s="210" t="s">
        <v>126</v>
      </c>
      <c r="E499" s="40"/>
      <c r="F499" s="211" t="s">
        <v>706</v>
      </c>
      <c r="G499" s="40"/>
      <c r="H499" s="40"/>
      <c r="I499" s="212"/>
      <c r="J499" s="40"/>
      <c r="K499" s="40"/>
      <c r="L499" s="44"/>
      <c r="M499" s="213"/>
      <c r="N499" s="214"/>
      <c r="O499" s="84"/>
      <c r="P499" s="84"/>
      <c r="Q499" s="84"/>
      <c r="R499" s="84"/>
      <c r="S499" s="84"/>
      <c r="T499" s="85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126</v>
      </c>
      <c r="AU499" s="17" t="s">
        <v>79</v>
      </c>
    </row>
    <row r="500" s="2" customFormat="1" ht="16.5" customHeight="1">
      <c r="A500" s="38"/>
      <c r="B500" s="39"/>
      <c r="C500" s="197" t="s">
        <v>708</v>
      </c>
      <c r="D500" s="197" t="s">
        <v>119</v>
      </c>
      <c r="E500" s="198" t="s">
        <v>709</v>
      </c>
      <c r="F500" s="199" t="s">
        <v>710</v>
      </c>
      <c r="G500" s="200" t="s">
        <v>167</v>
      </c>
      <c r="H500" s="201">
        <v>20</v>
      </c>
      <c r="I500" s="202"/>
      <c r="J500" s="203">
        <f>ROUND(I500*H500,2)</f>
        <v>0</v>
      </c>
      <c r="K500" s="199" t="s">
        <v>123</v>
      </c>
      <c r="L500" s="44"/>
      <c r="M500" s="204" t="s">
        <v>19</v>
      </c>
      <c r="N500" s="205" t="s">
        <v>43</v>
      </c>
      <c r="O500" s="84"/>
      <c r="P500" s="206">
        <f>O500*H500</f>
        <v>0</v>
      </c>
      <c r="Q500" s="206">
        <v>8.0499999999999992E-06</v>
      </c>
      <c r="R500" s="206">
        <f>Q500*H500</f>
        <v>0.00016099999999999998</v>
      </c>
      <c r="S500" s="206">
        <v>0</v>
      </c>
      <c r="T500" s="207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08" t="s">
        <v>124</v>
      </c>
      <c r="AT500" s="208" t="s">
        <v>119</v>
      </c>
      <c r="AU500" s="208" t="s">
        <v>79</v>
      </c>
      <c r="AY500" s="17" t="s">
        <v>117</v>
      </c>
      <c r="BE500" s="209">
        <f>IF(N500="základní",J500,0)</f>
        <v>0</v>
      </c>
      <c r="BF500" s="209">
        <f>IF(N500="snížená",J500,0)</f>
        <v>0</v>
      </c>
      <c r="BG500" s="209">
        <f>IF(N500="zákl. přenesená",J500,0)</f>
        <v>0</v>
      </c>
      <c r="BH500" s="209">
        <f>IF(N500="sníž. přenesená",J500,0)</f>
        <v>0</v>
      </c>
      <c r="BI500" s="209">
        <f>IF(N500="nulová",J500,0)</f>
        <v>0</v>
      </c>
      <c r="BJ500" s="17" t="s">
        <v>77</v>
      </c>
      <c r="BK500" s="209">
        <f>ROUND(I500*H500,2)</f>
        <v>0</v>
      </c>
      <c r="BL500" s="17" t="s">
        <v>124</v>
      </c>
      <c r="BM500" s="208" t="s">
        <v>711</v>
      </c>
    </row>
    <row r="501" s="2" customFormat="1">
      <c r="A501" s="38"/>
      <c r="B501" s="39"/>
      <c r="C501" s="40"/>
      <c r="D501" s="210" t="s">
        <v>126</v>
      </c>
      <c r="E501" s="40"/>
      <c r="F501" s="211" t="s">
        <v>712</v>
      </c>
      <c r="G501" s="40"/>
      <c r="H501" s="40"/>
      <c r="I501" s="212"/>
      <c r="J501" s="40"/>
      <c r="K501" s="40"/>
      <c r="L501" s="44"/>
      <c r="M501" s="213"/>
      <c r="N501" s="214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126</v>
      </c>
      <c r="AU501" s="17" t="s">
        <v>79</v>
      </c>
    </row>
    <row r="502" s="2" customFormat="1">
      <c r="A502" s="38"/>
      <c r="B502" s="39"/>
      <c r="C502" s="40"/>
      <c r="D502" s="215" t="s">
        <v>128</v>
      </c>
      <c r="E502" s="40"/>
      <c r="F502" s="216" t="s">
        <v>713</v>
      </c>
      <c r="G502" s="40"/>
      <c r="H502" s="40"/>
      <c r="I502" s="212"/>
      <c r="J502" s="40"/>
      <c r="K502" s="40"/>
      <c r="L502" s="44"/>
      <c r="M502" s="213"/>
      <c r="N502" s="214"/>
      <c r="O502" s="84"/>
      <c r="P502" s="84"/>
      <c r="Q502" s="84"/>
      <c r="R502" s="84"/>
      <c r="S502" s="84"/>
      <c r="T502" s="85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128</v>
      </c>
      <c r="AU502" s="17" t="s">
        <v>79</v>
      </c>
    </row>
    <row r="503" s="13" customFormat="1">
      <c r="A503" s="13"/>
      <c r="B503" s="217"/>
      <c r="C503" s="218"/>
      <c r="D503" s="210" t="s">
        <v>130</v>
      </c>
      <c r="E503" s="219" t="s">
        <v>19</v>
      </c>
      <c r="F503" s="220" t="s">
        <v>276</v>
      </c>
      <c r="G503" s="218"/>
      <c r="H503" s="221">
        <v>20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27" t="s">
        <v>130</v>
      </c>
      <c r="AU503" s="227" t="s">
        <v>79</v>
      </c>
      <c r="AV503" s="13" t="s">
        <v>79</v>
      </c>
      <c r="AW503" s="13" t="s">
        <v>33</v>
      </c>
      <c r="AX503" s="13" t="s">
        <v>77</v>
      </c>
      <c r="AY503" s="227" t="s">
        <v>117</v>
      </c>
    </row>
    <row r="504" s="2" customFormat="1" ht="16.5" customHeight="1">
      <c r="A504" s="38"/>
      <c r="B504" s="39"/>
      <c r="C504" s="197" t="s">
        <v>714</v>
      </c>
      <c r="D504" s="197" t="s">
        <v>119</v>
      </c>
      <c r="E504" s="198" t="s">
        <v>715</v>
      </c>
      <c r="F504" s="199" t="s">
        <v>716</v>
      </c>
      <c r="G504" s="200" t="s">
        <v>122</v>
      </c>
      <c r="H504" s="201">
        <v>7220</v>
      </c>
      <c r="I504" s="202"/>
      <c r="J504" s="203">
        <f>ROUND(I504*H504,2)</f>
        <v>0</v>
      </c>
      <c r="K504" s="199" t="s">
        <v>123</v>
      </c>
      <c r="L504" s="44"/>
      <c r="M504" s="204" t="s">
        <v>19</v>
      </c>
      <c r="N504" s="205" t="s">
        <v>43</v>
      </c>
      <c r="O504" s="84"/>
      <c r="P504" s="206">
        <f>O504*H504</f>
        <v>0</v>
      </c>
      <c r="Q504" s="206">
        <v>0</v>
      </c>
      <c r="R504" s="206">
        <f>Q504*H504</f>
        <v>0</v>
      </c>
      <c r="S504" s="206">
        <v>0.02</v>
      </c>
      <c r="T504" s="207">
        <f>S504*H504</f>
        <v>144.40000000000001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08" t="s">
        <v>124</v>
      </c>
      <c r="AT504" s="208" t="s">
        <v>119</v>
      </c>
      <c r="AU504" s="208" t="s">
        <v>79</v>
      </c>
      <c r="AY504" s="17" t="s">
        <v>117</v>
      </c>
      <c r="BE504" s="209">
        <f>IF(N504="základní",J504,0)</f>
        <v>0</v>
      </c>
      <c r="BF504" s="209">
        <f>IF(N504="snížená",J504,0)</f>
        <v>0</v>
      </c>
      <c r="BG504" s="209">
        <f>IF(N504="zákl. přenesená",J504,0)</f>
        <v>0</v>
      </c>
      <c r="BH504" s="209">
        <f>IF(N504="sníž. přenesená",J504,0)</f>
        <v>0</v>
      </c>
      <c r="BI504" s="209">
        <f>IF(N504="nulová",J504,0)</f>
        <v>0</v>
      </c>
      <c r="BJ504" s="17" t="s">
        <v>77</v>
      </c>
      <c r="BK504" s="209">
        <f>ROUND(I504*H504,2)</f>
        <v>0</v>
      </c>
      <c r="BL504" s="17" t="s">
        <v>124</v>
      </c>
      <c r="BM504" s="208" t="s">
        <v>717</v>
      </c>
    </row>
    <row r="505" s="2" customFormat="1">
      <c r="A505" s="38"/>
      <c r="B505" s="39"/>
      <c r="C505" s="40"/>
      <c r="D505" s="210" t="s">
        <v>126</v>
      </c>
      <c r="E505" s="40"/>
      <c r="F505" s="211" t="s">
        <v>718</v>
      </c>
      <c r="G505" s="40"/>
      <c r="H505" s="40"/>
      <c r="I505" s="212"/>
      <c r="J505" s="40"/>
      <c r="K505" s="40"/>
      <c r="L505" s="44"/>
      <c r="M505" s="213"/>
      <c r="N505" s="214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126</v>
      </c>
      <c r="AU505" s="17" t="s">
        <v>79</v>
      </c>
    </row>
    <row r="506" s="2" customFormat="1">
      <c r="A506" s="38"/>
      <c r="B506" s="39"/>
      <c r="C506" s="40"/>
      <c r="D506" s="215" t="s">
        <v>128</v>
      </c>
      <c r="E506" s="40"/>
      <c r="F506" s="216" t="s">
        <v>719</v>
      </c>
      <c r="G506" s="40"/>
      <c r="H506" s="40"/>
      <c r="I506" s="212"/>
      <c r="J506" s="40"/>
      <c r="K506" s="40"/>
      <c r="L506" s="44"/>
      <c r="M506" s="213"/>
      <c r="N506" s="214"/>
      <c r="O506" s="84"/>
      <c r="P506" s="84"/>
      <c r="Q506" s="84"/>
      <c r="R506" s="84"/>
      <c r="S506" s="84"/>
      <c r="T506" s="85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128</v>
      </c>
      <c r="AU506" s="17" t="s">
        <v>79</v>
      </c>
    </row>
    <row r="507" s="13" customFormat="1">
      <c r="A507" s="13"/>
      <c r="B507" s="217"/>
      <c r="C507" s="218"/>
      <c r="D507" s="210" t="s">
        <v>130</v>
      </c>
      <c r="E507" s="219" t="s">
        <v>19</v>
      </c>
      <c r="F507" s="220" t="s">
        <v>720</v>
      </c>
      <c r="G507" s="218"/>
      <c r="H507" s="221">
        <v>7220</v>
      </c>
      <c r="I507" s="222"/>
      <c r="J507" s="218"/>
      <c r="K507" s="218"/>
      <c r="L507" s="223"/>
      <c r="M507" s="224"/>
      <c r="N507" s="225"/>
      <c r="O507" s="225"/>
      <c r="P507" s="225"/>
      <c r="Q507" s="225"/>
      <c r="R507" s="225"/>
      <c r="S507" s="225"/>
      <c r="T507" s="22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27" t="s">
        <v>130</v>
      </c>
      <c r="AU507" s="227" t="s">
        <v>79</v>
      </c>
      <c r="AV507" s="13" t="s">
        <v>79</v>
      </c>
      <c r="AW507" s="13" t="s">
        <v>33</v>
      </c>
      <c r="AX507" s="13" t="s">
        <v>77</v>
      </c>
      <c r="AY507" s="227" t="s">
        <v>117</v>
      </c>
    </row>
    <row r="508" s="12" customFormat="1" ht="22.8" customHeight="1">
      <c r="A508" s="12"/>
      <c r="B508" s="181"/>
      <c r="C508" s="182"/>
      <c r="D508" s="183" t="s">
        <v>71</v>
      </c>
      <c r="E508" s="195" t="s">
        <v>721</v>
      </c>
      <c r="F508" s="195" t="s">
        <v>722</v>
      </c>
      <c r="G508" s="182"/>
      <c r="H508" s="182"/>
      <c r="I508" s="185"/>
      <c r="J508" s="196">
        <f>BK508</f>
        <v>0</v>
      </c>
      <c r="K508" s="182"/>
      <c r="L508" s="187"/>
      <c r="M508" s="188"/>
      <c r="N508" s="189"/>
      <c r="O508" s="189"/>
      <c r="P508" s="190">
        <f>SUM(P509:P522)</f>
        <v>0</v>
      </c>
      <c r="Q508" s="189"/>
      <c r="R508" s="190">
        <f>SUM(R509:R522)</f>
        <v>0</v>
      </c>
      <c r="S508" s="189"/>
      <c r="T508" s="191">
        <f>SUM(T509:T522)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192" t="s">
        <v>77</v>
      </c>
      <c r="AT508" s="193" t="s">
        <v>71</v>
      </c>
      <c r="AU508" s="193" t="s">
        <v>77</v>
      </c>
      <c r="AY508" s="192" t="s">
        <v>117</v>
      </c>
      <c r="BK508" s="194">
        <f>SUM(BK509:BK522)</f>
        <v>0</v>
      </c>
    </row>
    <row r="509" s="2" customFormat="1" ht="16.5" customHeight="1">
      <c r="A509" s="38"/>
      <c r="B509" s="39"/>
      <c r="C509" s="197" t="s">
        <v>723</v>
      </c>
      <c r="D509" s="197" t="s">
        <v>119</v>
      </c>
      <c r="E509" s="198" t="s">
        <v>724</v>
      </c>
      <c r="F509" s="199" t="s">
        <v>725</v>
      </c>
      <c r="G509" s="200" t="s">
        <v>264</v>
      </c>
      <c r="H509" s="201">
        <v>598.15999999999997</v>
      </c>
      <c r="I509" s="202"/>
      <c r="J509" s="203">
        <f>ROUND(I509*H509,2)</f>
        <v>0</v>
      </c>
      <c r="K509" s="199" t="s">
        <v>123</v>
      </c>
      <c r="L509" s="44"/>
      <c r="M509" s="204" t="s">
        <v>19</v>
      </c>
      <c r="N509" s="205" t="s">
        <v>43</v>
      </c>
      <c r="O509" s="84"/>
      <c r="P509" s="206">
        <f>O509*H509</f>
        <v>0</v>
      </c>
      <c r="Q509" s="206">
        <v>0</v>
      </c>
      <c r="R509" s="206">
        <f>Q509*H509</f>
        <v>0</v>
      </c>
      <c r="S509" s="206">
        <v>0</v>
      </c>
      <c r="T509" s="207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08" t="s">
        <v>124</v>
      </c>
      <c r="AT509" s="208" t="s">
        <v>119</v>
      </c>
      <c r="AU509" s="208" t="s">
        <v>79</v>
      </c>
      <c r="AY509" s="17" t="s">
        <v>117</v>
      </c>
      <c r="BE509" s="209">
        <f>IF(N509="základní",J509,0)</f>
        <v>0</v>
      </c>
      <c r="BF509" s="209">
        <f>IF(N509="snížená",J509,0)</f>
        <v>0</v>
      </c>
      <c r="BG509" s="209">
        <f>IF(N509="zákl. přenesená",J509,0)</f>
        <v>0</v>
      </c>
      <c r="BH509" s="209">
        <f>IF(N509="sníž. přenesená",J509,0)</f>
        <v>0</v>
      </c>
      <c r="BI509" s="209">
        <f>IF(N509="nulová",J509,0)</f>
        <v>0</v>
      </c>
      <c r="BJ509" s="17" t="s">
        <v>77</v>
      </c>
      <c r="BK509" s="209">
        <f>ROUND(I509*H509,2)</f>
        <v>0</v>
      </c>
      <c r="BL509" s="17" t="s">
        <v>124</v>
      </c>
      <c r="BM509" s="208" t="s">
        <v>726</v>
      </c>
    </row>
    <row r="510" s="2" customFormat="1">
      <c r="A510" s="38"/>
      <c r="B510" s="39"/>
      <c r="C510" s="40"/>
      <c r="D510" s="210" t="s">
        <v>126</v>
      </c>
      <c r="E510" s="40"/>
      <c r="F510" s="211" t="s">
        <v>727</v>
      </c>
      <c r="G510" s="40"/>
      <c r="H510" s="40"/>
      <c r="I510" s="212"/>
      <c r="J510" s="40"/>
      <c r="K510" s="40"/>
      <c r="L510" s="44"/>
      <c r="M510" s="213"/>
      <c r="N510" s="214"/>
      <c r="O510" s="84"/>
      <c r="P510" s="84"/>
      <c r="Q510" s="84"/>
      <c r="R510" s="84"/>
      <c r="S510" s="84"/>
      <c r="T510" s="85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126</v>
      </c>
      <c r="AU510" s="17" t="s">
        <v>79</v>
      </c>
    </row>
    <row r="511" s="2" customFormat="1">
      <c r="A511" s="38"/>
      <c r="B511" s="39"/>
      <c r="C511" s="40"/>
      <c r="D511" s="215" t="s">
        <v>128</v>
      </c>
      <c r="E511" s="40"/>
      <c r="F511" s="216" t="s">
        <v>728</v>
      </c>
      <c r="G511" s="40"/>
      <c r="H511" s="40"/>
      <c r="I511" s="212"/>
      <c r="J511" s="40"/>
      <c r="K511" s="40"/>
      <c r="L511" s="44"/>
      <c r="M511" s="213"/>
      <c r="N511" s="214"/>
      <c r="O511" s="84"/>
      <c r="P511" s="84"/>
      <c r="Q511" s="84"/>
      <c r="R511" s="84"/>
      <c r="S511" s="84"/>
      <c r="T511" s="85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128</v>
      </c>
      <c r="AU511" s="17" t="s">
        <v>79</v>
      </c>
    </row>
    <row r="512" s="2" customFormat="1" ht="16.5" customHeight="1">
      <c r="A512" s="38"/>
      <c r="B512" s="39"/>
      <c r="C512" s="197" t="s">
        <v>729</v>
      </c>
      <c r="D512" s="197" t="s">
        <v>119</v>
      </c>
      <c r="E512" s="198" t="s">
        <v>730</v>
      </c>
      <c r="F512" s="199" t="s">
        <v>731</v>
      </c>
      <c r="G512" s="200" t="s">
        <v>264</v>
      </c>
      <c r="H512" s="201">
        <v>8972.3999999999996</v>
      </c>
      <c r="I512" s="202"/>
      <c r="J512" s="203">
        <f>ROUND(I512*H512,2)</f>
        <v>0</v>
      </c>
      <c r="K512" s="199" t="s">
        <v>123</v>
      </c>
      <c r="L512" s="44"/>
      <c r="M512" s="204" t="s">
        <v>19</v>
      </c>
      <c r="N512" s="205" t="s">
        <v>43</v>
      </c>
      <c r="O512" s="84"/>
      <c r="P512" s="206">
        <f>O512*H512</f>
        <v>0</v>
      </c>
      <c r="Q512" s="206">
        <v>0</v>
      </c>
      <c r="R512" s="206">
        <f>Q512*H512</f>
        <v>0</v>
      </c>
      <c r="S512" s="206">
        <v>0</v>
      </c>
      <c r="T512" s="207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08" t="s">
        <v>124</v>
      </c>
      <c r="AT512" s="208" t="s">
        <v>119</v>
      </c>
      <c r="AU512" s="208" t="s">
        <v>79</v>
      </c>
      <c r="AY512" s="17" t="s">
        <v>117</v>
      </c>
      <c r="BE512" s="209">
        <f>IF(N512="základní",J512,0)</f>
        <v>0</v>
      </c>
      <c r="BF512" s="209">
        <f>IF(N512="snížená",J512,0)</f>
        <v>0</v>
      </c>
      <c r="BG512" s="209">
        <f>IF(N512="zákl. přenesená",J512,0)</f>
        <v>0</v>
      </c>
      <c r="BH512" s="209">
        <f>IF(N512="sníž. přenesená",J512,0)</f>
        <v>0</v>
      </c>
      <c r="BI512" s="209">
        <f>IF(N512="nulová",J512,0)</f>
        <v>0</v>
      </c>
      <c r="BJ512" s="17" t="s">
        <v>77</v>
      </c>
      <c r="BK512" s="209">
        <f>ROUND(I512*H512,2)</f>
        <v>0</v>
      </c>
      <c r="BL512" s="17" t="s">
        <v>124</v>
      </c>
      <c r="BM512" s="208" t="s">
        <v>732</v>
      </c>
    </row>
    <row r="513" s="2" customFormat="1">
      <c r="A513" s="38"/>
      <c r="B513" s="39"/>
      <c r="C513" s="40"/>
      <c r="D513" s="210" t="s">
        <v>126</v>
      </c>
      <c r="E513" s="40"/>
      <c r="F513" s="211" t="s">
        <v>733</v>
      </c>
      <c r="G513" s="40"/>
      <c r="H513" s="40"/>
      <c r="I513" s="212"/>
      <c r="J513" s="40"/>
      <c r="K513" s="40"/>
      <c r="L513" s="44"/>
      <c r="M513" s="213"/>
      <c r="N513" s="214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126</v>
      </c>
      <c r="AU513" s="17" t="s">
        <v>79</v>
      </c>
    </row>
    <row r="514" s="2" customFormat="1">
      <c r="A514" s="38"/>
      <c r="B514" s="39"/>
      <c r="C514" s="40"/>
      <c r="D514" s="215" t="s">
        <v>128</v>
      </c>
      <c r="E514" s="40"/>
      <c r="F514" s="216" t="s">
        <v>734</v>
      </c>
      <c r="G514" s="40"/>
      <c r="H514" s="40"/>
      <c r="I514" s="212"/>
      <c r="J514" s="40"/>
      <c r="K514" s="40"/>
      <c r="L514" s="44"/>
      <c r="M514" s="213"/>
      <c r="N514" s="214"/>
      <c r="O514" s="84"/>
      <c r="P514" s="84"/>
      <c r="Q514" s="84"/>
      <c r="R514" s="84"/>
      <c r="S514" s="84"/>
      <c r="T514" s="85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128</v>
      </c>
      <c r="AU514" s="17" t="s">
        <v>79</v>
      </c>
    </row>
    <row r="515" s="13" customFormat="1">
      <c r="A515" s="13"/>
      <c r="B515" s="217"/>
      <c r="C515" s="218"/>
      <c r="D515" s="210" t="s">
        <v>130</v>
      </c>
      <c r="E515" s="219" t="s">
        <v>19</v>
      </c>
      <c r="F515" s="220" t="s">
        <v>735</v>
      </c>
      <c r="G515" s="218"/>
      <c r="H515" s="221">
        <v>8972.3999999999996</v>
      </c>
      <c r="I515" s="222"/>
      <c r="J515" s="218"/>
      <c r="K515" s="218"/>
      <c r="L515" s="223"/>
      <c r="M515" s="224"/>
      <c r="N515" s="225"/>
      <c r="O515" s="225"/>
      <c r="P515" s="225"/>
      <c r="Q515" s="225"/>
      <c r="R515" s="225"/>
      <c r="S515" s="225"/>
      <c r="T515" s="22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27" t="s">
        <v>130</v>
      </c>
      <c r="AU515" s="227" t="s">
        <v>79</v>
      </c>
      <c r="AV515" s="13" t="s">
        <v>79</v>
      </c>
      <c r="AW515" s="13" t="s">
        <v>33</v>
      </c>
      <c r="AX515" s="13" t="s">
        <v>77</v>
      </c>
      <c r="AY515" s="227" t="s">
        <v>117</v>
      </c>
    </row>
    <row r="516" s="2" customFormat="1" ht="21.75" customHeight="1">
      <c r="A516" s="38"/>
      <c r="B516" s="39"/>
      <c r="C516" s="197" t="s">
        <v>736</v>
      </c>
      <c r="D516" s="197" t="s">
        <v>119</v>
      </c>
      <c r="E516" s="198" t="s">
        <v>737</v>
      </c>
      <c r="F516" s="199" t="s">
        <v>738</v>
      </c>
      <c r="G516" s="200" t="s">
        <v>264</v>
      </c>
      <c r="H516" s="201">
        <v>15</v>
      </c>
      <c r="I516" s="202"/>
      <c r="J516" s="203">
        <f>ROUND(I516*H516,2)</f>
        <v>0</v>
      </c>
      <c r="K516" s="199" t="s">
        <v>123</v>
      </c>
      <c r="L516" s="44"/>
      <c r="M516" s="204" t="s">
        <v>19</v>
      </c>
      <c r="N516" s="205" t="s">
        <v>43</v>
      </c>
      <c r="O516" s="84"/>
      <c r="P516" s="206">
        <f>O516*H516</f>
        <v>0</v>
      </c>
      <c r="Q516" s="206">
        <v>0</v>
      </c>
      <c r="R516" s="206">
        <f>Q516*H516</f>
        <v>0</v>
      </c>
      <c r="S516" s="206">
        <v>0</v>
      </c>
      <c r="T516" s="207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08" t="s">
        <v>124</v>
      </c>
      <c r="AT516" s="208" t="s">
        <v>119</v>
      </c>
      <c r="AU516" s="208" t="s">
        <v>79</v>
      </c>
      <c r="AY516" s="17" t="s">
        <v>117</v>
      </c>
      <c r="BE516" s="209">
        <f>IF(N516="základní",J516,0)</f>
        <v>0</v>
      </c>
      <c r="BF516" s="209">
        <f>IF(N516="snížená",J516,0)</f>
        <v>0</v>
      </c>
      <c r="BG516" s="209">
        <f>IF(N516="zákl. přenesená",J516,0)</f>
        <v>0</v>
      </c>
      <c r="BH516" s="209">
        <f>IF(N516="sníž. přenesená",J516,0)</f>
        <v>0</v>
      </c>
      <c r="BI516" s="209">
        <f>IF(N516="nulová",J516,0)</f>
        <v>0</v>
      </c>
      <c r="BJ516" s="17" t="s">
        <v>77</v>
      </c>
      <c r="BK516" s="209">
        <f>ROUND(I516*H516,2)</f>
        <v>0</v>
      </c>
      <c r="BL516" s="17" t="s">
        <v>124</v>
      </c>
      <c r="BM516" s="208" t="s">
        <v>739</v>
      </c>
    </row>
    <row r="517" s="2" customFormat="1">
      <c r="A517" s="38"/>
      <c r="B517" s="39"/>
      <c r="C517" s="40"/>
      <c r="D517" s="210" t="s">
        <v>126</v>
      </c>
      <c r="E517" s="40"/>
      <c r="F517" s="211" t="s">
        <v>740</v>
      </c>
      <c r="G517" s="40"/>
      <c r="H517" s="40"/>
      <c r="I517" s="212"/>
      <c r="J517" s="40"/>
      <c r="K517" s="40"/>
      <c r="L517" s="44"/>
      <c r="M517" s="213"/>
      <c r="N517" s="214"/>
      <c r="O517" s="84"/>
      <c r="P517" s="84"/>
      <c r="Q517" s="84"/>
      <c r="R517" s="84"/>
      <c r="S517" s="84"/>
      <c r="T517" s="85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126</v>
      </c>
      <c r="AU517" s="17" t="s">
        <v>79</v>
      </c>
    </row>
    <row r="518" s="2" customFormat="1">
      <c r="A518" s="38"/>
      <c r="B518" s="39"/>
      <c r="C518" s="40"/>
      <c r="D518" s="215" t="s">
        <v>128</v>
      </c>
      <c r="E518" s="40"/>
      <c r="F518" s="216" t="s">
        <v>741</v>
      </c>
      <c r="G518" s="40"/>
      <c r="H518" s="40"/>
      <c r="I518" s="212"/>
      <c r="J518" s="40"/>
      <c r="K518" s="40"/>
      <c r="L518" s="44"/>
      <c r="M518" s="213"/>
      <c r="N518" s="214"/>
      <c r="O518" s="84"/>
      <c r="P518" s="84"/>
      <c r="Q518" s="84"/>
      <c r="R518" s="84"/>
      <c r="S518" s="84"/>
      <c r="T518" s="85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128</v>
      </c>
      <c r="AU518" s="17" t="s">
        <v>79</v>
      </c>
    </row>
    <row r="519" s="2" customFormat="1" ht="24.15" customHeight="1">
      <c r="A519" s="38"/>
      <c r="B519" s="39"/>
      <c r="C519" s="197" t="s">
        <v>742</v>
      </c>
      <c r="D519" s="197" t="s">
        <v>119</v>
      </c>
      <c r="E519" s="198" t="s">
        <v>743</v>
      </c>
      <c r="F519" s="199" t="s">
        <v>744</v>
      </c>
      <c r="G519" s="200" t="s">
        <v>264</v>
      </c>
      <c r="H519" s="201">
        <v>471</v>
      </c>
      <c r="I519" s="202"/>
      <c r="J519" s="203">
        <f>ROUND(I519*H519,2)</f>
        <v>0</v>
      </c>
      <c r="K519" s="199" t="s">
        <v>123</v>
      </c>
      <c r="L519" s="44"/>
      <c r="M519" s="204" t="s">
        <v>19</v>
      </c>
      <c r="N519" s="205" t="s">
        <v>43</v>
      </c>
      <c r="O519" s="84"/>
      <c r="P519" s="206">
        <f>O519*H519</f>
        <v>0</v>
      </c>
      <c r="Q519" s="206">
        <v>0</v>
      </c>
      <c r="R519" s="206">
        <f>Q519*H519</f>
        <v>0</v>
      </c>
      <c r="S519" s="206">
        <v>0</v>
      </c>
      <c r="T519" s="207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08" t="s">
        <v>124</v>
      </c>
      <c r="AT519" s="208" t="s">
        <v>119</v>
      </c>
      <c r="AU519" s="208" t="s">
        <v>79</v>
      </c>
      <c r="AY519" s="17" t="s">
        <v>117</v>
      </c>
      <c r="BE519" s="209">
        <f>IF(N519="základní",J519,0)</f>
        <v>0</v>
      </c>
      <c r="BF519" s="209">
        <f>IF(N519="snížená",J519,0)</f>
        <v>0</v>
      </c>
      <c r="BG519" s="209">
        <f>IF(N519="zákl. přenesená",J519,0)</f>
        <v>0</v>
      </c>
      <c r="BH519" s="209">
        <f>IF(N519="sníž. přenesená",J519,0)</f>
        <v>0</v>
      </c>
      <c r="BI519" s="209">
        <f>IF(N519="nulová",J519,0)</f>
        <v>0</v>
      </c>
      <c r="BJ519" s="17" t="s">
        <v>77</v>
      </c>
      <c r="BK519" s="209">
        <f>ROUND(I519*H519,2)</f>
        <v>0</v>
      </c>
      <c r="BL519" s="17" t="s">
        <v>124</v>
      </c>
      <c r="BM519" s="208" t="s">
        <v>745</v>
      </c>
    </row>
    <row r="520" s="2" customFormat="1">
      <c r="A520" s="38"/>
      <c r="B520" s="39"/>
      <c r="C520" s="40"/>
      <c r="D520" s="210" t="s">
        <v>126</v>
      </c>
      <c r="E520" s="40"/>
      <c r="F520" s="211" t="s">
        <v>744</v>
      </c>
      <c r="G520" s="40"/>
      <c r="H520" s="40"/>
      <c r="I520" s="212"/>
      <c r="J520" s="40"/>
      <c r="K520" s="40"/>
      <c r="L520" s="44"/>
      <c r="M520" s="213"/>
      <c r="N520" s="214"/>
      <c r="O520" s="84"/>
      <c r="P520" s="84"/>
      <c r="Q520" s="84"/>
      <c r="R520" s="84"/>
      <c r="S520" s="84"/>
      <c r="T520" s="85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126</v>
      </c>
      <c r="AU520" s="17" t="s">
        <v>79</v>
      </c>
    </row>
    <row r="521" s="2" customFormat="1">
      <c r="A521" s="38"/>
      <c r="B521" s="39"/>
      <c r="C521" s="40"/>
      <c r="D521" s="215" t="s">
        <v>128</v>
      </c>
      <c r="E521" s="40"/>
      <c r="F521" s="216" t="s">
        <v>746</v>
      </c>
      <c r="G521" s="40"/>
      <c r="H521" s="40"/>
      <c r="I521" s="212"/>
      <c r="J521" s="40"/>
      <c r="K521" s="40"/>
      <c r="L521" s="44"/>
      <c r="M521" s="213"/>
      <c r="N521" s="214"/>
      <c r="O521" s="84"/>
      <c r="P521" s="84"/>
      <c r="Q521" s="84"/>
      <c r="R521" s="84"/>
      <c r="S521" s="84"/>
      <c r="T521" s="85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128</v>
      </c>
      <c r="AU521" s="17" t="s">
        <v>79</v>
      </c>
    </row>
    <row r="522" s="13" customFormat="1">
      <c r="A522" s="13"/>
      <c r="B522" s="217"/>
      <c r="C522" s="218"/>
      <c r="D522" s="210" t="s">
        <v>130</v>
      </c>
      <c r="E522" s="219" t="s">
        <v>19</v>
      </c>
      <c r="F522" s="220" t="s">
        <v>747</v>
      </c>
      <c r="G522" s="218"/>
      <c r="H522" s="221">
        <v>471</v>
      </c>
      <c r="I522" s="222"/>
      <c r="J522" s="218"/>
      <c r="K522" s="218"/>
      <c r="L522" s="223"/>
      <c r="M522" s="224"/>
      <c r="N522" s="225"/>
      <c r="O522" s="225"/>
      <c r="P522" s="225"/>
      <c r="Q522" s="225"/>
      <c r="R522" s="225"/>
      <c r="S522" s="225"/>
      <c r="T522" s="22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27" t="s">
        <v>130</v>
      </c>
      <c r="AU522" s="227" t="s">
        <v>79</v>
      </c>
      <c r="AV522" s="13" t="s">
        <v>79</v>
      </c>
      <c r="AW522" s="13" t="s">
        <v>33</v>
      </c>
      <c r="AX522" s="13" t="s">
        <v>77</v>
      </c>
      <c r="AY522" s="227" t="s">
        <v>117</v>
      </c>
    </row>
    <row r="523" s="12" customFormat="1" ht="22.8" customHeight="1">
      <c r="A523" s="12"/>
      <c r="B523" s="181"/>
      <c r="C523" s="182"/>
      <c r="D523" s="183" t="s">
        <v>71</v>
      </c>
      <c r="E523" s="195" t="s">
        <v>748</v>
      </c>
      <c r="F523" s="195" t="s">
        <v>749</v>
      </c>
      <c r="G523" s="182"/>
      <c r="H523" s="182"/>
      <c r="I523" s="185"/>
      <c r="J523" s="196">
        <f>BK523</f>
        <v>0</v>
      </c>
      <c r="K523" s="182"/>
      <c r="L523" s="187"/>
      <c r="M523" s="188"/>
      <c r="N523" s="189"/>
      <c r="O523" s="189"/>
      <c r="P523" s="190">
        <f>SUM(P524:P526)</f>
        <v>0</v>
      </c>
      <c r="Q523" s="189"/>
      <c r="R523" s="190">
        <f>SUM(R524:R526)</f>
        <v>0</v>
      </c>
      <c r="S523" s="189"/>
      <c r="T523" s="191">
        <f>SUM(T524:T526)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192" t="s">
        <v>77</v>
      </c>
      <c r="AT523" s="193" t="s">
        <v>71</v>
      </c>
      <c r="AU523" s="193" t="s">
        <v>77</v>
      </c>
      <c r="AY523" s="192" t="s">
        <v>117</v>
      </c>
      <c r="BK523" s="194">
        <f>SUM(BK524:BK526)</f>
        <v>0</v>
      </c>
    </row>
    <row r="524" s="2" customFormat="1" ht="21.75" customHeight="1">
      <c r="A524" s="38"/>
      <c r="B524" s="39"/>
      <c r="C524" s="197" t="s">
        <v>750</v>
      </c>
      <c r="D524" s="197" t="s">
        <v>119</v>
      </c>
      <c r="E524" s="198" t="s">
        <v>751</v>
      </c>
      <c r="F524" s="199" t="s">
        <v>752</v>
      </c>
      <c r="G524" s="200" t="s">
        <v>264</v>
      </c>
      <c r="H524" s="201">
        <v>8518.2960000000003</v>
      </c>
      <c r="I524" s="202"/>
      <c r="J524" s="203">
        <f>ROUND(I524*H524,2)</f>
        <v>0</v>
      </c>
      <c r="K524" s="199" t="s">
        <v>123</v>
      </c>
      <c r="L524" s="44"/>
      <c r="M524" s="204" t="s">
        <v>19</v>
      </c>
      <c r="N524" s="205" t="s">
        <v>43</v>
      </c>
      <c r="O524" s="84"/>
      <c r="P524" s="206">
        <f>O524*H524</f>
        <v>0</v>
      </c>
      <c r="Q524" s="206">
        <v>0</v>
      </c>
      <c r="R524" s="206">
        <f>Q524*H524</f>
        <v>0</v>
      </c>
      <c r="S524" s="206">
        <v>0</v>
      </c>
      <c r="T524" s="207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08" t="s">
        <v>124</v>
      </c>
      <c r="AT524" s="208" t="s">
        <v>119</v>
      </c>
      <c r="AU524" s="208" t="s">
        <v>79</v>
      </c>
      <c r="AY524" s="17" t="s">
        <v>117</v>
      </c>
      <c r="BE524" s="209">
        <f>IF(N524="základní",J524,0)</f>
        <v>0</v>
      </c>
      <c r="BF524" s="209">
        <f>IF(N524="snížená",J524,0)</f>
        <v>0</v>
      </c>
      <c r="BG524" s="209">
        <f>IF(N524="zákl. přenesená",J524,0)</f>
        <v>0</v>
      </c>
      <c r="BH524" s="209">
        <f>IF(N524="sníž. přenesená",J524,0)</f>
        <v>0</v>
      </c>
      <c r="BI524" s="209">
        <f>IF(N524="nulová",J524,0)</f>
        <v>0</v>
      </c>
      <c r="BJ524" s="17" t="s">
        <v>77</v>
      </c>
      <c r="BK524" s="209">
        <f>ROUND(I524*H524,2)</f>
        <v>0</v>
      </c>
      <c r="BL524" s="17" t="s">
        <v>124</v>
      </c>
      <c r="BM524" s="208" t="s">
        <v>753</v>
      </c>
    </row>
    <row r="525" s="2" customFormat="1">
      <c r="A525" s="38"/>
      <c r="B525" s="39"/>
      <c r="C525" s="40"/>
      <c r="D525" s="210" t="s">
        <v>126</v>
      </c>
      <c r="E525" s="40"/>
      <c r="F525" s="211" t="s">
        <v>754</v>
      </c>
      <c r="G525" s="40"/>
      <c r="H525" s="40"/>
      <c r="I525" s="212"/>
      <c r="J525" s="40"/>
      <c r="K525" s="40"/>
      <c r="L525" s="44"/>
      <c r="M525" s="213"/>
      <c r="N525" s="214"/>
      <c r="O525" s="84"/>
      <c r="P525" s="84"/>
      <c r="Q525" s="84"/>
      <c r="R525" s="84"/>
      <c r="S525" s="84"/>
      <c r="T525" s="85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126</v>
      </c>
      <c r="AU525" s="17" t="s">
        <v>79</v>
      </c>
    </row>
    <row r="526" s="2" customFormat="1">
      <c r="A526" s="38"/>
      <c r="B526" s="39"/>
      <c r="C526" s="40"/>
      <c r="D526" s="215" t="s">
        <v>128</v>
      </c>
      <c r="E526" s="40"/>
      <c r="F526" s="216" t="s">
        <v>755</v>
      </c>
      <c r="G526" s="40"/>
      <c r="H526" s="40"/>
      <c r="I526" s="212"/>
      <c r="J526" s="40"/>
      <c r="K526" s="40"/>
      <c r="L526" s="44"/>
      <c r="M526" s="213"/>
      <c r="N526" s="214"/>
      <c r="O526" s="84"/>
      <c r="P526" s="84"/>
      <c r="Q526" s="84"/>
      <c r="R526" s="84"/>
      <c r="S526" s="84"/>
      <c r="T526" s="85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128</v>
      </c>
      <c r="AU526" s="17" t="s">
        <v>79</v>
      </c>
    </row>
    <row r="527" s="12" customFormat="1" ht="25.92" customHeight="1">
      <c r="A527" s="12"/>
      <c r="B527" s="181"/>
      <c r="C527" s="182"/>
      <c r="D527" s="183" t="s">
        <v>71</v>
      </c>
      <c r="E527" s="184" t="s">
        <v>756</v>
      </c>
      <c r="F527" s="184" t="s">
        <v>757</v>
      </c>
      <c r="G527" s="182"/>
      <c r="H527" s="182"/>
      <c r="I527" s="185"/>
      <c r="J527" s="186">
        <f>BK527</f>
        <v>0</v>
      </c>
      <c r="K527" s="182"/>
      <c r="L527" s="187"/>
      <c r="M527" s="188"/>
      <c r="N527" s="189"/>
      <c r="O527" s="189"/>
      <c r="P527" s="190">
        <f>P528+P558</f>
        <v>0</v>
      </c>
      <c r="Q527" s="189"/>
      <c r="R527" s="190">
        <f>R528+R558</f>
        <v>0.14663199999999999</v>
      </c>
      <c r="S527" s="189"/>
      <c r="T527" s="191">
        <f>T528+T558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192" t="s">
        <v>79</v>
      </c>
      <c r="AT527" s="193" t="s">
        <v>71</v>
      </c>
      <c r="AU527" s="193" t="s">
        <v>72</v>
      </c>
      <c r="AY527" s="192" t="s">
        <v>117</v>
      </c>
      <c r="BK527" s="194">
        <f>BK528+BK558</f>
        <v>0</v>
      </c>
    </row>
    <row r="528" s="12" customFormat="1" ht="22.8" customHeight="1">
      <c r="A528" s="12"/>
      <c r="B528" s="181"/>
      <c r="C528" s="182"/>
      <c r="D528" s="183" t="s">
        <v>71</v>
      </c>
      <c r="E528" s="195" t="s">
        <v>758</v>
      </c>
      <c r="F528" s="195" t="s">
        <v>759</v>
      </c>
      <c r="G528" s="182"/>
      <c r="H528" s="182"/>
      <c r="I528" s="185"/>
      <c r="J528" s="196">
        <f>BK528</f>
        <v>0</v>
      </c>
      <c r="K528" s="182"/>
      <c r="L528" s="187"/>
      <c r="M528" s="188"/>
      <c r="N528" s="189"/>
      <c r="O528" s="189"/>
      <c r="P528" s="190">
        <f>SUM(P529:P557)</f>
        <v>0</v>
      </c>
      <c r="Q528" s="189"/>
      <c r="R528" s="190">
        <f>SUM(R529:R557)</f>
        <v>0.076999999999999999</v>
      </c>
      <c r="S528" s="189"/>
      <c r="T528" s="191">
        <f>SUM(T529:T557)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192" t="s">
        <v>79</v>
      </c>
      <c r="AT528" s="193" t="s">
        <v>71</v>
      </c>
      <c r="AU528" s="193" t="s">
        <v>77</v>
      </c>
      <c r="AY528" s="192" t="s">
        <v>117</v>
      </c>
      <c r="BK528" s="194">
        <f>SUM(BK529:BK557)</f>
        <v>0</v>
      </c>
    </row>
    <row r="529" s="2" customFormat="1" ht="16.5" customHeight="1">
      <c r="A529" s="38"/>
      <c r="B529" s="39"/>
      <c r="C529" s="197" t="s">
        <v>760</v>
      </c>
      <c r="D529" s="197" t="s">
        <v>119</v>
      </c>
      <c r="E529" s="198" t="s">
        <v>761</v>
      </c>
      <c r="F529" s="199" t="s">
        <v>762</v>
      </c>
      <c r="G529" s="200" t="s">
        <v>122</v>
      </c>
      <c r="H529" s="201">
        <v>105.988</v>
      </c>
      <c r="I529" s="202"/>
      <c r="J529" s="203">
        <f>ROUND(I529*H529,2)</f>
        <v>0</v>
      </c>
      <c r="K529" s="199" t="s">
        <v>123</v>
      </c>
      <c r="L529" s="44"/>
      <c r="M529" s="204" t="s">
        <v>19</v>
      </c>
      <c r="N529" s="205" t="s">
        <v>43</v>
      </c>
      <c r="O529" s="84"/>
      <c r="P529" s="206">
        <f>O529*H529</f>
        <v>0</v>
      </c>
      <c r="Q529" s="206">
        <v>0</v>
      </c>
      <c r="R529" s="206">
        <f>Q529*H529</f>
        <v>0</v>
      </c>
      <c r="S529" s="206">
        <v>0</v>
      </c>
      <c r="T529" s="207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08" t="s">
        <v>247</v>
      </c>
      <c r="AT529" s="208" t="s">
        <v>119</v>
      </c>
      <c r="AU529" s="208" t="s">
        <v>79</v>
      </c>
      <c r="AY529" s="17" t="s">
        <v>117</v>
      </c>
      <c r="BE529" s="209">
        <f>IF(N529="základní",J529,0)</f>
        <v>0</v>
      </c>
      <c r="BF529" s="209">
        <f>IF(N529="snížená",J529,0)</f>
        <v>0</v>
      </c>
      <c r="BG529" s="209">
        <f>IF(N529="zákl. přenesená",J529,0)</f>
        <v>0</v>
      </c>
      <c r="BH529" s="209">
        <f>IF(N529="sníž. přenesená",J529,0)</f>
        <v>0</v>
      </c>
      <c r="BI529" s="209">
        <f>IF(N529="nulová",J529,0)</f>
        <v>0</v>
      </c>
      <c r="BJ529" s="17" t="s">
        <v>77</v>
      </c>
      <c r="BK529" s="209">
        <f>ROUND(I529*H529,2)</f>
        <v>0</v>
      </c>
      <c r="BL529" s="17" t="s">
        <v>247</v>
      </c>
      <c r="BM529" s="208" t="s">
        <v>763</v>
      </c>
    </row>
    <row r="530" s="2" customFormat="1">
      <c r="A530" s="38"/>
      <c r="B530" s="39"/>
      <c r="C530" s="40"/>
      <c r="D530" s="210" t="s">
        <v>126</v>
      </c>
      <c r="E530" s="40"/>
      <c r="F530" s="211" t="s">
        <v>764</v>
      </c>
      <c r="G530" s="40"/>
      <c r="H530" s="40"/>
      <c r="I530" s="212"/>
      <c r="J530" s="40"/>
      <c r="K530" s="40"/>
      <c r="L530" s="44"/>
      <c r="M530" s="213"/>
      <c r="N530" s="214"/>
      <c r="O530" s="84"/>
      <c r="P530" s="84"/>
      <c r="Q530" s="84"/>
      <c r="R530" s="84"/>
      <c r="S530" s="84"/>
      <c r="T530" s="85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126</v>
      </c>
      <c r="AU530" s="17" t="s">
        <v>79</v>
      </c>
    </row>
    <row r="531" s="2" customFormat="1">
      <c r="A531" s="38"/>
      <c r="B531" s="39"/>
      <c r="C531" s="40"/>
      <c r="D531" s="215" t="s">
        <v>128</v>
      </c>
      <c r="E531" s="40"/>
      <c r="F531" s="216" t="s">
        <v>765</v>
      </c>
      <c r="G531" s="40"/>
      <c r="H531" s="40"/>
      <c r="I531" s="212"/>
      <c r="J531" s="40"/>
      <c r="K531" s="40"/>
      <c r="L531" s="44"/>
      <c r="M531" s="213"/>
      <c r="N531" s="214"/>
      <c r="O531" s="84"/>
      <c r="P531" s="84"/>
      <c r="Q531" s="84"/>
      <c r="R531" s="84"/>
      <c r="S531" s="84"/>
      <c r="T531" s="85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128</v>
      </c>
      <c r="AU531" s="17" t="s">
        <v>79</v>
      </c>
    </row>
    <row r="532" s="13" customFormat="1">
      <c r="A532" s="13"/>
      <c r="B532" s="217"/>
      <c r="C532" s="218"/>
      <c r="D532" s="210" t="s">
        <v>130</v>
      </c>
      <c r="E532" s="219" t="s">
        <v>19</v>
      </c>
      <c r="F532" s="220" t="s">
        <v>653</v>
      </c>
      <c r="G532" s="218"/>
      <c r="H532" s="221">
        <v>7.1500000000000004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27" t="s">
        <v>130</v>
      </c>
      <c r="AU532" s="227" t="s">
        <v>79</v>
      </c>
      <c r="AV532" s="13" t="s">
        <v>79</v>
      </c>
      <c r="AW532" s="13" t="s">
        <v>33</v>
      </c>
      <c r="AX532" s="13" t="s">
        <v>72</v>
      </c>
      <c r="AY532" s="227" t="s">
        <v>117</v>
      </c>
    </row>
    <row r="533" s="13" customFormat="1">
      <c r="A533" s="13"/>
      <c r="B533" s="217"/>
      <c r="C533" s="218"/>
      <c r="D533" s="210" t="s">
        <v>130</v>
      </c>
      <c r="E533" s="219" t="s">
        <v>19</v>
      </c>
      <c r="F533" s="220" t="s">
        <v>654</v>
      </c>
      <c r="G533" s="218"/>
      <c r="H533" s="221">
        <v>21.827999999999999</v>
      </c>
      <c r="I533" s="222"/>
      <c r="J533" s="218"/>
      <c r="K533" s="218"/>
      <c r="L533" s="223"/>
      <c r="M533" s="224"/>
      <c r="N533" s="225"/>
      <c r="O533" s="225"/>
      <c r="P533" s="225"/>
      <c r="Q533" s="225"/>
      <c r="R533" s="225"/>
      <c r="S533" s="225"/>
      <c r="T533" s="22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27" t="s">
        <v>130</v>
      </c>
      <c r="AU533" s="227" t="s">
        <v>79</v>
      </c>
      <c r="AV533" s="13" t="s">
        <v>79</v>
      </c>
      <c r="AW533" s="13" t="s">
        <v>33</v>
      </c>
      <c r="AX533" s="13" t="s">
        <v>72</v>
      </c>
      <c r="AY533" s="227" t="s">
        <v>117</v>
      </c>
    </row>
    <row r="534" s="13" customFormat="1">
      <c r="A534" s="13"/>
      <c r="B534" s="217"/>
      <c r="C534" s="218"/>
      <c r="D534" s="210" t="s">
        <v>130</v>
      </c>
      <c r="E534" s="219" t="s">
        <v>19</v>
      </c>
      <c r="F534" s="220" t="s">
        <v>655</v>
      </c>
      <c r="G534" s="218"/>
      <c r="H534" s="221">
        <v>38.93</v>
      </c>
      <c r="I534" s="222"/>
      <c r="J534" s="218"/>
      <c r="K534" s="218"/>
      <c r="L534" s="223"/>
      <c r="M534" s="224"/>
      <c r="N534" s="225"/>
      <c r="O534" s="225"/>
      <c r="P534" s="225"/>
      <c r="Q534" s="225"/>
      <c r="R534" s="225"/>
      <c r="S534" s="225"/>
      <c r="T534" s="22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27" t="s">
        <v>130</v>
      </c>
      <c r="AU534" s="227" t="s">
        <v>79</v>
      </c>
      <c r="AV534" s="13" t="s">
        <v>79</v>
      </c>
      <c r="AW534" s="13" t="s">
        <v>33</v>
      </c>
      <c r="AX534" s="13" t="s">
        <v>72</v>
      </c>
      <c r="AY534" s="227" t="s">
        <v>117</v>
      </c>
    </row>
    <row r="535" s="13" customFormat="1">
      <c r="A535" s="13"/>
      <c r="B535" s="217"/>
      <c r="C535" s="218"/>
      <c r="D535" s="210" t="s">
        <v>130</v>
      </c>
      <c r="E535" s="219" t="s">
        <v>19</v>
      </c>
      <c r="F535" s="220" t="s">
        <v>656</v>
      </c>
      <c r="G535" s="218"/>
      <c r="H535" s="221">
        <v>22.609999999999999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27" t="s">
        <v>130</v>
      </c>
      <c r="AU535" s="227" t="s">
        <v>79</v>
      </c>
      <c r="AV535" s="13" t="s">
        <v>79</v>
      </c>
      <c r="AW535" s="13" t="s">
        <v>33</v>
      </c>
      <c r="AX535" s="13" t="s">
        <v>72</v>
      </c>
      <c r="AY535" s="227" t="s">
        <v>117</v>
      </c>
    </row>
    <row r="536" s="13" customFormat="1">
      <c r="A536" s="13"/>
      <c r="B536" s="217"/>
      <c r="C536" s="218"/>
      <c r="D536" s="210" t="s">
        <v>130</v>
      </c>
      <c r="E536" s="219" t="s">
        <v>19</v>
      </c>
      <c r="F536" s="220" t="s">
        <v>657</v>
      </c>
      <c r="G536" s="218"/>
      <c r="H536" s="221">
        <v>15.470000000000001</v>
      </c>
      <c r="I536" s="222"/>
      <c r="J536" s="218"/>
      <c r="K536" s="218"/>
      <c r="L536" s="223"/>
      <c r="M536" s="224"/>
      <c r="N536" s="225"/>
      <c r="O536" s="225"/>
      <c r="P536" s="225"/>
      <c r="Q536" s="225"/>
      <c r="R536" s="225"/>
      <c r="S536" s="225"/>
      <c r="T536" s="22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27" t="s">
        <v>130</v>
      </c>
      <c r="AU536" s="227" t="s">
        <v>79</v>
      </c>
      <c r="AV536" s="13" t="s">
        <v>79</v>
      </c>
      <c r="AW536" s="13" t="s">
        <v>33</v>
      </c>
      <c r="AX536" s="13" t="s">
        <v>72</v>
      </c>
      <c r="AY536" s="227" t="s">
        <v>117</v>
      </c>
    </row>
    <row r="537" s="14" customFormat="1">
      <c r="A537" s="14"/>
      <c r="B537" s="228"/>
      <c r="C537" s="229"/>
      <c r="D537" s="210" t="s">
        <v>130</v>
      </c>
      <c r="E537" s="230" t="s">
        <v>19</v>
      </c>
      <c r="F537" s="231" t="s">
        <v>132</v>
      </c>
      <c r="G537" s="229"/>
      <c r="H537" s="232">
        <v>105.988</v>
      </c>
      <c r="I537" s="233"/>
      <c r="J537" s="229"/>
      <c r="K537" s="229"/>
      <c r="L537" s="234"/>
      <c r="M537" s="235"/>
      <c r="N537" s="236"/>
      <c r="O537" s="236"/>
      <c r="P537" s="236"/>
      <c r="Q537" s="236"/>
      <c r="R537" s="236"/>
      <c r="S537" s="236"/>
      <c r="T537" s="237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38" t="s">
        <v>130</v>
      </c>
      <c r="AU537" s="238" t="s">
        <v>79</v>
      </c>
      <c r="AV537" s="14" t="s">
        <v>124</v>
      </c>
      <c r="AW537" s="14" t="s">
        <v>33</v>
      </c>
      <c r="AX537" s="14" t="s">
        <v>77</v>
      </c>
      <c r="AY537" s="238" t="s">
        <v>117</v>
      </c>
    </row>
    <row r="538" s="2" customFormat="1" ht="16.5" customHeight="1">
      <c r="A538" s="38"/>
      <c r="B538" s="39"/>
      <c r="C538" s="239" t="s">
        <v>766</v>
      </c>
      <c r="D538" s="239" t="s">
        <v>306</v>
      </c>
      <c r="E538" s="240" t="s">
        <v>767</v>
      </c>
      <c r="F538" s="241" t="s">
        <v>768</v>
      </c>
      <c r="G538" s="242" t="s">
        <v>264</v>
      </c>
      <c r="H538" s="243">
        <v>0.041000000000000002</v>
      </c>
      <c r="I538" s="244"/>
      <c r="J538" s="245">
        <f>ROUND(I538*H538,2)</f>
        <v>0</v>
      </c>
      <c r="K538" s="241" t="s">
        <v>123</v>
      </c>
      <c r="L538" s="246"/>
      <c r="M538" s="247" t="s">
        <v>19</v>
      </c>
      <c r="N538" s="248" t="s">
        <v>43</v>
      </c>
      <c r="O538" s="84"/>
      <c r="P538" s="206">
        <f>O538*H538</f>
        <v>0</v>
      </c>
      <c r="Q538" s="206">
        <v>1</v>
      </c>
      <c r="R538" s="206">
        <f>Q538*H538</f>
        <v>0.041000000000000002</v>
      </c>
      <c r="S538" s="206">
        <v>0</v>
      </c>
      <c r="T538" s="207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08" t="s">
        <v>359</v>
      </c>
      <c r="AT538" s="208" t="s">
        <v>306</v>
      </c>
      <c r="AU538" s="208" t="s">
        <v>79</v>
      </c>
      <c r="AY538" s="17" t="s">
        <v>117</v>
      </c>
      <c r="BE538" s="209">
        <f>IF(N538="základní",J538,0)</f>
        <v>0</v>
      </c>
      <c r="BF538" s="209">
        <f>IF(N538="snížená",J538,0)</f>
        <v>0</v>
      </c>
      <c r="BG538" s="209">
        <f>IF(N538="zákl. přenesená",J538,0)</f>
        <v>0</v>
      </c>
      <c r="BH538" s="209">
        <f>IF(N538="sníž. přenesená",J538,0)</f>
        <v>0</v>
      </c>
      <c r="BI538" s="209">
        <f>IF(N538="nulová",J538,0)</f>
        <v>0</v>
      </c>
      <c r="BJ538" s="17" t="s">
        <v>77</v>
      </c>
      <c r="BK538" s="209">
        <f>ROUND(I538*H538,2)</f>
        <v>0</v>
      </c>
      <c r="BL538" s="17" t="s">
        <v>247</v>
      </c>
      <c r="BM538" s="208" t="s">
        <v>769</v>
      </c>
    </row>
    <row r="539" s="2" customFormat="1">
      <c r="A539" s="38"/>
      <c r="B539" s="39"/>
      <c r="C539" s="40"/>
      <c r="D539" s="210" t="s">
        <v>126</v>
      </c>
      <c r="E539" s="40"/>
      <c r="F539" s="211" t="s">
        <v>768</v>
      </c>
      <c r="G539" s="40"/>
      <c r="H539" s="40"/>
      <c r="I539" s="212"/>
      <c r="J539" s="40"/>
      <c r="K539" s="40"/>
      <c r="L539" s="44"/>
      <c r="M539" s="213"/>
      <c r="N539" s="214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126</v>
      </c>
      <c r="AU539" s="17" t="s">
        <v>79</v>
      </c>
    </row>
    <row r="540" s="2" customFormat="1">
      <c r="A540" s="38"/>
      <c r="B540" s="39"/>
      <c r="C540" s="40"/>
      <c r="D540" s="210" t="s">
        <v>351</v>
      </c>
      <c r="E540" s="40"/>
      <c r="F540" s="249" t="s">
        <v>770</v>
      </c>
      <c r="G540" s="40"/>
      <c r="H540" s="40"/>
      <c r="I540" s="212"/>
      <c r="J540" s="40"/>
      <c r="K540" s="40"/>
      <c r="L540" s="44"/>
      <c r="M540" s="213"/>
      <c r="N540" s="214"/>
      <c r="O540" s="84"/>
      <c r="P540" s="84"/>
      <c r="Q540" s="84"/>
      <c r="R540" s="84"/>
      <c r="S540" s="84"/>
      <c r="T540" s="85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351</v>
      </c>
      <c r="AU540" s="17" t="s">
        <v>79</v>
      </c>
    </row>
    <row r="541" s="13" customFormat="1">
      <c r="A541" s="13"/>
      <c r="B541" s="217"/>
      <c r="C541" s="218"/>
      <c r="D541" s="210" t="s">
        <v>130</v>
      </c>
      <c r="E541" s="218"/>
      <c r="F541" s="220" t="s">
        <v>771</v>
      </c>
      <c r="G541" s="218"/>
      <c r="H541" s="221">
        <v>0.041000000000000002</v>
      </c>
      <c r="I541" s="222"/>
      <c r="J541" s="218"/>
      <c r="K541" s="218"/>
      <c r="L541" s="223"/>
      <c r="M541" s="224"/>
      <c r="N541" s="225"/>
      <c r="O541" s="225"/>
      <c r="P541" s="225"/>
      <c r="Q541" s="225"/>
      <c r="R541" s="225"/>
      <c r="S541" s="225"/>
      <c r="T541" s="22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27" t="s">
        <v>130</v>
      </c>
      <c r="AU541" s="227" t="s">
        <v>79</v>
      </c>
      <c r="AV541" s="13" t="s">
        <v>79</v>
      </c>
      <c r="AW541" s="13" t="s">
        <v>4</v>
      </c>
      <c r="AX541" s="13" t="s">
        <v>77</v>
      </c>
      <c r="AY541" s="227" t="s">
        <v>117</v>
      </c>
    </row>
    <row r="542" s="2" customFormat="1" ht="16.5" customHeight="1">
      <c r="A542" s="38"/>
      <c r="B542" s="39"/>
      <c r="C542" s="197" t="s">
        <v>772</v>
      </c>
      <c r="D542" s="197" t="s">
        <v>119</v>
      </c>
      <c r="E542" s="198" t="s">
        <v>773</v>
      </c>
      <c r="F542" s="199" t="s">
        <v>774</v>
      </c>
      <c r="G542" s="200" t="s">
        <v>122</v>
      </c>
      <c r="H542" s="201">
        <v>105.988</v>
      </c>
      <c r="I542" s="202"/>
      <c r="J542" s="203">
        <f>ROUND(I542*H542,2)</f>
        <v>0</v>
      </c>
      <c r="K542" s="199" t="s">
        <v>123</v>
      </c>
      <c r="L542" s="44"/>
      <c r="M542" s="204" t="s">
        <v>19</v>
      </c>
      <c r="N542" s="205" t="s">
        <v>43</v>
      </c>
      <c r="O542" s="84"/>
      <c r="P542" s="206">
        <f>O542*H542</f>
        <v>0</v>
      </c>
      <c r="Q542" s="206">
        <v>0</v>
      </c>
      <c r="R542" s="206">
        <f>Q542*H542</f>
        <v>0</v>
      </c>
      <c r="S542" s="206">
        <v>0</v>
      </c>
      <c r="T542" s="207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08" t="s">
        <v>247</v>
      </c>
      <c r="AT542" s="208" t="s">
        <v>119</v>
      </c>
      <c r="AU542" s="208" t="s">
        <v>79</v>
      </c>
      <c r="AY542" s="17" t="s">
        <v>117</v>
      </c>
      <c r="BE542" s="209">
        <f>IF(N542="základní",J542,0)</f>
        <v>0</v>
      </c>
      <c r="BF542" s="209">
        <f>IF(N542="snížená",J542,0)</f>
        <v>0</v>
      </c>
      <c r="BG542" s="209">
        <f>IF(N542="zákl. přenesená",J542,0)</f>
        <v>0</v>
      </c>
      <c r="BH542" s="209">
        <f>IF(N542="sníž. přenesená",J542,0)</f>
        <v>0</v>
      </c>
      <c r="BI542" s="209">
        <f>IF(N542="nulová",J542,0)</f>
        <v>0</v>
      </c>
      <c r="BJ542" s="17" t="s">
        <v>77</v>
      </c>
      <c r="BK542" s="209">
        <f>ROUND(I542*H542,2)</f>
        <v>0</v>
      </c>
      <c r="BL542" s="17" t="s">
        <v>247</v>
      </c>
      <c r="BM542" s="208" t="s">
        <v>775</v>
      </c>
    </row>
    <row r="543" s="2" customFormat="1">
      <c r="A543" s="38"/>
      <c r="B543" s="39"/>
      <c r="C543" s="40"/>
      <c r="D543" s="210" t="s">
        <v>126</v>
      </c>
      <c r="E543" s="40"/>
      <c r="F543" s="211" t="s">
        <v>776</v>
      </c>
      <c r="G543" s="40"/>
      <c r="H543" s="40"/>
      <c r="I543" s="212"/>
      <c r="J543" s="40"/>
      <c r="K543" s="40"/>
      <c r="L543" s="44"/>
      <c r="M543" s="213"/>
      <c r="N543" s="214"/>
      <c r="O543" s="84"/>
      <c r="P543" s="84"/>
      <c r="Q543" s="84"/>
      <c r="R543" s="84"/>
      <c r="S543" s="84"/>
      <c r="T543" s="85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126</v>
      </c>
      <c r="AU543" s="17" t="s">
        <v>79</v>
      </c>
    </row>
    <row r="544" s="2" customFormat="1">
      <c r="A544" s="38"/>
      <c r="B544" s="39"/>
      <c r="C544" s="40"/>
      <c r="D544" s="215" t="s">
        <v>128</v>
      </c>
      <c r="E544" s="40"/>
      <c r="F544" s="216" t="s">
        <v>777</v>
      </c>
      <c r="G544" s="40"/>
      <c r="H544" s="40"/>
      <c r="I544" s="212"/>
      <c r="J544" s="40"/>
      <c r="K544" s="40"/>
      <c r="L544" s="44"/>
      <c r="M544" s="213"/>
      <c r="N544" s="214"/>
      <c r="O544" s="84"/>
      <c r="P544" s="84"/>
      <c r="Q544" s="84"/>
      <c r="R544" s="84"/>
      <c r="S544" s="84"/>
      <c r="T544" s="85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128</v>
      </c>
      <c r="AU544" s="17" t="s">
        <v>79</v>
      </c>
    </row>
    <row r="545" s="13" customFormat="1">
      <c r="A545" s="13"/>
      <c r="B545" s="217"/>
      <c r="C545" s="218"/>
      <c r="D545" s="210" t="s">
        <v>130</v>
      </c>
      <c r="E545" s="219" t="s">
        <v>19</v>
      </c>
      <c r="F545" s="220" t="s">
        <v>653</v>
      </c>
      <c r="G545" s="218"/>
      <c r="H545" s="221">
        <v>7.1500000000000004</v>
      </c>
      <c r="I545" s="222"/>
      <c r="J545" s="218"/>
      <c r="K545" s="218"/>
      <c r="L545" s="223"/>
      <c r="M545" s="224"/>
      <c r="N545" s="225"/>
      <c r="O545" s="225"/>
      <c r="P545" s="225"/>
      <c r="Q545" s="225"/>
      <c r="R545" s="225"/>
      <c r="S545" s="225"/>
      <c r="T545" s="22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27" t="s">
        <v>130</v>
      </c>
      <c r="AU545" s="227" t="s">
        <v>79</v>
      </c>
      <c r="AV545" s="13" t="s">
        <v>79</v>
      </c>
      <c r="AW545" s="13" t="s">
        <v>33</v>
      </c>
      <c r="AX545" s="13" t="s">
        <v>72</v>
      </c>
      <c r="AY545" s="227" t="s">
        <v>117</v>
      </c>
    </row>
    <row r="546" s="13" customFormat="1">
      <c r="A546" s="13"/>
      <c r="B546" s="217"/>
      <c r="C546" s="218"/>
      <c r="D546" s="210" t="s">
        <v>130</v>
      </c>
      <c r="E546" s="219" t="s">
        <v>19</v>
      </c>
      <c r="F546" s="220" t="s">
        <v>654</v>
      </c>
      <c r="G546" s="218"/>
      <c r="H546" s="221">
        <v>21.827999999999999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27" t="s">
        <v>130</v>
      </c>
      <c r="AU546" s="227" t="s">
        <v>79</v>
      </c>
      <c r="AV546" s="13" t="s">
        <v>79</v>
      </c>
      <c r="AW546" s="13" t="s">
        <v>33</v>
      </c>
      <c r="AX546" s="13" t="s">
        <v>72</v>
      </c>
      <c r="AY546" s="227" t="s">
        <v>117</v>
      </c>
    </row>
    <row r="547" s="13" customFormat="1">
      <c r="A547" s="13"/>
      <c r="B547" s="217"/>
      <c r="C547" s="218"/>
      <c r="D547" s="210" t="s">
        <v>130</v>
      </c>
      <c r="E547" s="219" t="s">
        <v>19</v>
      </c>
      <c r="F547" s="220" t="s">
        <v>655</v>
      </c>
      <c r="G547" s="218"/>
      <c r="H547" s="221">
        <v>38.93</v>
      </c>
      <c r="I547" s="222"/>
      <c r="J547" s="218"/>
      <c r="K547" s="218"/>
      <c r="L547" s="223"/>
      <c r="M547" s="224"/>
      <c r="N547" s="225"/>
      <c r="O547" s="225"/>
      <c r="P547" s="225"/>
      <c r="Q547" s="225"/>
      <c r="R547" s="225"/>
      <c r="S547" s="225"/>
      <c r="T547" s="22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27" t="s">
        <v>130</v>
      </c>
      <c r="AU547" s="227" t="s">
        <v>79</v>
      </c>
      <c r="AV547" s="13" t="s">
        <v>79</v>
      </c>
      <c r="AW547" s="13" t="s">
        <v>33</v>
      </c>
      <c r="AX547" s="13" t="s">
        <v>72</v>
      </c>
      <c r="AY547" s="227" t="s">
        <v>117</v>
      </c>
    </row>
    <row r="548" s="13" customFormat="1">
      <c r="A548" s="13"/>
      <c r="B548" s="217"/>
      <c r="C548" s="218"/>
      <c r="D548" s="210" t="s">
        <v>130</v>
      </c>
      <c r="E548" s="219" t="s">
        <v>19</v>
      </c>
      <c r="F548" s="220" t="s">
        <v>656</v>
      </c>
      <c r="G548" s="218"/>
      <c r="H548" s="221">
        <v>22.609999999999999</v>
      </c>
      <c r="I548" s="222"/>
      <c r="J548" s="218"/>
      <c r="K548" s="218"/>
      <c r="L548" s="223"/>
      <c r="M548" s="224"/>
      <c r="N548" s="225"/>
      <c r="O548" s="225"/>
      <c r="P548" s="225"/>
      <c r="Q548" s="225"/>
      <c r="R548" s="225"/>
      <c r="S548" s="225"/>
      <c r="T548" s="22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27" t="s">
        <v>130</v>
      </c>
      <c r="AU548" s="227" t="s">
        <v>79</v>
      </c>
      <c r="AV548" s="13" t="s">
        <v>79</v>
      </c>
      <c r="AW548" s="13" t="s">
        <v>33</v>
      </c>
      <c r="AX548" s="13" t="s">
        <v>72</v>
      </c>
      <c r="AY548" s="227" t="s">
        <v>117</v>
      </c>
    </row>
    <row r="549" s="13" customFormat="1">
      <c r="A549" s="13"/>
      <c r="B549" s="217"/>
      <c r="C549" s="218"/>
      <c r="D549" s="210" t="s">
        <v>130</v>
      </c>
      <c r="E549" s="219" t="s">
        <v>19</v>
      </c>
      <c r="F549" s="220" t="s">
        <v>657</v>
      </c>
      <c r="G549" s="218"/>
      <c r="H549" s="221">
        <v>15.470000000000001</v>
      </c>
      <c r="I549" s="222"/>
      <c r="J549" s="218"/>
      <c r="K549" s="218"/>
      <c r="L549" s="223"/>
      <c r="M549" s="224"/>
      <c r="N549" s="225"/>
      <c r="O549" s="225"/>
      <c r="P549" s="225"/>
      <c r="Q549" s="225"/>
      <c r="R549" s="225"/>
      <c r="S549" s="225"/>
      <c r="T549" s="22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27" t="s">
        <v>130</v>
      </c>
      <c r="AU549" s="227" t="s">
        <v>79</v>
      </c>
      <c r="AV549" s="13" t="s">
        <v>79</v>
      </c>
      <c r="AW549" s="13" t="s">
        <v>33</v>
      </c>
      <c r="AX549" s="13" t="s">
        <v>72</v>
      </c>
      <c r="AY549" s="227" t="s">
        <v>117</v>
      </c>
    </row>
    <row r="550" s="14" customFormat="1">
      <c r="A550" s="14"/>
      <c r="B550" s="228"/>
      <c r="C550" s="229"/>
      <c r="D550" s="210" t="s">
        <v>130</v>
      </c>
      <c r="E550" s="230" t="s">
        <v>19</v>
      </c>
      <c r="F550" s="231" t="s">
        <v>132</v>
      </c>
      <c r="G550" s="229"/>
      <c r="H550" s="232">
        <v>105.988</v>
      </c>
      <c r="I550" s="233"/>
      <c r="J550" s="229"/>
      <c r="K550" s="229"/>
      <c r="L550" s="234"/>
      <c r="M550" s="235"/>
      <c r="N550" s="236"/>
      <c r="O550" s="236"/>
      <c r="P550" s="236"/>
      <c r="Q550" s="236"/>
      <c r="R550" s="236"/>
      <c r="S550" s="236"/>
      <c r="T550" s="23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38" t="s">
        <v>130</v>
      </c>
      <c r="AU550" s="238" t="s">
        <v>79</v>
      </c>
      <c r="AV550" s="14" t="s">
        <v>124</v>
      </c>
      <c r="AW550" s="14" t="s">
        <v>33</v>
      </c>
      <c r="AX550" s="14" t="s">
        <v>77</v>
      </c>
      <c r="AY550" s="238" t="s">
        <v>117</v>
      </c>
    </row>
    <row r="551" s="2" customFormat="1" ht="16.5" customHeight="1">
      <c r="A551" s="38"/>
      <c r="B551" s="39"/>
      <c r="C551" s="239" t="s">
        <v>778</v>
      </c>
      <c r="D551" s="239" t="s">
        <v>306</v>
      </c>
      <c r="E551" s="240" t="s">
        <v>779</v>
      </c>
      <c r="F551" s="241" t="s">
        <v>780</v>
      </c>
      <c r="G551" s="242" t="s">
        <v>264</v>
      </c>
      <c r="H551" s="243">
        <v>0.035999999999999997</v>
      </c>
      <c r="I551" s="244"/>
      <c r="J551" s="245">
        <f>ROUND(I551*H551,2)</f>
        <v>0</v>
      </c>
      <c r="K551" s="241" t="s">
        <v>781</v>
      </c>
      <c r="L551" s="246"/>
      <c r="M551" s="247" t="s">
        <v>19</v>
      </c>
      <c r="N551" s="248" t="s">
        <v>43</v>
      </c>
      <c r="O551" s="84"/>
      <c r="P551" s="206">
        <f>O551*H551</f>
        <v>0</v>
      </c>
      <c r="Q551" s="206">
        <v>1</v>
      </c>
      <c r="R551" s="206">
        <f>Q551*H551</f>
        <v>0.035999999999999997</v>
      </c>
      <c r="S551" s="206">
        <v>0</v>
      </c>
      <c r="T551" s="207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08" t="s">
        <v>359</v>
      </c>
      <c r="AT551" s="208" t="s">
        <v>306</v>
      </c>
      <c r="AU551" s="208" t="s">
        <v>79</v>
      </c>
      <c r="AY551" s="17" t="s">
        <v>117</v>
      </c>
      <c r="BE551" s="209">
        <f>IF(N551="základní",J551,0)</f>
        <v>0</v>
      </c>
      <c r="BF551" s="209">
        <f>IF(N551="snížená",J551,0)</f>
        <v>0</v>
      </c>
      <c r="BG551" s="209">
        <f>IF(N551="zákl. přenesená",J551,0)</f>
        <v>0</v>
      </c>
      <c r="BH551" s="209">
        <f>IF(N551="sníž. přenesená",J551,0)</f>
        <v>0</v>
      </c>
      <c r="BI551" s="209">
        <f>IF(N551="nulová",J551,0)</f>
        <v>0</v>
      </c>
      <c r="BJ551" s="17" t="s">
        <v>77</v>
      </c>
      <c r="BK551" s="209">
        <f>ROUND(I551*H551,2)</f>
        <v>0</v>
      </c>
      <c r="BL551" s="17" t="s">
        <v>247</v>
      </c>
      <c r="BM551" s="208" t="s">
        <v>782</v>
      </c>
    </row>
    <row r="552" s="2" customFormat="1">
      <c r="A552" s="38"/>
      <c r="B552" s="39"/>
      <c r="C552" s="40"/>
      <c r="D552" s="210" t="s">
        <v>126</v>
      </c>
      <c r="E552" s="40"/>
      <c r="F552" s="211" t="s">
        <v>780</v>
      </c>
      <c r="G552" s="40"/>
      <c r="H552" s="40"/>
      <c r="I552" s="212"/>
      <c r="J552" s="40"/>
      <c r="K552" s="40"/>
      <c r="L552" s="44"/>
      <c r="M552" s="213"/>
      <c r="N552" s="214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126</v>
      </c>
      <c r="AU552" s="17" t="s">
        <v>79</v>
      </c>
    </row>
    <row r="553" s="2" customFormat="1">
      <c r="A553" s="38"/>
      <c r="B553" s="39"/>
      <c r="C553" s="40"/>
      <c r="D553" s="210" t="s">
        <v>351</v>
      </c>
      <c r="E553" s="40"/>
      <c r="F553" s="249" t="s">
        <v>783</v>
      </c>
      <c r="G553" s="40"/>
      <c r="H553" s="40"/>
      <c r="I553" s="212"/>
      <c r="J553" s="40"/>
      <c r="K553" s="40"/>
      <c r="L553" s="44"/>
      <c r="M553" s="213"/>
      <c r="N553" s="214"/>
      <c r="O553" s="84"/>
      <c r="P553" s="84"/>
      <c r="Q553" s="84"/>
      <c r="R553" s="84"/>
      <c r="S553" s="84"/>
      <c r="T553" s="85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351</v>
      </c>
      <c r="AU553" s="17" t="s">
        <v>79</v>
      </c>
    </row>
    <row r="554" s="13" customFormat="1">
      <c r="A554" s="13"/>
      <c r="B554" s="217"/>
      <c r="C554" s="218"/>
      <c r="D554" s="210" t="s">
        <v>130</v>
      </c>
      <c r="E554" s="218"/>
      <c r="F554" s="220" t="s">
        <v>784</v>
      </c>
      <c r="G554" s="218"/>
      <c r="H554" s="221">
        <v>0.035999999999999997</v>
      </c>
      <c r="I554" s="222"/>
      <c r="J554" s="218"/>
      <c r="K554" s="218"/>
      <c r="L554" s="223"/>
      <c r="M554" s="224"/>
      <c r="N554" s="225"/>
      <c r="O554" s="225"/>
      <c r="P554" s="225"/>
      <c r="Q554" s="225"/>
      <c r="R554" s="225"/>
      <c r="S554" s="225"/>
      <c r="T554" s="22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27" t="s">
        <v>130</v>
      </c>
      <c r="AU554" s="227" t="s">
        <v>79</v>
      </c>
      <c r="AV554" s="13" t="s">
        <v>79</v>
      </c>
      <c r="AW554" s="13" t="s">
        <v>4</v>
      </c>
      <c r="AX554" s="13" t="s">
        <v>77</v>
      </c>
      <c r="AY554" s="227" t="s">
        <v>117</v>
      </c>
    </row>
    <row r="555" s="2" customFormat="1" ht="16.5" customHeight="1">
      <c r="A555" s="38"/>
      <c r="B555" s="39"/>
      <c r="C555" s="197" t="s">
        <v>785</v>
      </c>
      <c r="D555" s="197" t="s">
        <v>119</v>
      </c>
      <c r="E555" s="198" t="s">
        <v>786</v>
      </c>
      <c r="F555" s="199" t="s">
        <v>787</v>
      </c>
      <c r="G555" s="200" t="s">
        <v>264</v>
      </c>
      <c r="H555" s="201">
        <v>0.076999999999999999</v>
      </c>
      <c r="I555" s="202"/>
      <c r="J555" s="203">
        <f>ROUND(I555*H555,2)</f>
        <v>0</v>
      </c>
      <c r="K555" s="199" t="s">
        <v>123</v>
      </c>
      <c r="L555" s="44"/>
      <c r="M555" s="204" t="s">
        <v>19</v>
      </c>
      <c r="N555" s="205" t="s">
        <v>43</v>
      </c>
      <c r="O555" s="84"/>
      <c r="P555" s="206">
        <f>O555*H555</f>
        <v>0</v>
      </c>
      <c r="Q555" s="206">
        <v>0</v>
      </c>
      <c r="R555" s="206">
        <f>Q555*H555</f>
        <v>0</v>
      </c>
      <c r="S555" s="206">
        <v>0</v>
      </c>
      <c r="T555" s="207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08" t="s">
        <v>124</v>
      </c>
      <c r="AT555" s="208" t="s">
        <v>119</v>
      </c>
      <c r="AU555" s="208" t="s">
        <v>79</v>
      </c>
      <c r="AY555" s="17" t="s">
        <v>117</v>
      </c>
      <c r="BE555" s="209">
        <f>IF(N555="základní",J555,0)</f>
        <v>0</v>
      </c>
      <c r="BF555" s="209">
        <f>IF(N555="snížená",J555,0)</f>
        <v>0</v>
      </c>
      <c r="BG555" s="209">
        <f>IF(N555="zákl. přenesená",J555,0)</f>
        <v>0</v>
      </c>
      <c r="BH555" s="209">
        <f>IF(N555="sníž. přenesená",J555,0)</f>
        <v>0</v>
      </c>
      <c r="BI555" s="209">
        <f>IF(N555="nulová",J555,0)</f>
        <v>0</v>
      </c>
      <c r="BJ555" s="17" t="s">
        <v>77</v>
      </c>
      <c r="BK555" s="209">
        <f>ROUND(I555*H555,2)</f>
        <v>0</v>
      </c>
      <c r="BL555" s="17" t="s">
        <v>124</v>
      </c>
      <c r="BM555" s="208" t="s">
        <v>788</v>
      </c>
    </row>
    <row r="556" s="2" customFormat="1">
      <c r="A556" s="38"/>
      <c r="B556" s="39"/>
      <c r="C556" s="40"/>
      <c r="D556" s="210" t="s">
        <v>126</v>
      </c>
      <c r="E556" s="40"/>
      <c r="F556" s="211" t="s">
        <v>789</v>
      </c>
      <c r="G556" s="40"/>
      <c r="H556" s="40"/>
      <c r="I556" s="212"/>
      <c r="J556" s="40"/>
      <c r="K556" s="40"/>
      <c r="L556" s="44"/>
      <c r="M556" s="213"/>
      <c r="N556" s="214"/>
      <c r="O556" s="84"/>
      <c r="P556" s="84"/>
      <c r="Q556" s="84"/>
      <c r="R556" s="84"/>
      <c r="S556" s="84"/>
      <c r="T556" s="85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126</v>
      </c>
      <c r="AU556" s="17" t="s">
        <v>79</v>
      </c>
    </row>
    <row r="557" s="2" customFormat="1">
      <c r="A557" s="38"/>
      <c r="B557" s="39"/>
      <c r="C557" s="40"/>
      <c r="D557" s="215" t="s">
        <v>128</v>
      </c>
      <c r="E557" s="40"/>
      <c r="F557" s="216" t="s">
        <v>790</v>
      </c>
      <c r="G557" s="40"/>
      <c r="H557" s="40"/>
      <c r="I557" s="212"/>
      <c r="J557" s="40"/>
      <c r="K557" s="40"/>
      <c r="L557" s="44"/>
      <c r="M557" s="213"/>
      <c r="N557" s="214"/>
      <c r="O557" s="84"/>
      <c r="P557" s="84"/>
      <c r="Q557" s="84"/>
      <c r="R557" s="84"/>
      <c r="S557" s="84"/>
      <c r="T557" s="85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128</v>
      </c>
      <c r="AU557" s="17" t="s">
        <v>79</v>
      </c>
    </row>
    <row r="558" s="12" customFormat="1" ht="22.8" customHeight="1">
      <c r="A558" s="12"/>
      <c r="B558" s="181"/>
      <c r="C558" s="182"/>
      <c r="D558" s="183" t="s">
        <v>71</v>
      </c>
      <c r="E558" s="195" t="s">
        <v>791</v>
      </c>
      <c r="F558" s="195" t="s">
        <v>792</v>
      </c>
      <c r="G558" s="182"/>
      <c r="H558" s="182"/>
      <c r="I558" s="185"/>
      <c r="J558" s="196">
        <f>BK558</f>
        <v>0</v>
      </c>
      <c r="K558" s="182"/>
      <c r="L558" s="187"/>
      <c r="M558" s="188"/>
      <c r="N558" s="189"/>
      <c r="O558" s="189"/>
      <c r="P558" s="190">
        <f>SUM(P559:P568)</f>
        <v>0</v>
      </c>
      <c r="Q558" s="189"/>
      <c r="R558" s="190">
        <f>SUM(R559:R568)</f>
        <v>0.069631999999999999</v>
      </c>
      <c r="S558" s="189"/>
      <c r="T558" s="191">
        <f>SUM(T559:T568)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192" t="s">
        <v>79</v>
      </c>
      <c r="AT558" s="193" t="s">
        <v>71</v>
      </c>
      <c r="AU558" s="193" t="s">
        <v>77</v>
      </c>
      <c r="AY558" s="192" t="s">
        <v>117</v>
      </c>
      <c r="BK558" s="194">
        <f>SUM(BK559:BK568)</f>
        <v>0</v>
      </c>
    </row>
    <row r="559" s="2" customFormat="1" ht="16.5" customHeight="1">
      <c r="A559" s="38"/>
      <c r="B559" s="39"/>
      <c r="C559" s="197" t="s">
        <v>793</v>
      </c>
      <c r="D559" s="197" t="s">
        <v>119</v>
      </c>
      <c r="E559" s="198" t="s">
        <v>794</v>
      </c>
      <c r="F559" s="199" t="s">
        <v>795</v>
      </c>
      <c r="G559" s="200" t="s">
        <v>167</v>
      </c>
      <c r="H559" s="201">
        <v>10</v>
      </c>
      <c r="I559" s="202"/>
      <c r="J559" s="203">
        <f>ROUND(I559*H559,2)</f>
        <v>0</v>
      </c>
      <c r="K559" s="199" t="s">
        <v>123</v>
      </c>
      <c r="L559" s="44"/>
      <c r="M559" s="204" t="s">
        <v>19</v>
      </c>
      <c r="N559" s="205" t="s">
        <v>43</v>
      </c>
      <c r="O559" s="84"/>
      <c r="P559" s="206">
        <f>O559*H559</f>
        <v>0</v>
      </c>
      <c r="Q559" s="206">
        <v>0.0033922000000000002</v>
      </c>
      <c r="R559" s="206">
        <f>Q559*H559</f>
        <v>0.033922000000000001</v>
      </c>
      <c r="S559" s="206">
        <v>0</v>
      </c>
      <c r="T559" s="207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08" t="s">
        <v>247</v>
      </c>
      <c r="AT559" s="208" t="s">
        <v>119</v>
      </c>
      <c r="AU559" s="208" t="s">
        <v>79</v>
      </c>
      <c r="AY559" s="17" t="s">
        <v>117</v>
      </c>
      <c r="BE559" s="209">
        <f>IF(N559="základní",J559,0)</f>
        <v>0</v>
      </c>
      <c r="BF559" s="209">
        <f>IF(N559="snížená",J559,0)</f>
        <v>0</v>
      </c>
      <c r="BG559" s="209">
        <f>IF(N559="zákl. přenesená",J559,0)</f>
        <v>0</v>
      </c>
      <c r="BH559" s="209">
        <f>IF(N559="sníž. přenesená",J559,0)</f>
        <v>0</v>
      </c>
      <c r="BI559" s="209">
        <f>IF(N559="nulová",J559,0)</f>
        <v>0</v>
      </c>
      <c r="BJ559" s="17" t="s">
        <v>77</v>
      </c>
      <c r="BK559" s="209">
        <f>ROUND(I559*H559,2)</f>
        <v>0</v>
      </c>
      <c r="BL559" s="17" t="s">
        <v>247</v>
      </c>
      <c r="BM559" s="208" t="s">
        <v>796</v>
      </c>
    </row>
    <row r="560" s="2" customFormat="1">
      <c r="A560" s="38"/>
      <c r="B560" s="39"/>
      <c r="C560" s="40"/>
      <c r="D560" s="210" t="s">
        <v>126</v>
      </c>
      <c r="E560" s="40"/>
      <c r="F560" s="211" t="s">
        <v>797</v>
      </c>
      <c r="G560" s="40"/>
      <c r="H560" s="40"/>
      <c r="I560" s="212"/>
      <c r="J560" s="40"/>
      <c r="K560" s="40"/>
      <c r="L560" s="44"/>
      <c r="M560" s="213"/>
      <c r="N560" s="214"/>
      <c r="O560" s="84"/>
      <c r="P560" s="84"/>
      <c r="Q560" s="84"/>
      <c r="R560" s="84"/>
      <c r="S560" s="84"/>
      <c r="T560" s="85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126</v>
      </c>
      <c r="AU560" s="17" t="s">
        <v>79</v>
      </c>
    </row>
    <row r="561" s="2" customFormat="1">
      <c r="A561" s="38"/>
      <c r="B561" s="39"/>
      <c r="C561" s="40"/>
      <c r="D561" s="215" t="s">
        <v>128</v>
      </c>
      <c r="E561" s="40"/>
      <c r="F561" s="216" t="s">
        <v>798</v>
      </c>
      <c r="G561" s="40"/>
      <c r="H561" s="40"/>
      <c r="I561" s="212"/>
      <c r="J561" s="40"/>
      <c r="K561" s="40"/>
      <c r="L561" s="44"/>
      <c r="M561" s="213"/>
      <c r="N561" s="214"/>
      <c r="O561" s="84"/>
      <c r="P561" s="84"/>
      <c r="Q561" s="84"/>
      <c r="R561" s="84"/>
      <c r="S561" s="84"/>
      <c r="T561" s="85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128</v>
      </c>
      <c r="AU561" s="17" t="s">
        <v>79</v>
      </c>
    </row>
    <row r="562" s="13" customFormat="1">
      <c r="A562" s="13"/>
      <c r="B562" s="217"/>
      <c r="C562" s="218"/>
      <c r="D562" s="210" t="s">
        <v>130</v>
      </c>
      <c r="E562" s="219" t="s">
        <v>19</v>
      </c>
      <c r="F562" s="220" t="s">
        <v>799</v>
      </c>
      <c r="G562" s="218"/>
      <c r="H562" s="221">
        <v>10</v>
      </c>
      <c r="I562" s="222"/>
      <c r="J562" s="218"/>
      <c r="K562" s="218"/>
      <c r="L562" s="223"/>
      <c r="M562" s="224"/>
      <c r="N562" s="225"/>
      <c r="O562" s="225"/>
      <c r="P562" s="225"/>
      <c r="Q562" s="225"/>
      <c r="R562" s="225"/>
      <c r="S562" s="225"/>
      <c r="T562" s="22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27" t="s">
        <v>130</v>
      </c>
      <c r="AU562" s="227" t="s">
        <v>79</v>
      </c>
      <c r="AV562" s="13" t="s">
        <v>79</v>
      </c>
      <c r="AW562" s="13" t="s">
        <v>33</v>
      </c>
      <c r="AX562" s="13" t="s">
        <v>77</v>
      </c>
      <c r="AY562" s="227" t="s">
        <v>117</v>
      </c>
    </row>
    <row r="563" s="2" customFormat="1" ht="16.5" customHeight="1">
      <c r="A563" s="38"/>
      <c r="B563" s="39"/>
      <c r="C563" s="239" t="s">
        <v>800</v>
      </c>
      <c r="D563" s="239" t="s">
        <v>306</v>
      </c>
      <c r="E563" s="240" t="s">
        <v>801</v>
      </c>
      <c r="F563" s="241" t="s">
        <v>802</v>
      </c>
      <c r="G563" s="242" t="s">
        <v>803</v>
      </c>
      <c r="H563" s="243">
        <v>3.5710000000000002</v>
      </c>
      <c r="I563" s="244"/>
      <c r="J563" s="245">
        <f>ROUND(I563*H563,2)</f>
        <v>0</v>
      </c>
      <c r="K563" s="241" t="s">
        <v>19</v>
      </c>
      <c r="L563" s="246"/>
      <c r="M563" s="247" t="s">
        <v>19</v>
      </c>
      <c r="N563" s="248" t="s">
        <v>43</v>
      </c>
      <c r="O563" s="84"/>
      <c r="P563" s="206">
        <f>O563*H563</f>
        <v>0</v>
      </c>
      <c r="Q563" s="206">
        <v>0.01</v>
      </c>
      <c r="R563" s="206">
        <f>Q563*H563</f>
        <v>0.035710000000000006</v>
      </c>
      <c r="S563" s="206">
        <v>0</v>
      </c>
      <c r="T563" s="207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08" t="s">
        <v>359</v>
      </c>
      <c r="AT563" s="208" t="s">
        <v>306</v>
      </c>
      <c r="AU563" s="208" t="s">
        <v>79</v>
      </c>
      <c r="AY563" s="17" t="s">
        <v>117</v>
      </c>
      <c r="BE563" s="209">
        <f>IF(N563="základní",J563,0)</f>
        <v>0</v>
      </c>
      <c r="BF563" s="209">
        <f>IF(N563="snížená",J563,0)</f>
        <v>0</v>
      </c>
      <c r="BG563" s="209">
        <f>IF(N563="zákl. přenesená",J563,0)</f>
        <v>0</v>
      </c>
      <c r="BH563" s="209">
        <f>IF(N563="sníž. přenesená",J563,0)</f>
        <v>0</v>
      </c>
      <c r="BI563" s="209">
        <f>IF(N563="nulová",J563,0)</f>
        <v>0</v>
      </c>
      <c r="BJ563" s="17" t="s">
        <v>77</v>
      </c>
      <c r="BK563" s="209">
        <f>ROUND(I563*H563,2)</f>
        <v>0</v>
      </c>
      <c r="BL563" s="17" t="s">
        <v>247</v>
      </c>
      <c r="BM563" s="208" t="s">
        <v>804</v>
      </c>
    </row>
    <row r="564" s="2" customFormat="1">
      <c r="A564" s="38"/>
      <c r="B564" s="39"/>
      <c r="C564" s="40"/>
      <c r="D564" s="210" t="s">
        <v>126</v>
      </c>
      <c r="E564" s="40"/>
      <c r="F564" s="211" t="s">
        <v>802</v>
      </c>
      <c r="G564" s="40"/>
      <c r="H564" s="40"/>
      <c r="I564" s="212"/>
      <c r="J564" s="40"/>
      <c r="K564" s="40"/>
      <c r="L564" s="44"/>
      <c r="M564" s="213"/>
      <c r="N564" s="214"/>
      <c r="O564" s="84"/>
      <c r="P564" s="84"/>
      <c r="Q564" s="84"/>
      <c r="R564" s="84"/>
      <c r="S564" s="84"/>
      <c r="T564" s="85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126</v>
      </c>
      <c r="AU564" s="17" t="s">
        <v>79</v>
      </c>
    </row>
    <row r="565" s="2" customFormat="1">
      <c r="A565" s="38"/>
      <c r="B565" s="39"/>
      <c r="C565" s="40"/>
      <c r="D565" s="210" t="s">
        <v>351</v>
      </c>
      <c r="E565" s="40"/>
      <c r="F565" s="249" t="s">
        <v>805</v>
      </c>
      <c r="G565" s="40"/>
      <c r="H565" s="40"/>
      <c r="I565" s="212"/>
      <c r="J565" s="40"/>
      <c r="K565" s="40"/>
      <c r="L565" s="44"/>
      <c r="M565" s="213"/>
      <c r="N565" s="214"/>
      <c r="O565" s="84"/>
      <c r="P565" s="84"/>
      <c r="Q565" s="84"/>
      <c r="R565" s="84"/>
      <c r="S565" s="84"/>
      <c r="T565" s="85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351</v>
      </c>
      <c r="AU565" s="17" t="s">
        <v>79</v>
      </c>
    </row>
    <row r="566" s="2" customFormat="1" ht="16.5" customHeight="1">
      <c r="A566" s="38"/>
      <c r="B566" s="39"/>
      <c r="C566" s="197" t="s">
        <v>806</v>
      </c>
      <c r="D566" s="197" t="s">
        <v>119</v>
      </c>
      <c r="E566" s="198" t="s">
        <v>807</v>
      </c>
      <c r="F566" s="199" t="s">
        <v>808</v>
      </c>
      <c r="G566" s="200" t="s">
        <v>264</v>
      </c>
      <c r="H566" s="201">
        <v>0.070000000000000007</v>
      </c>
      <c r="I566" s="202"/>
      <c r="J566" s="203">
        <f>ROUND(I566*H566,2)</f>
        <v>0</v>
      </c>
      <c r="K566" s="199" t="s">
        <v>123</v>
      </c>
      <c r="L566" s="44"/>
      <c r="M566" s="204" t="s">
        <v>19</v>
      </c>
      <c r="N566" s="205" t="s">
        <v>43</v>
      </c>
      <c r="O566" s="84"/>
      <c r="P566" s="206">
        <f>O566*H566</f>
        <v>0</v>
      </c>
      <c r="Q566" s="206">
        <v>0</v>
      </c>
      <c r="R566" s="206">
        <f>Q566*H566</f>
        <v>0</v>
      </c>
      <c r="S566" s="206">
        <v>0</v>
      </c>
      <c r="T566" s="207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08" t="s">
        <v>247</v>
      </c>
      <c r="AT566" s="208" t="s">
        <v>119</v>
      </c>
      <c r="AU566" s="208" t="s">
        <v>79</v>
      </c>
      <c r="AY566" s="17" t="s">
        <v>117</v>
      </c>
      <c r="BE566" s="209">
        <f>IF(N566="základní",J566,0)</f>
        <v>0</v>
      </c>
      <c r="BF566" s="209">
        <f>IF(N566="snížená",J566,0)</f>
        <v>0</v>
      </c>
      <c r="BG566" s="209">
        <f>IF(N566="zákl. přenesená",J566,0)</f>
        <v>0</v>
      </c>
      <c r="BH566" s="209">
        <f>IF(N566="sníž. přenesená",J566,0)</f>
        <v>0</v>
      </c>
      <c r="BI566" s="209">
        <f>IF(N566="nulová",J566,0)</f>
        <v>0</v>
      </c>
      <c r="BJ566" s="17" t="s">
        <v>77</v>
      </c>
      <c r="BK566" s="209">
        <f>ROUND(I566*H566,2)</f>
        <v>0</v>
      </c>
      <c r="BL566" s="17" t="s">
        <v>247</v>
      </c>
      <c r="BM566" s="208" t="s">
        <v>809</v>
      </c>
    </row>
    <row r="567" s="2" customFormat="1">
      <c r="A567" s="38"/>
      <c r="B567" s="39"/>
      <c r="C567" s="40"/>
      <c r="D567" s="210" t="s">
        <v>126</v>
      </c>
      <c r="E567" s="40"/>
      <c r="F567" s="211" t="s">
        <v>810</v>
      </c>
      <c r="G567" s="40"/>
      <c r="H567" s="40"/>
      <c r="I567" s="212"/>
      <c r="J567" s="40"/>
      <c r="K567" s="40"/>
      <c r="L567" s="44"/>
      <c r="M567" s="213"/>
      <c r="N567" s="214"/>
      <c r="O567" s="84"/>
      <c r="P567" s="84"/>
      <c r="Q567" s="84"/>
      <c r="R567" s="84"/>
      <c r="S567" s="84"/>
      <c r="T567" s="85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126</v>
      </c>
      <c r="AU567" s="17" t="s">
        <v>79</v>
      </c>
    </row>
    <row r="568" s="2" customFormat="1">
      <c r="A568" s="38"/>
      <c r="B568" s="39"/>
      <c r="C568" s="40"/>
      <c r="D568" s="215" t="s">
        <v>128</v>
      </c>
      <c r="E568" s="40"/>
      <c r="F568" s="216" t="s">
        <v>811</v>
      </c>
      <c r="G568" s="40"/>
      <c r="H568" s="40"/>
      <c r="I568" s="212"/>
      <c r="J568" s="40"/>
      <c r="K568" s="40"/>
      <c r="L568" s="44"/>
      <c r="M568" s="213"/>
      <c r="N568" s="214"/>
      <c r="O568" s="84"/>
      <c r="P568" s="84"/>
      <c r="Q568" s="84"/>
      <c r="R568" s="84"/>
      <c r="S568" s="84"/>
      <c r="T568" s="85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128</v>
      </c>
      <c r="AU568" s="17" t="s">
        <v>79</v>
      </c>
    </row>
    <row r="569" s="12" customFormat="1" ht="25.92" customHeight="1">
      <c r="A569" s="12"/>
      <c r="B569" s="181"/>
      <c r="C569" s="182"/>
      <c r="D569" s="183" t="s">
        <v>71</v>
      </c>
      <c r="E569" s="184" t="s">
        <v>812</v>
      </c>
      <c r="F569" s="184" t="s">
        <v>813</v>
      </c>
      <c r="G569" s="182"/>
      <c r="H569" s="182"/>
      <c r="I569" s="185"/>
      <c r="J569" s="186">
        <f>BK569</f>
        <v>0</v>
      </c>
      <c r="K569" s="182"/>
      <c r="L569" s="187"/>
      <c r="M569" s="188"/>
      <c r="N569" s="189"/>
      <c r="O569" s="189"/>
      <c r="P569" s="190">
        <f>P570+SUM(P571:P577)+P597+P606</f>
        <v>0</v>
      </c>
      <c r="Q569" s="189"/>
      <c r="R569" s="190">
        <f>R570+SUM(R571:R577)+R597+R606</f>
        <v>0</v>
      </c>
      <c r="S569" s="189"/>
      <c r="T569" s="191">
        <f>T570+SUM(T571:T577)+T597+T606</f>
        <v>0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192" t="s">
        <v>385</v>
      </c>
      <c r="AT569" s="193" t="s">
        <v>71</v>
      </c>
      <c r="AU569" s="193" t="s">
        <v>72</v>
      </c>
      <c r="AY569" s="192" t="s">
        <v>117</v>
      </c>
      <c r="BK569" s="194">
        <f>BK570+SUM(BK571:BK577)+BK597+BK606</f>
        <v>0</v>
      </c>
    </row>
    <row r="570" s="2" customFormat="1" ht="24.15" customHeight="1">
      <c r="A570" s="38"/>
      <c r="B570" s="39"/>
      <c r="C570" s="197" t="s">
        <v>814</v>
      </c>
      <c r="D570" s="197" t="s">
        <v>119</v>
      </c>
      <c r="E570" s="198" t="s">
        <v>119</v>
      </c>
      <c r="F570" s="199" t="s">
        <v>815</v>
      </c>
      <c r="G570" s="200" t="s">
        <v>803</v>
      </c>
      <c r="H570" s="201">
        <v>1</v>
      </c>
      <c r="I570" s="202"/>
      <c r="J570" s="203">
        <f>ROUND(I570*H570,2)</f>
        <v>0</v>
      </c>
      <c r="K570" s="199" t="s">
        <v>19</v>
      </c>
      <c r="L570" s="44"/>
      <c r="M570" s="204" t="s">
        <v>19</v>
      </c>
      <c r="N570" s="205" t="s">
        <v>43</v>
      </c>
      <c r="O570" s="84"/>
      <c r="P570" s="206">
        <f>O570*H570</f>
        <v>0</v>
      </c>
      <c r="Q570" s="206">
        <v>0</v>
      </c>
      <c r="R570" s="206">
        <f>Q570*H570</f>
        <v>0</v>
      </c>
      <c r="S570" s="206">
        <v>0</v>
      </c>
      <c r="T570" s="207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08" t="s">
        <v>124</v>
      </c>
      <c r="AT570" s="208" t="s">
        <v>119</v>
      </c>
      <c r="AU570" s="208" t="s">
        <v>77</v>
      </c>
      <c r="AY570" s="17" t="s">
        <v>117</v>
      </c>
      <c r="BE570" s="209">
        <f>IF(N570="základní",J570,0)</f>
        <v>0</v>
      </c>
      <c r="BF570" s="209">
        <f>IF(N570="snížená",J570,0)</f>
        <v>0</v>
      </c>
      <c r="BG570" s="209">
        <f>IF(N570="zákl. přenesená",J570,0)</f>
        <v>0</v>
      </c>
      <c r="BH570" s="209">
        <f>IF(N570="sníž. přenesená",J570,0)</f>
        <v>0</v>
      </c>
      <c r="BI570" s="209">
        <f>IF(N570="nulová",J570,0)</f>
        <v>0</v>
      </c>
      <c r="BJ570" s="17" t="s">
        <v>77</v>
      </c>
      <c r="BK570" s="209">
        <f>ROUND(I570*H570,2)</f>
        <v>0</v>
      </c>
      <c r="BL570" s="17" t="s">
        <v>124</v>
      </c>
      <c r="BM570" s="208" t="s">
        <v>816</v>
      </c>
    </row>
    <row r="571" s="2" customFormat="1">
      <c r="A571" s="38"/>
      <c r="B571" s="39"/>
      <c r="C571" s="40"/>
      <c r="D571" s="210" t="s">
        <v>126</v>
      </c>
      <c r="E571" s="40"/>
      <c r="F571" s="211" t="s">
        <v>817</v>
      </c>
      <c r="G571" s="40"/>
      <c r="H571" s="40"/>
      <c r="I571" s="212"/>
      <c r="J571" s="40"/>
      <c r="K571" s="40"/>
      <c r="L571" s="44"/>
      <c r="M571" s="213"/>
      <c r="N571" s="214"/>
      <c r="O571" s="84"/>
      <c r="P571" s="84"/>
      <c r="Q571" s="84"/>
      <c r="R571" s="84"/>
      <c r="S571" s="84"/>
      <c r="T571" s="85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126</v>
      </c>
      <c r="AU571" s="17" t="s">
        <v>77</v>
      </c>
    </row>
    <row r="572" s="2" customFormat="1">
      <c r="A572" s="38"/>
      <c r="B572" s="39"/>
      <c r="C572" s="40"/>
      <c r="D572" s="210" t="s">
        <v>351</v>
      </c>
      <c r="E572" s="40"/>
      <c r="F572" s="249" t="s">
        <v>818</v>
      </c>
      <c r="G572" s="40"/>
      <c r="H572" s="40"/>
      <c r="I572" s="212"/>
      <c r="J572" s="40"/>
      <c r="K572" s="40"/>
      <c r="L572" s="44"/>
      <c r="M572" s="213"/>
      <c r="N572" s="214"/>
      <c r="O572" s="84"/>
      <c r="P572" s="84"/>
      <c r="Q572" s="84"/>
      <c r="R572" s="84"/>
      <c r="S572" s="84"/>
      <c r="T572" s="85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351</v>
      </c>
      <c r="AU572" s="17" t="s">
        <v>77</v>
      </c>
    </row>
    <row r="573" s="2" customFormat="1" ht="16.5" customHeight="1">
      <c r="A573" s="38"/>
      <c r="B573" s="39"/>
      <c r="C573" s="197" t="s">
        <v>819</v>
      </c>
      <c r="D573" s="197" t="s">
        <v>119</v>
      </c>
      <c r="E573" s="198" t="s">
        <v>820</v>
      </c>
      <c r="F573" s="199" t="s">
        <v>821</v>
      </c>
      <c r="G573" s="200" t="s">
        <v>803</v>
      </c>
      <c r="H573" s="201">
        <v>1</v>
      </c>
      <c r="I573" s="202"/>
      <c r="J573" s="203">
        <f>ROUND(I573*H573,2)</f>
        <v>0</v>
      </c>
      <c r="K573" s="199" t="s">
        <v>19</v>
      </c>
      <c r="L573" s="44"/>
      <c r="M573" s="204" t="s">
        <v>19</v>
      </c>
      <c r="N573" s="205" t="s">
        <v>43</v>
      </c>
      <c r="O573" s="84"/>
      <c r="P573" s="206">
        <f>O573*H573</f>
        <v>0</v>
      </c>
      <c r="Q573" s="206">
        <v>0</v>
      </c>
      <c r="R573" s="206">
        <f>Q573*H573</f>
        <v>0</v>
      </c>
      <c r="S573" s="206">
        <v>0</v>
      </c>
      <c r="T573" s="207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08" t="s">
        <v>124</v>
      </c>
      <c r="AT573" s="208" t="s">
        <v>119</v>
      </c>
      <c r="AU573" s="208" t="s">
        <v>77</v>
      </c>
      <c r="AY573" s="17" t="s">
        <v>117</v>
      </c>
      <c r="BE573" s="209">
        <f>IF(N573="základní",J573,0)</f>
        <v>0</v>
      </c>
      <c r="BF573" s="209">
        <f>IF(N573="snížená",J573,0)</f>
        <v>0</v>
      </c>
      <c r="BG573" s="209">
        <f>IF(N573="zákl. přenesená",J573,0)</f>
        <v>0</v>
      </c>
      <c r="BH573" s="209">
        <f>IF(N573="sníž. přenesená",J573,0)</f>
        <v>0</v>
      </c>
      <c r="BI573" s="209">
        <f>IF(N573="nulová",J573,0)</f>
        <v>0</v>
      </c>
      <c r="BJ573" s="17" t="s">
        <v>77</v>
      </c>
      <c r="BK573" s="209">
        <f>ROUND(I573*H573,2)</f>
        <v>0</v>
      </c>
      <c r="BL573" s="17" t="s">
        <v>124</v>
      </c>
      <c r="BM573" s="208" t="s">
        <v>822</v>
      </c>
    </row>
    <row r="574" s="2" customFormat="1">
      <c r="A574" s="38"/>
      <c r="B574" s="39"/>
      <c r="C574" s="40"/>
      <c r="D574" s="210" t="s">
        <v>126</v>
      </c>
      <c r="E574" s="40"/>
      <c r="F574" s="211" t="s">
        <v>821</v>
      </c>
      <c r="G574" s="40"/>
      <c r="H574" s="40"/>
      <c r="I574" s="212"/>
      <c r="J574" s="40"/>
      <c r="K574" s="40"/>
      <c r="L574" s="44"/>
      <c r="M574" s="213"/>
      <c r="N574" s="214"/>
      <c r="O574" s="84"/>
      <c r="P574" s="84"/>
      <c r="Q574" s="84"/>
      <c r="R574" s="84"/>
      <c r="S574" s="84"/>
      <c r="T574" s="85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126</v>
      </c>
      <c r="AU574" s="17" t="s">
        <v>77</v>
      </c>
    </row>
    <row r="575" s="2" customFormat="1" ht="16.5" customHeight="1">
      <c r="A575" s="38"/>
      <c r="B575" s="39"/>
      <c r="C575" s="197" t="s">
        <v>823</v>
      </c>
      <c r="D575" s="197" t="s">
        <v>119</v>
      </c>
      <c r="E575" s="198" t="s">
        <v>824</v>
      </c>
      <c r="F575" s="199" t="s">
        <v>825</v>
      </c>
      <c r="G575" s="200" t="s">
        <v>803</v>
      </c>
      <c r="H575" s="201">
        <v>1</v>
      </c>
      <c r="I575" s="202"/>
      <c r="J575" s="203">
        <f>ROUND(I575*H575,2)</f>
        <v>0</v>
      </c>
      <c r="K575" s="199" t="s">
        <v>19</v>
      </c>
      <c r="L575" s="44"/>
      <c r="M575" s="204" t="s">
        <v>19</v>
      </c>
      <c r="N575" s="205" t="s">
        <v>43</v>
      </c>
      <c r="O575" s="84"/>
      <c r="P575" s="206">
        <f>O575*H575</f>
        <v>0</v>
      </c>
      <c r="Q575" s="206">
        <v>0</v>
      </c>
      <c r="R575" s="206">
        <f>Q575*H575</f>
        <v>0</v>
      </c>
      <c r="S575" s="206">
        <v>0</v>
      </c>
      <c r="T575" s="207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08" t="s">
        <v>124</v>
      </c>
      <c r="AT575" s="208" t="s">
        <v>119</v>
      </c>
      <c r="AU575" s="208" t="s">
        <v>77</v>
      </c>
      <c r="AY575" s="17" t="s">
        <v>117</v>
      </c>
      <c r="BE575" s="209">
        <f>IF(N575="základní",J575,0)</f>
        <v>0</v>
      </c>
      <c r="BF575" s="209">
        <f>IF(N575="snížená",J575,0)</f>
        <v>0</v>
      </c>
      <c r="BG575" s="209">
        <f>IF(N575="zákl. přenesená",J575,0)</f>
        <v>0</v>
      </c>
      <c r="BH575" s="209">
        <f>IF(N575="sníž. přenesená",J575,0)</f>
        <v>0</v>
      </c>
      <c r="BI575" s="209">
        <f>IF(N575="nulová",J575,0)</f>
        <v>0</v>
      </c>
      <c r="BJ575" s="17" t="s">
        <v>77</v>
      </c>
      <c r="BK575" s="209">
        <f>ROUND(I575*H575,2)</f>
        <v>0</v>
      </c>
      <c r="BL575" s="17" t="s">
        <v>124</v>
      </c>
      <c r="BM575" s="208" t="s">
        <v>826</v>
      </c>
    </row>
    <row r="576" s="2" customFormat="1">
      <c r="A576" s="38"/>
      <c r="B576" s="39"/>
      <c r="C576" s="40"/>
      <c r="D576" s="210" t="s">
        <v>126</v>
      </c>
      <c r="E576" s="40"/>
      <c r="F576" s="211" t="s">
        <v>825</v>
      </c>
      <c r="G576" s="40"/>
      <c r="H576" s="40"/>
      <c r="I576" s="212"/>
      <c r="J576" s="40"/>
      <c r="K576" s="40"/>
      <c r="L576" s="44"/>
      <c r="M576" s="213"/>
      <c r="N576" s="214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126</v>
      </c>
      <c r="AU576" s="17" t="s">
        <v>77</v>
      </c>
    </row>
    <row r="577" s="12" customFormat="1" ht="22.8" customHeight="1">
      <c r="A577" s="12"/>
      <c r="B577" s="181"/>
      <c r="C577" s="182"/>
      <c r="D577" s="183" t="s">
        <v>71</v>
      </c>
      <c r="E577" s="195" t="s">
        <v>827</v>
      </c>
      <c r="F577" s="195" t="s">
        <v>828</v>
      </c>
      <c r="G577" s="182"/>
      <c r="H577" s="182"/>
      <c r="I577" s="185"/>
      <c r="J577" s="196">
        <f>BK577</f>
        <v>0</v>
      </c>
      <c r="K577" s="182"/>
      <c r="L577" s="187"/>
      <c r="M577" s="188"/>
      <c r="N577" s="189"/>
      <c r="O577" s="189"/>
      <c r="P577" s="190">
        <f>SUM(P578:P596)</f>
        <v>0</v>
      </c>
      <c r="Q577" s="189"/>
      <c r="R577" s="190">
        <f>SUM(R578:R596)</f>
        <v>0</v>
      </c>
      <c r="S577" s="189"/>
      <c r="T577" s="191">
        <f>SUM(T578:T596)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192" t="s">
        <v>385</v>
      </c>
      <c r="AT577" s="193" t="s">
        <v>71</v>
      </c>
      <c r="AU577" s="193" t="s">
        <v>77</v>
      </c>
      <c r="AY577" s="192" t="s">
        <v>117</v>
      </c>
      <c r="BK577" s="194">
        <f>SUM(BK578:BK596)</f>
        <v>0</v>
      </c>
    </row>
    <row r="578" s="2" customFormat="1" ht="16.5" customHeight="1">
      <c r="A578" s="38"/>
      <c r="B578" s="39"/>
      <c r="C578" s="197" t="s">
        <v>829</v>
      </c>
      <c r="D578" s="197" t="s">
        <v>119</v>
      </c>
      <c r="E578" s="198" t="s">
        <v>830</v>
      </c>
      <c r="F578" s="199" t="s">
        <v>831</v>
      </c>
      <c r="G578" s="200" t="s">
        <v>803</v>
      </c>
      <c r="H578" s="201">
        <v>1</v>
      </c>
      <c r="I578" s="202"/>
      <c r="J578" s="203">
        <f>ROUND(I578*H578,2)</f>
        <v>0</v>
      </c>
      <c r="K578" s="199" t="s">
        <v>123</v>
      </c>
      <c r="L578" s="44"/>
      <c r="M578" s="204" t="s">
        <v>19</v>
      </c>
      <c r="N578" s="205" t="s">
        <v>43</v>
      </c>
      <c r="O578" s="84"/>
      <c r="P578" s="206">
        <f>O578*H578</f>
        <v>0</v>
      </c>
      <c r="Q578" s="206">
        <v>0</v>
      </c>
      <c r="R578" s="206">
        <f>Q578*H578</f>
        <v>0</v>
      </c>
      <c r="S578" s="206">
        <v>0</v>
      </c>
      <c r="T578" s="207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08" t="s">
        <v>832</v>
      </c>
      <c r="AT578" s="208" t="s">
        <v>119</v>
      </c>
      <c r="AU578" s="208" t="s">
        <v>79</v>
      </c>
      <c r="AY578" s="17" t="s">
        <v>117</v>
      </c>
      <c r="BE578" s="209">
        <f>IF(N578="základní",J578,0)</f>
        <v>0</v>
      </c>
      <c r="BF578" s="209">
        <f>IF(N578="snížená",J578,0)</f>
        <v>0</v>
      </c>
      <c r="BG578" s="209">
        <f>IF(N578="zákl. přenesená",J578,0)</f>
        <v>0</v>
      </c>
      <c r="BH578" s="209">
        <f>IF(N578="sníž. přenesená",J578,0)</f>
        <v>0</v>
      </c>
      <c r="BI578" s="209">
        <f>IF(N578="nulová",J578,0)</f>
        <v>0</v>
      </c>
      <c r="BJ578" s="17" t="s">
        <v>77</v>
      </c>
      <c r="BK578" s="209">
        <f>ROUND(I578*H578,2)</f>
        <v>0</v>
      </c>
      <c r="BL578" s="17" t="s">
        <v>832</v>
      </c>
      <c r="BM578" s="208" t="s">
        <v>833</v>
      </c>
    </row>
    <row r="579" s="2" customFormat="1">
      <c r="A579" s="38"/>
      <c r="B579" s="39"/>
      <c r="C579" s="40"/>
      <c r="D579" s="210" t="s">
        <v>126</v>
      </c>
      <c r="E579" s="40"/>
      <c r="F579" s="211" t="s">
        <v>831</v>
      </c>
      <c r="G579" s="40"/>
      <c r="H579" s="40"/>
      <c r="I579" s="212"/>
      <c r="J579" s="40"/>
      <c r="K579" s="40"/>
      <c r="L579" s="44"/>
      <c r="M579" s="213"/>
      <c r="N579" s="214"/>
      <c r="O579" s="84"/>
      <c r="P579" s="84"/>
      <c r="Q579" s="84"/>
      <c r="R579" s="84"/>
      <c r="S579" s="84"/>
      <c r="T579" s="85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126</v>
      </c>
      <c r="AU579" s="17" t="s">
        <v>79</v>
      </c>
    </row>
    <row r="580" s="2" customFormat="1">
      <c r="A580" s="38"/>
      <c r="B580" s="39"/>
      <c r="C580" s="40"/>
      <c r="D580" s="215" t="s">
        <v>128</v>
      </c>
      <c r="E580" s="40"/>
      <c r="F580" s="216" t="s">
        <v>834</v>
      </c>
      <c r="G580" s="40"/>
      <c r="H580" s="40"/>
      <c r="I580" s="212"/>
      <c r="J580" s="40"/>
      <c r="K580" s="40"/>
      <c r="L580" s="44"/>
      <c r="M580" s="213"/>
      <c r="N580" s="214"/>
      <c r="O580" s="84"/>
      <c r="P580" s="84"/>
      <c r="Q580" s="84"/>
      <c r="R580" s="84"/>
      <c r="S580" s="84"/>
      <c r="T580" s="85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128</v>
      </c>
      <c r="AU580" s="17" t="s">
        <v>79</v>
      </c>
    </row>
    <row r="581" s="2" customFormat="1" ht="16.5" customHeight="1">
      <c r="A581" s="38"/>
      <c r="B581" s="39"/>
      <c r="C581" s="197" t="s">
        <v>835</v>
      </c>
      <c r="D581" s="197" t="s">
        <v>119</v>
      </c>
      <c r="E581" s="198" t="s">
        <v>836</v>
      </c>
      <c r="F581" s="199" t="s">
        <v>837</v>
      </c>
      <c r="G581" s="200" t="s">
        <v>803</v>
      </c>
      <c r="H581" s="201">
        <v>1</v>
      </c>
      <c r="I581" s="202"/>
      <c r="J581" s="203">
        <f>ROUND(I581*H581,2)</f>
        <v>0</v>
      </c>
      <c r="K581" s="199" t="s">
        <v>123</v>
      </c>
      <c r="L581" s="44"/>
      <c r="M581" s="204" t="s">
        <v>19</v>
      </c>
      <c r="N581" s="205" t="s">
        <v>43</v>
      </c>
      <c r="O581" s="84"/>
      <c r="P581" s="206">
        <f>O581*H581</f>
        <v>0</v>
      </c>
      <c r="Q581" s="206">
        <v>0</v>
      </c>
      <c r="R581" s="206">
        <f>Q581*H581</f>
        <v>0</v>
      </c>
      <c r="S581" s="206">
        <v>0</v>
      </c>
      <c r="T581" s="207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08" t="s">
        <v>832</v>
      </c>
      <c r="AT581" s="208" t="s">
        <v>119</v>
      </c>
      <c r="AU581" s="208" t="s">
        <v>79</v>
      </c>
      <c r="AY581" s="17" t="s">
        <v>117</v>
      </c>
      <c r="BE581" s="209">
        <f>IF(N581="základní",J581,0)</f>
        <v>0</v>
      </c>
      <c r="BF581" s="209">
        <f>IF(N581="snížená",J581,0)</f>
        <v>0</v>
      </c>
      <c r="BG581" s="209">
        <f>IF(N581="zákl. přenesená",J581,0)</f>
        <v>0</v>
      </c>
      <c r="BH581" s="209">
        <f>IF(N581="sníž. přenesená",J581,0)</f>
        <v>0</v>
      </c>
      <c r="BI581" s="209">
        <f>IF(N581="nulová",J581,0)</f>
        <v>0</v>
      </c>
      <c r="BJ581" s="17" t="s">
        <v>77</v>
      </c>
      <c r="BK581" s="209">
        <f>ROUND(I581*H581,2)</f>
        <v>0</v>
      </c>
      <c r="BL581" s="17" t="s">
        <v>832</v>
      </c>
      <c r="BM581" s="208" t="s">
        <v>838</v>
      </c>
    </row>
    <row r="582" s="2" customFormat="1">
      <c r="A582" s="38"/>
      <c r="B582" s="39"/>
      <c r="C582" s="40"/>
      <c r="D582" s="210" t="s">
        <v>126</v>
      </c>
      <c r="E582" s="40"/>
      <c r="F582" s="211" t="s">
        <v>837</v>
      </c>
      <c r="G582" s="40"/>
      <c r="H582" s="40"/>
      <c r="I582" s="212"/>
      <c r="J582" s="40"/>
      <c r="K582" s="40"/>
      <c r="L582" s="44"/>
      <c r="M582" s="213"/>
      <c r="N582" s="214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126</v>
      </c>
      <c r="AU582" s="17" t="s">
        <v>79</v>
      </c>
    </row>
    <row r="583" s="2" customFormat="1">
      <c r="A583" s="38"/>
      <c r="B583" s="39"/>
      <c r="C583" s="40"/>
      <c r="D583" s="215" t="s">
        <v>128</v>
      </c>
      <c r="E583" s="40"/>
      <c r="F583" s="216" t="s">
        <v>839</v>
      </c>
      <c r="G583" s="40"/>
      <c r="H583" s="40"/>
      <c r="I583" s="212"/>
      <c r="J583" s="40"/>
      <c r="K583" s="40"/>
      <c r="L583" s="44"/>
      <c r="M583" s="213"/>
      <c r="N583" s="214"/>
      <c r="O583" s="84"/>
      <c r="P583" s="84"/>
      <c r="Q583" s="84"/>
      <c r="R583" s="84"/>
      <c r="S583" s="84"/>
      <c r="T583" s="85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128</v>
      </c>
      <c r="AU583" s="17" t="s">
        <v>79</v>
      </c>
    </row>
    <row r="584" s="2" customFormat="1" ht="16.5" customHeight="1">
      <c r="A584" s="38"/>
      <c r="B584" s="39"/>
      <c r="C584" s="197" t="s">
        <v>840</v>
      </c>
      <c r="D584" s="197" t="s">
        <v>119</v>
      </c>
      <c r="E584" s="198" t="s">
        <v>841</v>
      </c>
      <c r="F584" s="199" t="s">
        <v>842</v>
      </c>
      <c r="G584" s="200" t="s">
        <v>803</v>
      </c>
      <c r="H584" s="201">
        <v>1</v>
      </c>
      <c r="I584" s="202"/>
      <c r="J584" s="203">
        <f>ROUND(I584*H584,2)</f>
        <v>0</v>
      </c>
      <c r="K584" s="199" t="s">
        <v>123</v>
      </c>
      <c r="L584" s="44"/>
      <c r="M584" s="204" t="s">
        <v>19</v>
      </c>
      <c r="N584" s="205" t="s">
        <v>43</v>
      </c>
      <c r="O584" s="84"/>
      <c r="P584" s="206">
        <f>O584*H584</f>
        <v>0</v>
      </c>
      <c r="Q584" s="206">
        <v>0</v>
      </c>
      <c r="R584" s="206">
        <f>Q584*H584</f>
        <v>0</v>
      </c>
      <c r="S584" s="206">
        <v>0</v>
      </c>
      <c r="T584" s="207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08" t="s">
        <v>832</v>
      </c>
      <c r="AT584" s="208" t="s">
        <v>119</v>
      </c>
      <c r="AU584" s="208" t="s">
        <v>79</v>
      </c>
      <c r="AY584" s="17" t="s">
        <v>117</v>
      </c>
      <c r="BE584" s="209">
        <f>IF(N584="základní",J584,0)</f>
        <v>0</v>
      </c>
      <c r="BF584" s="209">
        <f>IF(N584="snížená",J584,0)</f>
        <v>0</v>
      </c>
      <c r="BG584" s="209">
        <f>IF(N584="zákl. přenesená",J584,0)</f>
        <v>0</v>
      </c>
      <c r="BH584" s="209">
        <f>IF(N584="sníž. přenesená",J584,0)</f>
        <v>0</v>
      </c>
      <c r="BI584" s="209">
        <f>IF(N584="nulová",J584,0)</f>
        <v>0</v>
      </c>
      <c r="BJ584" s="17" t="s">
        <v>77</v>
      </c>
      <c r="BK584" s="209">
        <f>ROUND(I584*H584,2)</f>
        <v>0</v>
      </c>
      <c r="BL584" s="17" t="s">
        <v>832</v>
      </c>
      <c r="BM584" s="208" t="s">
        <v>843</v>
      </c>
    </row>
    <row r="585" s="2" customFormat="1">
      <c r="A585" s="38"/>
      <c r="B585" s="39"/>
      <c r="C585" s="40"/>
      <c r="D585" s="210" t="s">
        <v>126</v>
      </c>
      <c r="E585" s="40"/>
      <c r="F585" s="211" t="s">
        <v>842</v>
      </c>
      <c r="G585" s="40"/>
      <c r="H585" s="40"/>
      <c r="I585" s="212"/>
      <c r="J585" s="40"/>
      <c r="K585" s="40"/>
      <c r="L585" s="44"/>
      <c r="M585" s="213"/>
      <c r="N585" s="214"/>
      <c r="O585" s="84"/>
      <c r="P585" s="84"/>
      <c r="Q585" s="84"/>
      <c r="R585" s="84"/>
      <c r="S585" s="84"/>
      <c r="T585" s="85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126</v>
      </c>
      <c r="AU585" s="17" t="s">
        <v>79</v>
      </c>
    </row>
    <row r="586" s="2" customFormat="1">
      <c r="A586" s="38"/>
      <c r="B586" s="39"/>
      <c r="C586" s="40"/>
      <c r="D586" s="215" t="s">
        <v>128</v>
      </c>
      <c r="E586" s="40"/>
      <c r="F586" s="216" t="s">
        <v>844</v>
      </c>
      <c r="G586" s="40"/>
      <c r="H586" s="40"/>
      <c r="I586" s="212"/>
      <c r="J586" s="40"/>
      <c r="K586" s="40"/>
      <c r="L586" s="44"/>
      <c r="M586" s="213"/>
      <c r="N586" s="214"/>
      <c r="O586" s="84"/>
      <c r="P586" s="84"/>
      <c r="Q586" s="84"/>
      <c r="R586" s="84"/>
      <c r="S586" s="84"/>
      <c r="T586" s="85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128</v>
      </c>
      <c r="AU586" s="17" t="s">
        <v>79</v>
      </c>
    </row>
    <row r="587" s="2" customFormat="1">
      <c r="A587" s="38"/>
      <c r="B587" s="39"/>
      <c r="C587" s="40"/>
      <c r="D587" s="210" t="s">
        <v>351</v>
      </c>
      <c r="E587" s="40"/>
      <c r="F587" s="249" t="s">
        <v>845</v>
      </c>
      <c r="G587" s="40"/>
      <c r="H587" s="40"/>
      <c r="I587" s="212"/>
      <c r="J587" s="40"/>
      <c r="K587" s="40"/>
      <c r="L587" s="44"/>
      <c r="M587" s="213"/>
      <c r="N587" s="214"/>
      <c r="O587" s="84"/>
      <c r="P587" s="84"/>
      <c r="Q587" s="84"/>
      <c r="R587" s="84"/>
      <c r="S587" s="84"/>
      <c r="T587" s="85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351</v>
      </c>
      <c r="AU587" s="17" t="s">
        <v>79</v>
      </c>
    </row>
    <row r="588" s="13" customFormat="1">
      <c r="A588" s="13"/>
      <c r="B588" s="217"/>
      <c r="C588" s="218"/>
      <c r="D588" s="210" t="s">
        <v>130</v>
      </c>
      <c r="E588" s="219" t="s">
        <v>19</v>
      </c>
      <c r="F588" s="220" t="s">
        <v>77</v>
      </c>
      <c r="G588" s="218"/>
      <c r="H588" s="221">
        <v>1</v>
      </c>
      <c r="I588" s="222"/>
      <c r="J588" s="218"/>
      <c r="K588" s="218"/>
      <c r="L588" s="223"/>
      <c r="M588" s="224"/>
      <c r="N588" s="225"/>
      <c r="O588" s="225"/>
      <c r="P588" s="225"/>
      <c r="Q588" s="225"/>
      <c r="R588" s="225"/>
      <c r="S588" s="225"/>
      <c r="T588" s="22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27" t="s">
        <v>130</v>
      </c>
      <c r="AU588" s="227" t="s">
        <v>79</v>
      </c>
      <c r="AV588" s="13" t="s">
        <v>79</v>
      </c>
      <c r="AW588" s="13" t="s">
        <v>33</v>
      </c>
      <c r="AX588" s="13" t="s">
        <v>77</v>
      </c>
      <c r="AY588" s="227" t="s">
        <v>117</v>
      </c>
    </row>
    <row r="589" s="2" customFormat="1" ht="16.5" customHeight="1">
      <c r="A589" s="38"/>
      <c r="B589" s="39"/>
      <c r="C589" s="197" t="s">
        <v>14</v>
      </c>
      <c r="D589" s="197" t="s">
        <v>119</v>
      </c>
      <c r="E589" s="198" t="s">
        <v>846</v>
      </c>
      <c r="F589" s="199" t="s">
        <v>847</v>
      </c>
      <c r="G589" s="200" t="s">
        <v>803</v>
      </c>
      <c r="H589" s="201">
        <v>1</v>
      </c>
      <c r="I589" s="202"/>
      <c r="J589" s="203">
        <f>ROUND(I589*H589,2)</f>
        <v>0</v>
      </c>
      <c r="K589" s="199" t="s">
        <v>123</v>
      </c>
      <c r="L589" s="44"/>
      <c r="M589" s="204" t="s">
        <v>19</v>
      </c>
      <c r="N589" s="205" t="s">
        <v>43</v>
      </c>
      <c r="O589" s="84"/>
      <c r="P589" s="206">
        <f>O589*H589</f>
        <v>0</v>
      </c>
      <c r="Q589" s="206">
        <v>0</v>
      </c>
      <c r="R589" s="206">
        <f>Q589*H589</f>
        <v>0</v>
      </c>
      <c r="S589" s="206">
        <v>0</v>
      </c>
      <c r="T589" s="207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08" t="s">
        <v>832</v>
      </c>
      <c r="AT589" s="208" t="s">
        <v>119</v>
      </c>
      <c r="AU589" s="208" t="s">
        <v>79</v>
      </c>
      <c r="AY589" s="17" t="s">
        <v>117</v>
      </c>
      <c r="BE589" s="209">
        <f>IF(N589="základní",J589,0)</f>
        <v>0</v>
      </c>
      <c r="BF589" s="209">
        <f>IF(N589="snížená",J589,0)</f>
        <v>0</v>
      </c>
      <c r="BG589" s="209">
        <f>IF(N589="zákl. přenesená",J589,0)</f>
        <v>0</v>
      </c>
      <c r="BH589" s="209">
        <f>IF(N589="sníž. přenesená",J589,0)</f>
        <v>0</v>
      </c>
      <c r="BI589" s="209">
        <f>IF(N589="nulová",J589,0)</f>
        <v>0</v>
      </c>
      <c r="BJ589" s="17" t="s">
        <v>77</v>
      </c>
      <c r="BK589" s="209">
        <f>ROUND(I589*H589,2)</f>
        <v>0</v>
      </c>
      <c r="BL589" s="17" t="s">
        <v>832</v>
      </c>
      <c r="BM589" s="208" t="s">
        <v>848</v>
      </c>
    </row>
    <row r="590" s="2" customFormat="1">
      <c r="A590" s="38"/>
      <c r="B590" s="39"/>
      <c r="C590" s="40"/>
      <c r="D590" s="210" t="s">
        <v>126</v>
      </c>
      <c r="E590" s="40"/>
      <c r="F590" s="211" t="s">
        <v>847</v>
      </c>
      <c r="G590" s="40"/>
      <c r="H590" s="40"/>
      <c r="I590" s="212"/>
      <c r="J590" s="40"/>
      <c r="K590" s="40"/>
      <c r="L590" s="44"/>
      <c r="M590" s="213"/>
      <c r="N590" s="214"/>
      <c r="O590" s="84"/>
      <c r="P590" s="84"/>
      <c r="Q590" s="84"/>
      <c r="R590" s="84"/>
      <c r="S590" s="84"/>
      <c r="T590" s="85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126</v>
      </c>
      <c r="AU590" s="17" t="s">
        <v>79</v>
      </c>
    </row>
    <row r="591" s="2" customFormat="1">
      <c r="A591" s="38"/>
      <c r="B591" s="39"/>
      <c r="C591" s="40"/>
      <c r="D591" s="215" t="s">
        <v>128</v>
      </c>
      <c r="E591" s="40"/>
      <c r="F591" s="216" t="s">
        <v>849</v>
      </c>
      <c r="G591" s="40"/>
      <c r="H591" s="40"/>
      <c r="I591" s="212"/>
      <c r="J591" s="40"/>
      <c r="K591" s="40"/>
      <c r="L591" s="44"/>
      <c r="M591" s="213"/>
      <c r="N591" s="214"/>
      <c r="O591" s="84"/>
      <c r="P591" s="84"/>
      <c r="Q591" s="84"/>
      <c r="R591" s="84"/>
      <c r="S591" s="84"/>
      <c r="T591" s="85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128</v>
      </c>
      <c r="AU591" s="17" t="s">
        <v>79</v>
      </c>
    </row>
    <row r="592" s="2" customFormat="1" ht="16.5" customHeight="1">
      <c r="A592" s="38"/>
      <c r="B592" s="39"/>
      <c r="C592" s="197" t="s">
        <v>850</v>
      </c>
      <c r="D592" s="197" t="s">
        <v>119</v>
      </c>
      <c r="E592" s="198" t="s">
        <v>851</v>
      </c>
      <c r="F592" s="199" t="s">
        <v>852</v>
      </c>
      <c r="G592" s="200" t="s">
        <v>803</v>
      </c>
      <c r="H592" s="201">
        <v>1</v>
      </c>
      <c r="I592" s="202"/>
      <c r="J592" s="203">
        <f>ROUND(I592*H592,2)</f>
        <v>0</v>
      </c>
      <c r="K592" s="199" t="s">
        <v>123</v>
      </c>
      <c r="L592" s="44"/>
      <c r="M592" s="204" t="s">
        <v>19</v>
      </c>
      <c r="N592" s="205" t="s">
        <v>43</v>
      </c>
      <c r="O592" s="84"/>
      <c r="P592" s="206">
        <f>O592*H592</f>
        <v>0</v>
      </c>
      <c r="Q592" s="206">
        <v>0</v>
      </c>
      <c r="R592" s="206">
        <f>Q592*H592</f>
        <v>0</v>
      </c>
      <c r="S592" s="206">
        <v>0</v>
      </c>
      <c r="T592" s="207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08" t="s">
        <v>832</v>
      </c>
      <c r="AT592" s="208" t="s">
        <v>119</v>
      </c>
      <c r="AU592" s="208" t="s">
        <v>79</v>
      </c>
      <c r="AY592" s="17" t="s">
        <v>117</v>
      </c>
      <c r="BE592" s="209">
        <f>IF(N592="základní",J592,0)</f>
        <v>0</v>
      </c>
      <c r="BF592" s="209">
        <f>IF(N592="snížená",J592,0)</f>
        <v>0</v>
      </c>
      <c r="BG592" s="209">
        <f>IF(N592="zákl. přenesená",J592,0)</f>
        <v>0</v>
      </c>
      <c r="BH592" s="209">
        <f>IF(N592="sníž. přenesená",J592,0)</f>
        <v>0</v>
      </c>
      <c r="BI592" s="209">
        <f>IF(N592="nulová",J592,0)</f>
        <v>0</v>
      </c>
      <c r="BJ592" s="17" t="s">
        <v>77</v>
      </c>
      <c r="BK592" s="209">
        <f>ROUND(I592*H592,2)</f>
        <v>0</v>
      </c>
      <c r="BL592" s="17" t="s">
        <v>832</v>
      </c>
      <c r="BM592" s="208" t="s">
        <v>853</v>
      </c>
    </row>
    <row r="593" s="2" customFormat="1">
      <c r="A593" s="38"/>
      <c r="B593" s="39"/>
      <c r="C593" s="40"/>
      <c r="D593" s="210" t="s">
        <v>126</v>
      </c>
      <c r="E593" s="40"/>
      <c r="F593" s="211" t="s">
        <v>852</v>
      </c>
      <c r="G593" s="40"/>
      <c r="H593" s="40"/>
      <c r="I593" s="212"/>
      <c r="J593" s="40"/>
      <c r="K593" s="40"/>
      <c r="L593" s="44"/>
      <c r="M593" s="213"/>
      <c r="N593" s="214"/>
      <c r="O593" s="84"/>
      <c r="P593" s="84"/>
      <c r="Q593" s="84"/>
      <c r="R593" s="84"/>
      <c r="S593" s="84"/>
      <c r="T593" s="85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126</v>
      </c>
      <c r="AU593" s="17" t="s">
        <v>79</v>
      </c>
    </row>
    <row r="594" s="2" customFormat="1">
      <c r="A594" s="38"/>
      <c r="B594" s="39"/>
      <c r="C594" s="40"/>
      <c r="D594" s="215" t="s">
        <v>128</v>
      </c>
      <c r="E594" s="40"/>
      <c r="F594" s="216" t="s">
        <v>854</v>
      </c>
      <c r="G594" s="40"/>
      <c r="H594" s="40"/>
      <c r="I594" s="212"/>
      <c r="J594" s="40"/>
      <c r="K594" s="40"/>
      <c r="L594" s="44"/>
      <c r="M594" s="213"/>
      <c r="N594" s="214"/>
      <c r="O594" s="84"/>
      <c r="P594" s="84"/>
      <c r="Q594" s="84"/>
      <c r="R594" s="84"/>
      <c r="S594" s="84"/>
      <c r="T594" s="85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128</v>
      </c>
      <c r="AU594" s="17" t="s">
        <v>79</v>
      </c>
    </row>
    <row r="595" s="2" customFormat="1" ht="16.5" customHeight="1">
      <c r="A595" s="38"/>
      <c r="B595" s="39"/>
      <c r="C595" s="197" t="s">
        <v>855</v>
      </c>
      <c r="D595" s="197" t="s">
        <v>119</v>
      </c>
      <c r="E595" s="198" t="s">
        <v>856</v>
      </c>
      <c r="F595" s="199" t="s">
        <v>857</v>
      </c>
      <c r="G595" s="200" t="s">
        <v>803</v>
      </c>
      <c r="H595" s="201">
        <v>1</v>
      </c>
      <c r="I595" s="202"/>
      <c r="J595" s="203">
        <f>ROUND(I595*H595,2)</f>
        <v>0</v>
      </c>
      <c r="K595" s="199" t="s">
        <v>19</v>
      </c>
      <c r="L595" s="44"/>
      <c r="M595" s="204" t="s">
        <v>19</v>
      </c>
      <c r="N595" s="205" t="s">
        <v>43</v>
      </c>
      <c r="O595" s="84"/>
      <c r="P595" s="206">
        <f>O595*H595</f>
        <v>0</v>
      </c>
      <c r="Q595" s="206">
        <v>0</v>
      </c>
      <c r="R595" s="206">
        <f>Q595*H595</f>
        <v>0</v>
      </c>
      <c r="S595" s="206">
        <v>0</v>
      </c>
      <c r="T595" s="207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08" t="s">
        <v>832</v>
      </c>
      <c r="AT595" s="208" t="s">
        <v>119</v>
      </c>
      <c r="AU595" s="208" t="s">
        <v>79</v>
      </c>
      <c r="AY595" s="17" t="s">
        <v>117</v>
      </c>
      <c r="BE595" s="209">
        <f>IF(N595="základní",J595,0)</f>
        <v>0</v>
      </c>
      <c r="BF595" s="209">
        <f>IF(N595="snížená",J595,0)</f>
        <v>0</v>
      </c>
      <c r="BG595" s="209">
        <f>IF(N595="zákl. přenesená",J595,0)</f>
        <v>0</v>
      </c>
      <c r="BH595" s="209">
        <f>IF(N595="sníž. přenesená",J595,0)</f>
        <v>0</v>
      </c>
      <c r="BI595" s="209">
        <f>IF(N595="nulová",J595,0)</f>
        <v>0</v>
      </c>
      <c r="BJ595" s="17" t="s">
        <v>77</v>
      </c>
      <c r="BK595" s="209">
        <f>ROUND(I595*H595,2)</f>
        <v>0</v>
      </c>
      <c r="BL595" s="17" t="s">
        <v>832</v>
      </c>
      <c r="BM595" s="208" t="s">
        <v>858</v>
      </c>
    </row>
    <row r="596" s="2" customFormat="1">
      <c r="A596" s="38"/>
      <c r="B596" s="39"/>
      <c r="C596" s="40"/>
      <c r="D596" s="210" t="s">
        <v>126</v>
      </c>
      <c r="E596" s="40"/>
      <c r="F596" s="211" t="s">
        <v>857</v>
      </c>
      <c r="G596" s="40"/>
      <c r="H596" s="40"/>
      <c r="I596" s="212"/>
      <c r="J596" s="40"/>
      <c r="K596" s="40"/>
      <c r="L596" s="44"/>
      <c r="M596" s="213"/>
      <c r="N596" s="214"/>
      <c r="O596" s="84"/>
      <c r="P596" s="84"/>
      <c r="Q596" s="84"/>
      <c r="R596" s="84"/>
      <c r="S596" s="84"/>
      <c r="T596" s="85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T596" s="17" t="s">
        <v>126</v>
      </c>
      <c r="AU596" s="17" t="s">
        <v>79</v>
      </c>
    </row>
    <row r="597" s="12" customFormat="1" ht="22.8" customHeight="1">
      <c r="A597" s="12"/>
      <c r="B597" s="181"/>
      <c r="C597" s="182"/>
      <c r="D597" s="183" t="s">
        <v>71</v>
      </c>
      <c r="E597" s="195" t="s">
        <v>859</v>
      </c>
      <c r="F597" s="195" t="s">
        <v>860</v>
      </c>
      <c r="G597" s="182"/>
      <c r="H597" s="182"/>
      <c r="I597" s="185"/>
      <c r="J597" s="196">
        <f>BK597</f>
        <v>0</v>
      </c>
      <c r="K597" s="182"/>
      <c r="L597" s="187"/>
      <c r="M597" s="188"/>
      <c r="N597" s="189"/>
      <c r="O597" s="189"/>
      <c r="P597" s="190">
        <f>SUM(P598:P605)</f>
        <v>0</v>
      </c>
      <c r="Q597" s="189"/>
      <c r="R597" s="190">
        <f>SUM(R598:R605)</f>
        <v>0</v>
      </c>
      <c r="S597" s="189"/>
      <c r="T597" s="191">
        <f>SUM(T598:T605)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192" t="s">
        <v>385</v>
      </c>
      <c r="AT597" s="193" t="s">
        <v>71</v>
      </c>
      <c r="AU597" s="193" t="s">
        <v>77</v>
      </c>
      <c r="AY597" s="192" t="s">
        <v>117</v>
      </c>
      <c r="BK597" s="194">
        <f>SUM(BK598:BK605)</f>
        <v>0</v>
      </c>
    </row>
    <row r="598" s="2" customFormat="1" ht="16.5" customHeight="1">
      <c r="A598" s="38"/>
      <c r="B598" s="39"/>
      <c r="C598" s="197" t="s">
        <v>861</v>
      </c>
      <c r="D598" s="197" t="s">
        <v>119</v>
      </c>
      <c r="E598" s="198" t="s">
        <v>862</v>
      </c>
      <c r="F598" s="199" t="s">
        <v>860</v>
      </c>
      <c r="G598" s="200" t="s">
        <v>803</v>
      </c>
      <c r="H598" s="201">
        <v>1</v>
      </c>
      <c r="I598" s="202"/>
      <c r="J598" s="203">
        <f>ROUND(I598*H598,2)</f>
        <v>0</v>
      </c>
      <c r="K598" s="199" t="s">
        <v>123</v>
      </c>
      <c r="L598" s="44"/>
      <c r="M598" s="204" t="s">
        <v>19</v>
      </c>
      <c r="N598" s="205" t="s">
        <v>43</v>
      </c>
      <c r="O598" s="84"/>
      <c r="P598" s="206">
        <f>O598*H598</f>
        <v>0</v>
      </c>
      <c r="Q598" s="206">
        <v>0</v>
      </c>
      <c r="R598" s="206">
        <f>Q598*H598</f>
        <v>0</v>
      </c>
      <c r="S598" s="206">
        <v>0</v>
      </c>
      <c r="T598" s="207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08" t="s">
        <v>832</v>
      </c>
      <c r="AT598" s="208" t="s">
        <v>119</v>
      </c>
      <c r="AU598" s="208" t="s">
        <v>79</v>
      </c>
      <c r="AY598" s="17" t="s">
        <v>117</v>
      </c>
      <c r="BE598" s="209">
        <f>IF(N598="základní",J598,0)</f>
        <v>0</v>
      </c>
      <c r="BF598" s="209">
        <f>IF(N598="snížená",J598,0)</f>
        <v>0</v>
      </c>
      <c r="BG598" s="209">
        <f>IF(N598="zákl. přenesená",J598,0)</f>
        <v>0</v>
      </c>
      <c r="BH598" s="209">
        <f>IF(N598="sníž. přenesená",J598,0)</f>
        <v>0</v>
      </c>
      <c r="BI598" s="209">
        <f>IF(N598="nulová",J598,0)</f>
        <v>0</v>
      </c>
      <c r="BJ598" s="17" t="s">
        <v>77</v>
      </c>
      <c r="BK598" s="209">
        <f>ROUND(I598*H598,2)</f>
        <v>0</v>
      </c>
      <c r="BL598" s="17" t="s">
        <v>832</v>
      </c>
      <c r="BM598" s="208" t="s">
        <v>863</v>
      </c>
    </row>
    <row r="599" s="2" customFormat="1">
      <c r="A599" s="38"/>
      <c r="B599" s="39"/>
      <c r="C599" s="40"/>
      <c r="D599" s="210" t="s">
        <v>126</v>
      </c>
      <c r="E599" s="40"/>
      <c r="F599" s="211" t="s">
        <v>860</v>
      </c>
      <c r="G599" s="40"/>
      <c r="H599" s="40"/>
      <c r="I599" s="212"/>
      <c r="J599" s="40"/>
      <c r="K599" s="40"/>
      <c r="L599" s="44"/>
      <c r="M599" s="213"/>
      <c r="N599" s="214"/>
      <c r="O599" s="84"/>
      <c r="P599" s="84"/>
      <c r="Q599" s="84"/>
      <c r="R599" s="84"/>
      <c r="S599" s="84"/>
      <c r="T599" s="85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T599" s="17" t="s">
        <v>126</v>
      </c>
      <c r="AU599" s="17" t="s">
        <v>79</v>
      </c>
    </row>
    <row r="600" s="2" customFormat="1">
      <c r="A600" s="38"/>
      <c r="B600" s="39"/>
      <c r="C600" s="40"/>
      <c r="D600" s="215" t="s">
        <v>128</v>
      </c>
      <c r="E600" s="40"/>
      <c r="F600" s="216" t="s">
        <v>864</v>
      </c>
      <c r="G600" s="40"/>
      <c r="H600" s="40"/>
      <c r="I600" s="212"/>
      <c r="J600" s="40"/>
      <c r="K600" s="40"/>
      <c r="L600" s="44"/>
      <c r="M600" s="213"/>
      <c r="N600" s="214"/>
      <c r="O600" s="84"/>
      <c r="P600" s="84"/>
      <c r="Q600" s="84"/>
      <c r="R600" s="84"/>
      <c r="S600" s="84"/>
      <c r="T600" s="85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128</v>
      </c>
      <c r="AU600" s="17" t="s">
        <v>79</v>
      </c>
    </row>
    <row r="601" s="2" customFormat="1">
      <c r="A601" s="38"/>
      <c r="B601" s="39"/>
      <c r="C601" s="40"/>
      <c r="D601" s="210" t="s">
        <v>351</v>
      </c>
      <c r="E601" s="40"/>
      <c r="F601" s="249" t="s">
        <v>865</v>
      </c>
      <c r="G601" s="40"/>
      <c r="H601" s="40"/>
      <c r="I601" s="212"/>
      <c r="J601" s="40"/>
      <c r="K601" s="40"/>
      <c r="L601" s="44"/>
      <c r="M601" s="213"/>
      <c r="N601" s="214"/>
      <c r="O601" s="84"/>
      <c r="P601" s="84"/>
      <c r="Q601" s="84"/>
      <c r="R601" s="84"/>
      <c r="S601" s="84"/>
      <c r="T601" s="85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351</v>
      </c>
      <c r="AU601" s="17" t="s">
        <v>79</v>
      </c>
    </row>
    <row r="602" s="2" customFormat="1" ht="16.5" customHeight="1">
      <c r="A602" s="38"/>
      <c r="B602" s="39"/>
      <c r="C602" s="197" t="s">
        <v>866</v>
      </c>
      <c r="D602" s="197" t="s">
        <v>119</v>
      </c>
      <c r="E602" s="198" t="s">
        <v>867</v>
      </c>
      <c r="F602" s="199" t="s">
        <v>868</v>
      </c>
      <c r="G602" s="200" t="s">
        <v>803</v>
      </c>
      <c r="H602" s="201">
        <v>1</v>
      </c>
      <c r="I602" s="202"/>
      <c r="J602" s="203">
        <f>ROUND(I602*H602,2)</f>
        <v>0</v>
      </c>
      <c r="K602" s="199" t="s">
        <v>123</v>
      </c>
      <c r="L602" s="44"/>
      <c r="M602" s="204" t="s">
        <v>19</v>
      </c>
      <c r="N602" s="205" t="s">
        <v>43</v>
      </c>
      <c r="O602" s="84"/>
      <c r="P602" s="206">
        <f>O602*H602</f>
        <v>0</v>
      </c>
      <c r="Q602" s="206">
        <v>0</v>
      </c>
      <c r="R602" s="206">
        <f>Q602*H602</f>
        <v>0</v>
      </c>
      <c r="S602" s="206">
        <v>0</v>
      </c>
      <c r="T602" s="207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08" t="s">
        <v>832</v>
      </c>
      <c r="AT602" s="208" t="s">
        <v>119</v>
      </c>
      <c r="AU602" s="208" t="s">
        <v>79</v>
      </c>
      <c r="AY602" s="17" t="s">
        <v>117</v>
      </c>
      <c r="BE602" s="209">
        <f>IF(N602="základní",J602,0)</f>
        <v>0</v>
      </c>
      <c r="BF602" s="209">
        <f>IF(N602="snížená",J602,0)</f>
        <v>0</v>
      </c>
      <c r="BG602" s="209">
        <f>IF(N602="zákl. přenesená",J602,0)</f>
        <v>0</v>
      </c>
      <c r="BH602" s="209">
        <f>IF(N602="sníž. přenesená",J602,0)</f>
        <v>0</v>
      </c>
      <c r="BI602" s="209">
        <f>IF(N602="nulová",J602,0)</f>
        <v>0</v>
      </c>
      <c r="BJ602" s="17" t="s">
        <v>77</v>
      </c>
      <c r="BK602" s="209">
        <f>ROUND(I602*H602,2)</f>
        <v>0</v>
      </c>
      <c r="BL602" s="17" t="s">
        <v>832</v>
      </c>
      <c r="BM602" s="208" t="s">
        <v>869</v>
      </c>
    </row>
    <row r="603" s="2" customFormat="1">
      <c r="A603" s="38"/>
      <c r="B603" s="39"/>
      <c r="C603" s="40"/>
      <c r="D603" s="210" t="s">
        <v>126</v>
      </c>
      <c r="E603" s="40"/>
      <c r="F603" s="211" t="s">
        <v>868</v>
      </c>
      <c r="G603" s="40"/>
      <c r="H603" s="40"/>
      <c r="I603" s="212"/>
      <c r="J603" s="40"/>
      <c r="K603" s="40"/>
      <c r="L603" s="44"/>
      <c r="M603" s="213"/>
      <c r="N603" s="214"/>
      <c r="O603" s="84"/>
      <c r="P603" s="84"/>
      <c r="Q603" s="84"/>
      <c r="R603" s="84"/>
      <c r="S603" s="84"/>
      <c r="T603" s="85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126</v>
      </c>
      <c r="AU603" s="17" t="s">
        <v>79</v>
      </c>
    </row>
    <row r="604" s="2" customFormat="1">
      <c r="A604" s="38"/>
      <c r="B604" s="39"/>
      <c r="C604" s="40"/>
      <c r="D604" s="215" t="s">
        <v>128</v>
      </c>
      <c r="E604" s="40"/>
      <c r="F604" s="216" t="s">
        <v>870</v>
      </c>
      <c r="G604" s="40"/>
      <c r="H604" s="40"/>
      <c r="I604" s="212"/>
      <c r="J604" s="40"/>
      <c r="K604" s="40"/>
      <c r="L604" s="44"/>
      <c r="M604" s="213"/>
      <c r="N604" s="214"/>
      <c r="O604" s="84"/>
      <c r="P604" s="84"/>
      <c r="Q604" s="84"/>
      <c r="R604" s="84"/>
      <c r="S604" s="84"/>
      <c r="T604" s="85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128</v>
      </c>
      <c r="AU604" s="17" t="s">
        <v>79</v>
      </c>
    </row>
    <row r="605" s="2" customFormat="1">
      <c r="A605" s="38"/>
      <c r="B605" s="39"/>
      <c r="C605" s="40"/>
      <c r="D605" s="210" t="s">
        <v>351</v>
      </c>
      <c r="E605" s="40"/>
      <c r="F605" s="249" t="s">
        <v>871</v>
      </c>
      <c r="G605" s="40"/>
      <c r="H605" s="40"/>
      <c r="I605" s="212"/>
      <c r="J605" s="40"/>
      <c r="K605" s="40"/>
      <c r="L605" s="44"/>
      <c r="M605" s="213"/>
      <c r="N605" s="214"/>
      <c r="O605" s="84"/>
      <c r="P605" s="84"/>
      <c r="Q605" s="84"/>
      <c r="R605" s="84"/>
      <c r="S605" s="84"/>
      <c r="T605" s="85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351</v>
      </c>
      <c r="AU605" s="17" t="s">
        <v>79</v>
      </c>
    </row>
    <row r="606" s="12" customFormat="1" ht="22.8" customHeight="1">
      <c r="A606" s="12"/>
      <c r="B606" s="181"/>
      <c r="C606" s="182"/>
      <c r="D606" s="183" t="s">
        <v>71</v>
      </c>
      <c r="E606" s="195" t="s">
        <v>872</v>
      </c>
      <c r="F606" s="195" t="s">
        <v>873</v>
      </c>
      <c r="G606" s="182"/>
      <c r="H606" s="182"/>
      <c r="I606" s="185"/>
      <c r="J606" s="196">
        <f>BK606</f>
        <v>0</v>
      </c>
      <c r="K606" s="182"/>
      <c r="L606" s="187"/>
      <c r="M606" s="188"/>
      <c r="N606" s="189"/>
      <c r="O606" s="189"/>
      <c r="P606" s="190">
        <f>SUM(P607:P612)</f>
        <v>0</v>
      </c>
      <c r="Q606" s="189"/>
      <c r="R606" s="190">
        <f>SUM(R607:R612)</f>
        <v>0</v>
      </c>
      <c r="S606" s="189"/>
      <c r="T606" s="191">
        <f>SUM(T607:T612)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192" t="s">
        <v>385</v>
      </c>
      <c r="AT606" s="193" t="s">
        <v>71</v>
      </c>
      <c r="AU606" s="193" t="s">
        <v>77</v>
      </c>
      <c r="AY606" s="192" t="s">
        <v>117</v>
      </c>
      <c r="BK606" s="194">
        <f>SUM(BK607:BK612)</f>
        <v>0</v>
      </c>
    </row>
    <row r="607" s="2" customFormat="1" ht="16.5" customHeight="1">
      <c r="A607" s="38"/>
      <c r="B607" s="39"/>
      <c r="C607" s="197" t="s">
        <v>874</v>
      </c>
      <c r="D607" s="197" t="s">
        <v>119</v>
      </c>
      <c r="E607" s="198" t="s">
        <v>875</v>
      </c>
      <c r="F607" s="199" t="s">
        <v>876</v>
      </c>
      <c r="G607" s="200" t="s">
        <v>803</v>
      </c>
      <c r="H607" s="201">
        <v>1</v>
      </c>
      <c r="I607" s="202"/>
      <c r="J607" s="203">
        <f>ROUND(I607*H607,2)</f>
        <v>0</v>
      </c>
      <c r="K607" s="199" t="s">
        <v>123</v>
      </c>
      <c r="L607" s="44"/>
      <c r="M607" s="204" t="s">
        <v>19</v>
      </c>
      <c r="N607" s="205" t="s">
        <v>43</v>
      </c>
      <c r="O607" s="84"/>
      <c r="P607" s="206">
        <f>O607*H607</f>
        <v>0</v>
      </c>
      <c r="Q607" s="206">
        <v>0</v>
      </c>
      <c r="R607" s="206">
        <f>Q607*H607</f>
        <v>0</v>
      </c>
      <c r="S607" s="206">
        <v>0</v>
      </c>
      <c r="T607" s="207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08" t="s">
        <v>832</v>
      </c>
      <c r="AT607" s="208" t="s">
        <v>119</v>
      </c>
      <c r="AU607" s="208" t="s">
        <v>79</v>
      </c>
      <c r="AY607" s="17" t="s">
        <v>117</v>
      </c>
      <c r="BE607" s="209">
        <f>IF(N607="základní",J607,0)</f>
        <v>0</v>
      </c>
      <c r="BF607" s="209">
        <f>IF(N607="snížená",J607,0)</f>
        <v>0</v>
      </c>
      <c r="BG607" s="209">
        <f>IF(N607="zákl. přenesená",J607,0)</f>
        <v>0</v>
      </c>
      <c r="BH607" s="209">
        <f>IF(N607="sníž. přenesená",J607,0)</f>
        <v>0</v>
      </c>
      <c r="BI607" s="209">
        <f>IF(N607="nulová",J607,0)</f>
        <v>0</v>
      </c>
      <c r="BJ607" s="17" t="s">
        <v>77</v>
      </c>
      <c r="BK607" s="209">
        <f>ROUND(I607*H607,2)</f>
        <v>0</v>
      </c>
      <c r="BL607" s="17" t="s">
        <v>832</v>
      </c>
      <c r="BM607" s="208" t="s">
        <v>877</v>
      </c>
    </row>
    <row r="608" s="2" customFormat="1">
      <c r="A608" s="38"/>
      <c r="B608" s="39"/>
      <c r="C608" s="40"/>
      <c r="D608" s="210" t="s">
        <v>126</v>
      </c>
      <c r="E608" s="40"/>
      <c r="F608" s="211" t="s">
        <v>876</v>
      </c>
      <c r="G608" s="40"/>
      <c r="H608" s="40"/>
      <c r="I608" s="212"/>
      <c r="J608" s="40"/>
      <c r="K608" s="40"/>
      <c r="L608" s="44"/>
      <c r="M608" s="213"/>
      <c r="N608" s="214"/>
      <c r="O608" s="84"/>
      <c r="P608" s="84"/>
      <c r="Q608" s="84"/>
      <c r="R608" s="84"/>
      <c r="S608" s="84"/>
      <c r="T608" s="85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126</v>
      </c>
      <c r="AU608" s="17" t="s">
        <v>79</v>
      </c>
    </row>
    <row r="609" s="2" customFormat="1">
      <c r="A609" s="38"/>
      <c r="B609" s="39"/>
      <c r="C609" s="40"/>
      <c r="D609" s="215" t="s">
        <v>128</v>
      </c>
      <c r="E609" s="40"/>
      <c r="F609" s="216" t="s">
        <v>878</v>
      </c>
      <c r="G609" s="40"/>
      <c r="H609" s="40"/>
      <c r="I609" s="212"/>
      <c r="J609" s="40"/>
      <c r="K609" s="40"/>
      <c r="L609" s="44"/>
      <c r="M609" s="213"/>
      <c r="N609" s="214"/>
      <c r="O609" s="84"/>
      <c r="P609" s="84"/>
      <c r="Q609" s="84"/>
      <c r="R609" s="84"/>
      <c r="S609" s="84"/>
      <c r="T609" s="85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T609" s="17" t="s">
        <v>128</v>
      </c>
      <c r="AU609" s="17" t="s">
        <v>79</v>
      </c>
    </row>
    <row r="610" s="2" customFormat="1">
      <c r="A610" s="38"/>
      <c r="B610" s="39"/>
      <c r="C610" s="40"/>
      <c r="D610" s="210" t="s">
        <v>351</v>
      </c>
      <c r="E610" s="40"/>
      <c r="F610" s="249" t="s">
        <v>879</v>
      </c>
      <c r="G610" s="40"/>
      <c r="H610" s="40"/>
      <c r="I610" s="212"/>
      <c r="J610" s="40"/>
      <c r="K610" s="40"/>
      <c r="L610" s="44"/>
      <c r="M610" s="213"/>
      <c r="N610" s="214"/>
      <c r="O610" s="84"/>
      <c r="P610" s="84"/>
      <c r="Q610" s="84"/>
      <c r="R610" s="84"/>
      <c r="S610" s="84"/>
      <c r="T610" s="85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351</v>
      </c>
      <c r="AU610" s="17" t="s">
        <v>79</v>
      </c>
    </row>
    <row r="611" s="2" customFormat="1" ht="21.75" customHeight="1">
      <c r="A611" s="38"/>
      <c r="B611" s="39"/>
      <c r="C611" s="197" t="s">
        <v>880</v>
      </c>
      <c r="D611" s="197" t="s">
        <v>119</v>
      </c>
      <c r="E611" s="198" t="s">
        <v>881</v>
      </c>
      <c r="F611" s="199" t="s">
        <v>882</v>
      </c>
      <c r="G611" s="200" t="s">
        <v>803</v>
      </c>
      <c r="H611" s="201">
        <v>1</v>
      </c>
      <c r="I611" s="202"/>
      <c r="J611" s="203">
        <f>ROUND(I611*H611,2)</f>
        <v>0</v>
      </c>
      <c r="K611" s="199" t="s">
        <v>19</v>
      </c>
      <c r="L611" s="44"/>
      <c r="M611" s="204" t="s">
        <v>19</v>
      </c>
      <c r="N611" s="205" t="s">
        <v>43</v>
      </c>
      <c r="O611" s="84"/>
      <c r="P611" s="206">
        <f>O611*H611</f>
        <v>0</v>
      </c>
      <c r="Q611" s="206">
        <v>0</v>
      </c>
      <c r="R611" s="206">
        <f>Q611*H611</f>
        <v>0</v>
      </c>
      <c r="S611" s="206">
        <v>0</v>
      </c>
      <c r="T611" s="207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08" t="s">
        <v>832</v>
      </c>
      <c r="AT611" s="208" t="s">
        <v>119</v>
      </c>
      <c r="AU611" s="208" t="s">
        <v>79</v>
      </c>
      <c r="AY611" s="17" t="s">
        <v>117</v>
      </c>
      <c r="BE611" s="209">
        <f>IF(N611="základní",J611,0)</f>
        <v>0</v>
      </c>
      <c r="BF611" s="209">
        <f>IF(N611="snížená",J611,0)</f>
        <v>0</v>
      </c>
      <c r="BG611" s="209">
        <f>IF(N611="zákl. přenesená",J611,0)</f>
        <v>0</v>
      </c>
      <c r="BH611" s="209">
        <f>IF(N611="sníž. přenesená",J611,0)</f>
        <v>0</v>
      </c>
      <c r="BI611" s="209">
        <f>IF(N611="nulová",J611,0)</f>
        <v>0</v>
      </c>
      <c r="BJ611" s="17" t="s">
        <v>77</v>
      </c>
      <c r="BK611" s="209">
        <f>ROUND(I611*H611,2)</f>
        <v>0</v>
      </c>
      <c r="BL611" s="17" t="s">
        <v>832</v>
      </c>
      <c r="BM611" s="208" t="s">
        <v>883</v>
      </c>
    </row>
    <row r="612" s="2" customFormat="1">
      <c r="A612" s="38"/>
      <c r="B612" s="39"/>
      <c r="C612" s="40"/>
      <c r="D612" s="210" t="s">
        <v>126</v>
      </c>
      <c r="E612" s="40"/>
      <c r="F612" s="211" t="s">
        <v>882</v>
      </c>
      <c r="G612" s="40"/>
      <c r="H612" s="40"/>
      <c r="I612" s="212"/>
      <c r="J612" s="40"/>
      <c r="K612" s="40"/>
      <c r="L612" s="44"/>
      <c r="M612" s="250"/>
      <c r="N612" s="251"/>
      <c r="O612" s="252"/>
      <c r="P612" s="252"/>
      <c r="Q612" s="252"/>
      <c r="R612" s="252"/>
      <c r="S612" s="252"/>
      <c r="T612" s="253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126</v>
      </c>
      <c r="AU612" s="17" t="s">
        <v>79</v>
      </c>
    </row>
    <row r="613" s="2" customFormat="1" ht="6.96" customHeight="1">
      <c r="A613" s="38"/>
      <c r="B613" s="59"/>
      <c r="C613" s="60"/>
      <c r="D613" s="60"/>
      <c r="E613" s="60"/>
      <c r="F613" s="60"/>
      <c r="G613" s="60"/>
      <c r="H613" s="60"/>
      <c r="I613" s="60"/>
      <c r="J613" s="60"/>
      <c r="K613" s="60"/>
      <c r="L613" s="44"/>
      <c r="M613" s="38"/>
      <c r="O613" s="38"/>
      <c r="P613" s="38"/>
      <c r="Q613" s="38"/>
      <c r="R613" s="38"/>
      <c r="S613" s="38"/>
      <c r="T613" s="38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</row>
  </sheetData>
  <sheetProtection sheet="1" autoFilter="0" formatColumns="0" formatRows="0" objects="1" scenarios="1" spinCount="100000" saltValue="h8BayhQMfXDBe7GEVGGaLciizy+cxPktue1OS7x2zCR9CkgFoZY8N+pFSX1kxZbTrAULfb/AjtQBTDYFHNi6mw==" hashValue="2UhvsfSVCRDtsrWVy0Vwy0I1p6YeGRkL/ixQI9Q9oh8Nt2/nM7ZwC69mk3f3yoY89q0Y0SPQBBui4GdDoaD45g==" algorithmName="SHA-512" password="CC35"/>
  <autoFilter ref="C89:K612"/>
  <mergeCells count="6">
    <mergeCell ref="E7:H7"/>
    <mergeCell ref="E16:H16"/>
    <mergeCell ref="E25:H25"/>
    <mergeCell ref="E46:H46"/>
    <mergeCell ref="E82:H82"/>
    <mergeCell ref="L2:V2"/>
  </mergeCells>
  <hyperlinks>
    <hyperlink ref="F95" r:id="rId1" display="https://podminky.urs.cz/item/CS_URS_2023_01/111111101"/>
    <hyperlink ref="F100" r:id="rId2" display="https://podminky.urs.cz/item/CS_URS_2023_01/111251203"/>
    <hyperlink ref="F105" r:id="rId3" display="https://podminky.urs.cz/item/CS_URS_2023_01/112101102"/>
    <hyperlink ref="F109" r:id="rId4" display="https://podminky.urs.cz/item/CS_URS_2023_01/112111111"/>
    <hyperlink ref="F113" r:id="rId5" display="https://podminky.urs.cz/item/CS_URS_2023_01/112251102"/>
    <hyperlink ref="F117" r:id="rId6" display="https://podminky.urs.cz/item/CS_URS_2023_01/113107246"/>
    <hyperlink ref="F121" r:id="rId7" display="https://podminky.urs.cz/item/CS_URS_2023_01/115001104"/>
    <hyperlink ref="F124" r:id="rId8" display="https://podminky.urs.cz/item/CS_URS_2023_01/115101201"/>
    <hyperlink ref="F128" r:id="rId9" display="https://podminky.urs.cz/item/CS_URS_2023_01/115101301"/>
    <hyperlink ref="F131" r:id="rId10" display="https://podminky.urs.cz/item/CS_URS_2023_01/121151115"/>
    <hyperlink ref="F135" r:id="rId11" display="https://podminky.urs.cz/item/CS_URS_2021_02/122251107"/>
    <hyperlink ref="F141" r:id="rId12" display="https://podminky.urs.cz/item/CS_URS_2023_01/129951113"/>
    <hyperlink ref="F145" r:id="rId13" display="https://podminky.urs.cz/item/CS_URS_2023_01/131251104"/>
    <hyperlink ref="F151" r:id="rId14" display="https://podminky.urs.cz/item/CS_URS_2023_01/162201402"/>
    <hyperlink ref="F155" r:id="rId15" display="https://podminky.urs.cz/item/CS_URS_2023_01/162351104"/>
    <hyperlink ref="F166" r:id="rId16" display="https://podminky.urs.cz/item/CS_URS_2023_01/162751114"/>
    <hyperlink ref="F170" r:id="rId17" display="https://podminky.urs.cz/item/CS_URS_2023_01/167151111"/>
    <hyperlink ref="F180" r:id="rId18" display="https://podminky.urs.cz/item/CS_URS_2023_01/171151101"/>
    <hyperlink ref="F184" r:id="rId19" display="https://podminky.urs.cz/item/CS_URS_2023_01/171151111"/>
    <hyperlink ref="F189" r:id="rId20" display="https://podminky.urs.cz/item/CS_URS_2023_01/171201221"/>
    <hyperlink ref="F193" r:id="rId21" display="https://podminky.urs.cz/item/CS_URS_2023_01/171251101"/>
    <hyperlink ref="F198" r:id="rId22" display="https://podminky.urs.cz/item/CS_URS_2023_01/171251201"/>
    <hyperlink ref="F202" r:id="rId23" display="https://podminky.urs.cz/item/CS_URS_2023_01/174151101"/>
    <hyperlink ref="F207" r:id="rId24" display="https://podminky.urs.cz/item/CS_URS_2023_01/181006112"/>
    <hyperlink ref="F214" r:id="rId25" display="https://podminky.urs.cz/item/CS_URS_2023_01/181411123"/>
    <hyperlink ref="F224" r:id="rId26" display="https://podminky.urs.cz/item/CS_URS_2023_01/181951114"/>
    <hyperlink ref="F229" r:id="rId27" display="https://podminky.urs.cz/item/CS_URS_2023_01/182151112"/>
    <hyperlink ref="F234" r:id="rId28" display="https://podminky.urs.cz/item/CS_URS_2023_01/182251101"/>
    <hyperlink ref="F239" r:id="rId29" display="https://podminky.urs.cz/item/CS_URS_2023_01/183104712"/>
    <hyperlink ref="F243" r:id="rId30" display="https://podminky.urs.cz/item/CS_URS_2023_01/184102125"/>
    <hyperlink ref="F250" r:id="rId31" display="https://podminky.urs.cz/item/CS_URS_2023_01/184215131"/>
    <hyperlink ref="F256" r:id="rId32" display="https://podminky.urs.cz/item/CS_URS_2023_01/184813112"/>
    <hyperlink ref="F260" r:id="rId33" display="https://podminky.urs.cz/item/CS_URS_2023_01/184813125"/>
    <hyperlink ref="F266" r:id="rId34" display="https://podminky.urs.cz/item/CS_URS_2023_01/185804312"/>
    <hyperlink ref="F270" r:id="rId35" display="https://podminky.urs.cz/item/CS_URS_2023_01/185851121"/>
    <hyperlink ref="F275" r:id="rId36" display="https://podminky.urs.cz/item/CS_URS_2023_01/211561111"/>
    <hyperlink ref="F279" r:id="rId37" display="https://podminky.urs.cz/item/CS_URS_2023_01/211971110"/>
    <hyperlink ref="F283" r:id="rId38" display="https://podminky.urs.cz/item/CS_URS_2023_01/212752511"/>
    <hyperlink ref="F287" r:id="rId39" display="https://podminky.urs.cz/item/CS_URS_2023_01/213141112"/>
    <hyperlink ref="F296" r:id="rId40" display="https://podminky.urs.cz/item/CS_URS_2023_01/274321117"/>
    <hyperlink ref="F302" r:id="rId41" display="https://podminky.urs.cz/item/CS_URS_2023_01/274354111"/>
    <hyperlink ref="F311" r:id="rId42" display="https://podminky.urs.cz/item/CS_URS_2023_01/274354211"/>
    <hyperlink ref="F320" r:id="rId43" display="https://podminky.urs.cz/item/CS_URS_2023_01/274362021"/>
    <hyperlink ref="F324" r:id="rId44" display="https://podminky.urs.cz/item/CS_URS_2023_01/291211111"/>
    <hyperlink ref="F332" r:id="rId45" display="https://podminky.urs.cz/item/CS_URS_2023_01/321213114"/>
    <hyperlink ref="F342" r:id="rId46" display="https://podminky.urs.cz/item/CS_URS_2023_01/451315111"/>
    <hyperlink ref="F351" r:id="rId47" display="https://podminky.urs.cz/item/CS_URS_2023_01/451315136"/>
    <hyperlink ref="F360" r:id="rId48" display="https://podminky.urs.cz/item/CS_URS_2023_01/462512270"/>
    <hyperlink ref="F369" r:id="rId49" display="https://podminky.urs.cz/item/CS_URS_2023_01/462519002"/>
    <hyperlink ref="F379" r:id="rId50" display="https://podminky.urs.cz/item/CS_URS_2023_01/561081131"/>
    <hyperlink ref="F385" r:id="rId51" display="https://podminky.urs.cz/item/CS_URS_2023_01/564251111"/>
    <hyperlink ref="F391" r:id="rId52" display="https://podminky.urs.cz/item/CS_URS_2023_01/564752112"/>
    <hyperlink ref="F395" r:id="rId53" display="https://podminky.urs.cz/item/CS_URS_2023_01/564861111"/>
    <hyperlink ref="F399" r:id="rId54" display="https://podminky.urs.cz/item/CS_URS_2023_01/565155121"/>
    <hyperlink ref="F404" r:id="rId55" display="https://podminky.urs.cz/item/CS_URS_2023_01/569541111"/>
    <hyperlink ref="F409" r:id="rId56" display="https://podminky.urs.cz/item/CS_URS_2023_01/573111115"/>
    <hyperlink ref="F414" r:id="rId57" display="https://podminky.urs.cz/item/CS_URS_2023_01/573231111"/>
    <hyperlink ref="F419" r:id="rId58" display="https://podminky.urs.cz/item/CS_URS_2023_01/577134121"/>
    <hyperlink ref="F424" r:id="rId59" display="https://podminky.urs.cz/item/CS_URS_2023_01/599142111"/>
    <hyperlink ref="F429" r:id="rId60" display="https://podminky.urs.cz/item/CS_URS_2023_01/810391111"/>
    <hyperlink ref="F433" r:id="rId61" display="https://podminky.urs.cz/item/CS_URS_2023_01/820441113"/>
    <hyperlink ref="F437" r:id="rId62" display="https://podminky.urs.cz/item/CS_URS_2023_01/822372112"/>
    <hyperlink ref="F444" r:id="rId63" display="https://podminky.urs.cz/item/CS_URS_2023_01/822442111"/>
    <hyperlink ref="F452" r:id="rId64" display="https://podminky.urs.cz/item/CS_URS_2023_01/899623171"/>
    <hyperlink ref="F461" r:id="rId65" display="https://podminky.urs.cz/item/CS_URS_2023_01/899643111"/>
    <hyperlink ref="F478" r:id="rId66" display="https://podminky.urs.cz/item/CS_URS_2023_01/912211111"/>
    <hyperlink ref="F484" r:id="rId67" display="https://podminky.urs.cz/item/CS_URS_2023_01/914111111"/>
    <hyperlink ref="F494" r:id="rId68" display="https://podminky.urs.cz/item/CS_URS_2023_01/914511111"/>
    <hyperlink ref="F502" r:id="rId69" display="https://podminky.urs.cz/item/CS_URS_2023_01/919112233"/>
    <hyperlink ref="F506" r:id="rId70" display="https://podminky.urs.cz/item/CS_URS_2023_01/938909311"/>
    <hyperlink ref="F511" r:id="rId71" display="https://podminky.urs.cz/item/CS_URS_2023_01/997013501"/>
    <hyperlink ref="F514" r:id="rId72" display="https://podminky.urs.cz/item/CS_URS_2023_01/997013509"/>
    <hyperlink ref="F518" r:id="rId73" display="https://podminky.urs.cz/item/CS_URS_2023_01/997013601"/>
    <hyperlink ref="F521" r:id="rId74" display="https://podminky.urs.cz/item/CS_URS_2023_01/997013875"/>
    <hyperlink ref="F526" r:id="rId75" display="https://podminky.urs.cz/item/CS_URS_2023_01/998225195"/>
    <hyperlink ref="F531" r:id="rId76" display="https://podminky.urs.cz/item/CS_URS_2023_01/711111002"/>
    <hyperlink ref="F544" r:id="rId77" display="https://podminky.urs.cz/item/CS_URS_2023_01/711112001"/>
    <hyperlink ref="F557" r:id="rId78" display="https://podminky.urs.cz/item/CS_URS_2023_01/998711101"/>
    <hyperlink ref="F561" r:id="rId79" display="https://podminky.urs.cz/item/CS_URS_2023_01/762222141"/>
    <hyperlink ref="F568" r:id="rId80" display="https://podminky.urs.cz/item/CS_URS_2023_01/998762101"/>
    <hyperlink ref="F580" r:id="rId81" display="https://podminky.urs.cz/item/CS_URS_2023_01/011314000"/>
    <hyperlink ref="F583" r:id="rId82" display="https://podminky.urs.cz/item/CS_URS_2023_01/012103000"/>
    <hyperlink ref="F586" r:id="rId83" display="https://podminky.urs.cz/item/CS_URS_2023_01/012203000"/>
    <hyperlink ref="F591" r:id="rId84" display="https://podminky.urs.cz/item/CS_URS_2023_01/012303000"/>
    <hyperlink ref="F594" r:id="rId85" display="https://podminky.urs.cz/item/CS_URS_2023_01/013254000"/>
    <hyperlink ref="F600" r:id="rId86" display="https://podminky.urs.cz/item/CS_URS_2023_01/030001000"/>
    <hyperlink ref="F604" r:id="rId87" display="https://podminky.urs.cz/item/CS_URS_2023_01/034303000"/>
    <hyperlink ref="F609" r:id="rId88" display="https://podminky.urs.cz/item/CS_URS_2023_01/049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4" customWidth="1"/>
    <col min="2" max="2" width="1.667969" style="254" customWidth="1"/>
    <col min="3" max="4" width="5" style="254" customWidth="1"/>
    <col min="5" max="5" width="11.66016" style="254" customWidth="1"/>
    <col min="6" max="6" width="9.160156" style="254" customWidth="1"/>
    <col min="7" max="7" width="5" style="254" customWidth="1"/>
    <col min="8" max="8" width="77.83203" style="254" customWidth="1"/>
    <col min="9" max="10" width="20" style="254" customWidth="1"/>
    <col min="11" max="11" width="1.667969" style="254" customWidth="1"/>
  </cols>
  <sheetData>
    <row r="1" s="1" customFormat="1" ht="37.5" customHeight="1"/>
    <row r="2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="15" customFormat="1" ht="45" customHeight="1">
      <c r="B3" s="258"/>
      <c r="C3" s="259" t="s">
        <v>884</v>
      </c>
      <c r="D3" s="259"/>
      <c r="E3" s="259"/>
      <c r="F3" s="259"/>
      <c r="G3" s="259"/>
      <c r="H3" s="259"/>
      <c r="I3" s="259"/>
      <c r="J3" s="259"/>
      <c r="K3" s="260"/>
    </row>
    <row r="4" s="1" customFormat="1" ht="25.5" customHeight="1">
      <c r="B4" s="261"/>
      <c r="C4" s="262" t="s">
        <v>885</v>
      </c>
      <c r="D4" s="262"/>
      <c r="E4" s="262"/>
      <c r="F4" s="262"/>
      <c r="G4" s="262"/>
      <c r="H4" s="262"/>
      <c r="I4" s="262"/>
      <c r="J4" s="262"/>
      <c r="K4" s="263"/>
    </row>
    <row r="5" s="1" customFormat="1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s="1" customFormat="1" ht="15" customHeight="1">
      <c r="B6" s="261"/>
      <c r="C6" s="265" t="s">
        <v>886</v>
      </c>
      <c r="D6" s="265"/>
      <c r="E6" s="265"/>
      <c r="F6" s="265"/>
      <c r="G6" s="265"/>
      <c r="H6" s="265"/>
      <c r="I6" s="265"/>
      <c r="J6" s="265"/>
      <c r="K6" s="263"/>
    </row>
    <row r="7" s="1" customFormat="1" ht="15" customHeight="1">
      <c r="B7" s="266"/>
      <c r="C7" s="265" t="s">
        <v>887</v>
      </c>
      <c r="D7" s="265"/>
      <c r="E7" s="265"/>
      <c r="F7" s="265"/>
      <c r="G7" s="265"/>
      <c r="H7" s="265"/>
      <c r="I7" s="265"/>
      <c r="J7" s="265"/>
      <c r="K7" s="263"/>
    </row>
    <row r="8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="1" customFormat="1" ht="15" customHeight="1">
      <c r="B9" s="266"/>
      <c r="C9" s="265" t="s">
        <v>888</v>
      </c>
      <c r="D9" s="265"/>
      <c r="E9" s="265"/>
      <c r="F9" s="265"/>
      <c r="G9" s="265"/>
      <c r="H9" s="265"/>
      <c r="I9" s="265"/>
      <c r="J9" s="265"/>
      <c r="K9" s="263"/>
    </row>
    <row r="10" s="1" customFormat="1" ht="15" customHeight="1">
      <c r="B10" s="266"/>
      <c r="C10" s="265"/>
      <c r="D10" s="265" t="s">
        <v>889</v>
      </c>
      <c r="E10" s="265"/>
      <c r="F10" s="265"/>
      <c r="G10" s="265"/>
      <c r="H10" s="265"/>
      <c r="I10" s="265"/>
      <c r="J10" s="265"/>
      <c r="K10" s="263"/>
    </row>
    <row r="11" s="1" customFormat="1" ht="15" customHeight="1">
      <c r="B11" s="266"/>
      <c r="C11" s="267"/>
      <c r="D11" s="265" t="s">
        <v>890</v>
      </c>
      <c r="E11" s="265"/>
      <c r="F11" s="265"/>
      <c r="G11" s="265"/>
      <c r="H11" s="265"/>
      <c r="I11" s="265"/>
      <c r="J11" s="265"/>
      <c r="K11" s="263"/>
    </row>
    <row r="12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="1" customFormat="1" ht="15" customHeight="1">
      <c r="B13" s="266"/>
      <c r="C13" s="267"/>
      <c r="D13" s="268" t="s">
        <v>891</v>
      </c>
      <c r="E13" s="265"/>
      <c r="F13" s="265"/>
      <c r="G13" s="265"/>
      <c r="H13" s="265"/>
      <c r="I13" s="265"/>
      <c r="J13" s="265"/>
      <c r="K13" s="263"/>
    </row>
    <row r="14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="1" customFormat="1" ht="15" customHeight="1">
      <c r="B15" s="266"/>
      <c r="C15" s="267"/>
      <c r="D15" s="265" t="s">
        <v>892</v>
      </c>
      <c r="E15" s="265"/>
      <c r="F15" s="265"/>
      <c r="G15" s="265"/>
      <c r="H15" s="265"/>
      <c r="I15" s="265"/>
      <c r="J15" s="265"/>
      <c r="K15" s="263"/>
    </row>
    <row r="16" s="1" customFormat="1" ht="15" customHeight="1">
      <c r="B16" s="266"/>
      <c r="C16" s="267"/>
      <c r="D16" s="265" t="s">
        <v>893</v>
      </c>
      <c r="E16" s="265"/>
      <c r="F16" s="265"/>
      <c r="G16" s="265"/>
      <c r="H16" s="265"/>
      <c r="I16" s="265"/>
      <c r="J16" s="265"/>
      <c r="K16" s="263"/>
    </row>
    <row r="17" s="1" customFormat="1" ht="15" customHeight="1">
      <c r="B17" s="266"/>
      <c r="C17" s="267"/>
      <c r="D17" s="265" t="s">
        <v>894</v>
      </c>
      <c r="E17" s="265"/>
      <c r="F17" s="265"/>
      <c r="G17" s="265"/>
      <c r="H17" s="265"/>
      <c r="I17" s="265"/>
      <c r="J17" s="265"/>
      <c r="K17" s="263"/>
    </row>
    <row r="18" s="1" customFormat="1" ht="15" customHeight="1">
      <c r="B18" s="266"/>
      <c r="C18" s="267"/>
      <c r="D18" s="267"/>
      <c r="E18" s="269" t="s">
        <v>76</v>
      </c>
      <c r="F18" s="265" t="s">
        <v>895</v>
      </c>
      <c r="G18" s="265"/>
      <c r="H18" s="265"/>
      <c r="I18" s="265"/>
      <c r="J18" s="265"/>
      <c r="K18" s="263"/>
    </row>
    <row r="19" s="1" customFormat="1" ht="15" customHeight="1">
      <c r="B19" s="266"/>
      <c r="C19" s="267"/>
      <c r="D19" s="267"/>
      <c r="E19" s="269" t="s">
        <v>896</v>
      </c>
      <c r="F19" s="265" t="s">
        <v>897</v>
      </c>
      <c r="G19" s="265"/>
      <c r="H19" s="265"/>
      <c r="I19" s="265"/>
      <c r="J19" s="265"/>
      <c r="K19" s="263"/>
    </row>
    <row r="20" s="1" customFormat="1" ht="15" customHeight="1">
      <c r="B20" s="266"/>
      <c r="C20" s="267"/>
      <c r="D20" s="267"/>
      <c r="E20" s="269" t="s">
        <v>898</v>
      </c>
      <c r="F20" s="265" t="s">
        <v>899</v>
      </c>
      <c r="G20" s="265"/>
      <c r="H20" s="265"/>
      <c r="I20" s="265"/>
      <c r="J20" s="265"/>
      <c r="K20" s="263"/>
    </row>
    <row r="21" s="1" customFormat="1" ht="15" customHeight="1">
      <c r="B21" s="266"/>
      <c r="C21" s="267"/>
      <c r="D21" s="267"/>
      <c r="E21" s="269" t="s">
        <v>900</v>
      </c>
      <c r="F21" s="265" t="s">
        <v>901</v>
      </c>
      <c r="G21" s="265"/>
      <c r="H21" s="265"/>
      <c r="I21" s="265"/>
      <c r="J21" s="265"/>
      <c r="K21" s="263"/>
    </row>
    <row r="22" s="1" customFormat="1" ht="15" customHeight="1">
      <c r="B22" s="266"/>
      <c r="C22" s="267"/>
      <c r="D22" s="267"/>
      <c r="E22" s="269" t="s">
        <v>902</v>
      </c>
      <c r="F22" s="265" t="s">
        <v>903</v>
      </c>
      <c r="G22" s="265"/>
      <c r="H22" s="265"/>
      <c r="I22" s="265"/>
      <c r="J22" s="265"/>
      <c r="K22" s="263"/>
    </row>
    <row r="23" s="1" customFormat="1" ht="15" customHeight="1">
      <c r="B23" s="266"/>
      <c r="C23" s="267"/>
      <c r="D23" s="267"/>
      <c r="E23" s="269" t="s">
        <v>904</v>
      </c>
      <c r="F23" s="265" t="s">
        <v>905</v>
      </c>
      <c r="G23" s="265"/>
      <c r="H23" s="265"/>
      <c r="I23" s="265"/>
      <c r="J23" s="265"/>
      <c r="K23" s="263"/>
    </row>
    <row r="24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="1" customFormat="1" ht="15" customHeight="1">
      <c r="B25" s="266"/>
      <c r="C25" s="265" t="s">
        <v>906</v>
      </c>
      <c r="D25" s="265"/>
      <c r="E25" s="265"/>
      <c r="F25" s="265"/>
      <c r="G25" s="265"/>
      <c r="H25" s="265"/>
      <c r="I25" s="265"/>
      <c r="J25" s="265"/>
      <c r="K25" s="263"/>
    </row>
    <row r="26" s="1" customFormat="1" ht="15" customHeight="1">
      <c r="B26" s="266"/>
      <c r="C26" s="265" t="s">
        <v>907</v>
      </c>
      <c r="D26" s="265"/>
      <c r="E26" s="265"/>
      <c r="F26" s="265"/>
      <c r="G26" s="265"/>
      <c r="H26" s="265"/>
      <c r="I26" s="265"/>
      <c r="J26" s="265"/>
      <c r="K26" s="263"/>
    </row>
    <row r="27" s="1" customFormat="1" ht="15" customHeight="1">
      <c r="B27" s="266"/>
      <c r="C27" s="265"/>
      <c r="D27" s="265" t="s">
        <v>908</v>
      </c>
      <c r="E27" s="265"/>
      <c r="F27" s="265"/>
      <c r="G27" s="265"/>
      <c r="H27" s="265"/>
      <c r="I27" s="265"/>
      <c r="J27" s="265"/>
      <c r="K27" s="263"/>
    </row>
    <row r="28" s="1" customFormat="1" ht="15" customHeight="1">
      <c r="B28" s="266"/>
      <c r="C28" s="267"/>
      <c r="D28" s="265" t="s">
        <v>909</v>
      </c>
      <c r="E28" s="265"/>
      <c r="F28" s="265"/>
      <c r="G28" s="265"/>
      <c r="H28" s="265"/>
      <c r="I28" s="265"/>
      <c r="J28" s="265"/>
      <c r="K28" s="263"/>
    </row>
    <row r="29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="1" customFormat="1" ht="15" customHeight="1">
      <c r="B30" s="266"/>
      <c r="C30" s="267"/>
      <c r="D30" s="265" t="s">
        <v>910</v>
      </c>
      <c r="E30" s="265"/>
      <c r="F30" s="265"/>
      <c r="G30" s="265"/>
      <c r="H30" s="265"/>
      <c r="I30" s="265"/>
      <c r="J30" s="265"/>
      <c r="K30" s="263"/>
    </row>
    <row r="31" s="1" customFormat="1" ht="15" customHeight="1">
      <c r="B31" s="266"/>
      <c r="C31" s="267"/>
      <c r="D31" s="265" t="s">
        <v>911</v>
      </c>
      <c r="E31" s="265"/>
      <c r="F31" s="265"/>
      <c r="G31" s="265"/>
      <c r="H31" s="265"/>
      <c r="I31" s="265"/>
      <c r="J31" s="265"/>
      <c r="K31" s="263"/>
    </row>
    <row r="32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="1" customFormat="1" ht="15" customHeight="1">
      <c r="B33" s="266"/>
      <c r="C33" s="267"/>
      <c r="D33" s="265" t="s">
        <v>912</v>
      </c>
      <c r="E33" s="265"/>
      <c r="F33" s="265"/>
      <c r="G33" s="265"/>
      <c r="H33" s="265"/>
      <c r="I33" s="265"/>
      <c r="J33" s="265"/>
      <c r="K33" s="263"/>
    </row>
    <row r="34" s="1" customFormat="1" ht="15" customHeight="1">
      <c r="B34" s="266"/>
      <c r="C34" s="267"/>
      <c r="D34" s="265" t="s">
        <v>913</v>
      </c>
      <c r="E34" s="265"/>
      <c r="F34" s="265"/>
      <c r="G34" s="265"/>
      <c r="H34" s="265"/>
      <c r="I34" s="265"/>
      <c r="J34" s="265"/>
      <c r="K34" s="263"/>
    </row>
    <row r="35" s="1" customFormat="1" ht="15" customHeight="1">
      <c r="B35" s="266"/>
      <c r="C35" s="267"/>
      <c r="D35" s="265" t="s">
        <v>914</v>
      </c>
      <c r="E35" s="265"/>
      <c r="F35" s="265"/>
      <c r="G35" s="265"/>
      <c r="H35" s="265"/>
      <c r="I35" s="265"/>
      <c r="J35" s="265"/>
      <c r="K35" s="263"/>
    </row>
    <row r="36" s="1" customFormat="1" ht="15" customHeight="1">
      <c r="B36" s="266"/>
      <c r="C36" s="267"/>
      <c r="D36" s="265"/>
      <c r="E36" s="268" t="s">
        <v>103</v>
      </c>
      <c r="F36" s="265"/>
      <c r="G36" s="265" t="s">
        <v>915</v>
      </c>
      <c r="H36" s="265"/>
      <c r="I36" s="265"/>
      <c r="J36" s="265"/>
      <c r="K36" s="263"/>
    </row>
    <row r="37" s="1" customFormat="1" ht="30.75" customHeight="1">
      <c r="B37" s="266"/>
      <c r="C37" s="267"/>
      <c r="D37" s="265"/>
      <c r="E37" s="268" t="s">
        <v>916</v>
      </c>
      <c r="F37" s="265"/>
      <c r="G37" s="265" t="s">
        <v>917</v>
      </c>
      <c r="H37" s="265"/>
      <c r="I37" s="265"/>
      <c r="J37" s="265"/>
      <c r="K37" s="263"/>
    </row>
    <row r="38" s="1" customFormat="1" ht="15" customHeight="1">
      <c r="B38" s="266"/>
      <c r="C38" s="267"/>
      <c r="D38" s="265"/>
      <c r="E38" s="268" t="s">
        <v>53</v>
      </c>
      <c r="F38" s="265"/>
      <c r="G38" s="265" t="s">
        <v>918</v>
      </c>
      <c r="H38" s="265"/>
      <c r="I38" s="265"/>
      <c r="J38" s="265"/>
      <c r="K38" s="263"/>
    </row>
    <row r="39" s="1" customFormat="1" ht="15" customHeight="1">
      <c r="B39" s="266"/>
      <c r="C39" s="267"/>
      <c r="D39" s="265"/>
      <c r="E39" s="268" t="s">
        <v>54</v>
      </c>
      <c r="F39" s="265"/>
      <c r="G39" s="265" t="s">
        <v>919</v>
      </c>
      <c r="H39" s="265"/>
      <c r="I39" s="265"/>
      <c r="J39" s="265"/>
      <c r="K39" s="263"/>
    </row>
    <row r="40" s="1" customFormat="1" ht="15" customHeight="1">
      <c r="B40" s="266"/>
      <c r="C40" s="267"/>
      <c r="D40" s="265"/>
      <c r="E40" s="268" t="s">
        <v>104</v>
      </c>
      <c r="F40" s="265"/>
      <c r="G40" s="265" t="s">
        <v>920</v>
      </c>
      <c r="H40" s="265"/>
      <c r="I40" s="265"/>
      <c r="J40" s="265"/>
      <c r="K40" s="263"/>
    </row>
    <row r="41" s="1" customFormat="1" ht="15" customHeight="1">
      <c r="B41" s="266"/>
      <c r="C41" s="267"/>
      <c r="D41" s="265"/>
      <c r="E41" s="268" t="s">
        <v>105</v>
      </c>
      <c r="F41" s="265"/>
      <c r="G41" s="265" t="s">
        <v>921</v>
      </c>
      <c r="H41" s="265"/>
      <c r="I41" s="265"/>
      <c r="J41" s="265"/>
      <c r="K41" s="263"/>
    </row>
    <row r="42" s="1" customFormat="1" ht="15" customHeight="1">
      <c r="B42" s="266"/>
      <c r="C42" s="267"/>
      <c r="D42" s="265"/>
      <c r="E42" s="268" t="s">
        <v>922</v>
      </c>
      <c r="F42" s="265"/>
      <c r="G42" s="265" t="s">
        <v>923</v>
      </c>
      <c r="H42" s="265"/>
      <c r="I42" s="265"/>
      <c r="J42" s="265"/>
      <c r="K42" s="263"/>
    </row>
    <row r="43" s="1" customFormat="1" ht="15" customHeight="1">
      <c r="B43" s="266"/>
      <c r="C43" s="267"/>
      <c r="D43" s="265"/>
      <c r="E43" s="268"/>
      <c r="F43" s="265"/>
      <c r="G43" s="265" t="s">
        <v>924</v>
      </c>
      <c r="H43" s="265"/>
      <c r="I43" s="265"/>
      <c r="J43" s="265"/>
      <c r="K43" s="263"/>
    </row>
    <row r="44" s="1" customFormat="1" ht="15" customHeight="1">
      <c r="B44" s="266"/>
      <c r="C44" s="267"/>
      <c r="D44" s="265"/>
      <c r="E44" s="268" t="s">
        <v>925</v>
      </c>
      <c r="F44" s="265"/>
      <c r="G44" s="265" t="s">
        <v>926</v>
      </c>
      <c r="H44" s="265"/>
      <c r="I44" s="265"/>
      <c r="J44" s="265"/>
      <c r="K44" s="263"/>
    </row>
    <row r="45" s="1" customFormat="1" ht="15" customHeight="1">
      <c r="B45" s="266"/>
      <c r="C45" s="267"/>
      <c r="D45" s="265"/>
      <c r="E45" s="268" t="s">
        <v>107</v>
      </c>
      <c r="F45" s="265"/>
      <c r="G45" s="265" t="s">
        <v>927</v>
      </c>
      <c r="H45" s="265"/>
      <c r="I45" s="265"/>
      <c r="J45" s="265"/>
      <c r="K45" s="263"/>
    </row>
    <row r="46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="1" customFormat="1" ht="15" customHeight="1">
      <c r="B47" s="266"/>
      <c r="C47" s="267"/>
      <c r="D47" s="265" t="s">
        <v>928</v>
      </c>
      <c r="E47" s="265"/>
      <c r="F47" s="265"/>
      <c r="G47" s="265"/>
      <c r="H47" s="265"/>
      <c r="I47" s="265"/>
      <c r="J47" s="265"/>
      <c r="K47" s="263"/>
    </row>
    <row r="48" s="1" customFormat="1" ht="15" customHeight="1">
      <c r="B48" s="266"/>
      <c r="C48" s="267"/>
      <c r="D48" s="267"/>
      <c r="E48" s="265" t="s">
        <v>929</v>
      </c>
      <c r="F48" s="265"/>
      <c r="G48" s="265"/>
      <c r="H48" s="265"/>
      <c r="I48" s="265"/>
      <c r="J48" s="265"/>
      <c r="K48" s="263"/>
    </row>
    <row r="49" s="1" customFormat="1" ht="15" customHeight="1">
      <c r="B49" s="266"/>
      <c r="C49" s="267"/>
      <c r="D49" s="267"/>
      <c r="E49" s="265" t="s">
        <v>930</v>
      </c>
      <c r="F49" s="265"/>
      <c r="G49" s="265"/>
      <c r="H49" s="265"/>
      <c r="I49" s="265"/>
      <c r="J49" s="265"/>
      <c r="K49" s="263"/>
    </row>
    <row r="50" s="1" customFormat="1" ht="15" customHeight="1">
      <c r="B50" s="266"/>
      <c r="C50" s="267"/>
      <c r="D50" s="267"/>
      <c r="E50" s="265" t="s">
        <v>931</v>
      </c>
      <c r="F50" s="265"/>
      <c r="G50" s="265"/>
      <c r="H50" s="265"/>
      <c r="I50" s="265"/>
      <c r="J50" s="265"/>
      <c r="K50" s="263"/>
    </row>
    <row r="51" s="1" customFormat="1" ht="15" customHeight="1">
      <c r="B51" s="266"/>
      <c r="C51" s="267"/>
      <c r="D51" s="265" t="s">
        <v>932</v>
      </c>
      <c r="E51" s="265"/>
      <c r="F51" s="265"/>
      <c r="G51" s="265"/>
      <c r="H51" s="265"/>
      <c r="I51" s="265"/>
      <c r="J51" s="265"/>
      <c r="K51" s="263"/>
    </row>
    <row r="52" s="1" customFormat="1" ht="25.5" customHeight="1">
      <c r="B52" s="261"/>
      <c r="C52" s="262" t="s">
        <v>933</v>
      </c>
      <c r="D52" s="262"/>
      <c r="E52" s="262"/>
      <c r="F52" s="262"/>
      <c r="G52" s="262"/>
      <c r="H52" s="262"/>
      <c r="I52" s="262"/>
      <c r="J52" s="262"/>
      <c r="K52" s="263"/>
    </row>
    <row r="53" s="1" customFormat="1" ht="5.25" customHeight="1">
      <c r="B53" s="261"/>
      <c r="C53" s="264"/>
      <c r="D53" s="264"/>
      <c r="E53" s="264"/>
      <c r="F53" s="264"/>
      <c r="G53" s="264"/>
      <c r="H53" s="264"/>
      <c r="I53" s="264"/>
      <c r="J53" s="264"/>
      <c r="K53" s="263"/>
    </row>
    <row r="54" s="1" customFormat="1" ht="15" customHeight="1">
      <c r="B54" s="261"/>
      <c r="C54" s="265" t="s">
        <v>934</v>
      </c>
      <c r="D54" s="265"/>
      <c r="E54" s="265"/>
      <c r="F54" s="265"/>
      <c r="G54" s="265"/>
      <c r="H54" s="265"/>
      <c r="I54" s="265"/>
      <c r="J54" s="265"/>
      <c r="K54" s="263"/>
    </row>
    <row r="55" s="1" customFormat="1" ht="15" customHeight="1">
      <c r="B55" s="261"/>
      <c r="C55" s="265" t="s">
        <v>935</v>
      </c>
      <c r="D55" s="265"/>
      <c r="E55" s="265"/>
      <c r="F55" s="265"/>
      <c r="G55" s="265"/>
      <c r="H55" s="265"/>
      <c r="I55" s="265"/>
      <c r="J55" s="265"/>
      <c r="K55" s="263"/>
    </row>
    <row r="56" s="1" customFormat="1" ht="12.75" customHeight="1">
      <c r="B56" s="261"/>
      <c r="C56" s="265"/>
      <c r="D56" s="265"/>
      <c r="E56" s="265"/>
      <c r="F56" s="265"/>
      <c r="G56" s="265"/>
      <c r="H56" s="265"/>
      <c r="I56" s="265"/>
      <c r="J56" s="265"/>
      <c r="K56" s="263"/>
    </row>
    <row r="57" s="1" customFormat="1" ht="15" customHeight="1">
      <c r="B57" s="261"/>
      <c r="C57" s="265" t="s">
        <v>936</v>
      </c>
      <c r="D57" s="265"/>
      <c r="E57" s="265"/>
      <c r="F57" s="265"/>
      <c r="G57" s="265"/>
      <c r="H57" s="265"/>
      <c r="I57" s="265"/>
      <c r="J57" s="265"/>
      <c r="K57" s="263"/>
    </row>
    <row r="58" s="1" customFormat="1" ht="15" customHeight="1">
      <c r="B58" s="261"/>
      <c r="C58" s="267"/>
      <c r="D58" s="265" t="s">
        <v>937</v>
      </c>
      <c r="E58" s="265"/>
      <c r="F58" s="265"/>
      <c r="G58" s="265"/>
      <c r="H58" s="265"/>
      <c r="I58" s="265"/>
      <c r="J58" s="265"/>
      <c r="K58" s="263"/>
    </row>
    <row r="59" s="1" customFormat="1" ht="15" customHeight="1">
      <c r="B59" s="261"/>
      <c r="C59" s="267"/>
      <c r="D59" s="265" t="s">
        <v>938</v>
      </c>
      <c r="E59" s="265"/>
      <c r="F59" s="265"/>
      <c r="G59" s="265"/>
      <c r="H59" s="265"/>
      <c r="I59" s="265"/>
      <c r="J59" s="265"/>
      <c r="K59" s="263"/>
    </row>
    <row r="60" s="1" customFormat="1" ht="15" customHeight="1">
      <c r="B60" s="261"/>
      <c r="C60" s="267"/>
      <c r="D60" s="265" t="s">
        <v>939</v>
      </c>
      <c r="E60" s="265"/>
      <c r="F60" s="265"/>
      <c r="G60" s="265"/>
      <c r="H60" s="265"/>
      <c r="I60" s="265"/>
      <c r="J60" s="265"/>
      <c r="K60" s="263"/>
    </row>
    <row r="61" s="1" customFormat="1" ht="15" customHeight="1">
      <c r="B61" s="261"/>
      <c r="C61" s="267"/>
      <c r="D61" s="265" t="s">
        <v>940</v>
      </c>
      <c r="E61" s="265"/>
      <c r="F61" s="265"/>
      <c r="G61" s="265"/>
      <c r="H61" s="265"/>
      <c r="I61" s="265"/>
      <c r="J61" s="265"/>
      <c r="K61" s="263"/>
    </row>
    <row r="62" s="1" customFormat="1" ht="15" customHeight="1">
      <c r="B62" s="261"/>
      <c r="C62" s="267"/>
      <c r="D62" s="270" t="s">
        <v>941</v>
      </c>
      <c r="E62" s="270"/>
      <c r="F62" s="270"/>
      <c r="G62" s="270"/>
      <c r="H62" s="270"/>
      <c r="I62" s="270"/>
      <c r="J62" s="270"/>
      <c r="K62" s="263"/>
    </row>
    <row r="63" s="1" customFormat="1" ht="15" customHeight="1">
      <c r="B63" s="261"/>
      <c r="C63" s="267"/>
      <c r="D63" s="265" t="s">
        <v>942</v>
      </c>
      <c r="E63" s="265"/>
      <c r="F63" s="265"/>
      <c r="G63" s="265"/>
      <c r="H63" s="265"/>
      <c r="I63" s="265"/>
      <c r="J63" s="265"/>
      <c r="K63" s="263"/>
    </row>
    <row r="64" s="1" customFormat="1" ht="12.75" customHeight="1">
      <c r="B64" s="261"/>
      <c r="C64" s="267"/>
      <c r="D64" s="267"/>
      <c r="E64" s="271"/>
      <c r="F64" s="267"/>
      <c r="G64" s="267"/>
      <c r="H64" s="267"/>
      <c r="I64" s="267"/>
      <c r="J64" s="267"/>
      <c r="K64" s="263"/>
    </row>
    <row r="65" s="1" customFormat="1" ht="15" customHeight="1">
      <c r="B65" s="261"/>
      <c r="C65" s="267"/>
      <c r="D65" s="265" t="s">
        <v>943</v>
      </c>
      <c r="E65" s="265"/>
      <c r="F65" s="265"/>
      <c r="G65" s="265"/>
      <c r="H65" s="265"/>
      <c r="I65" s="265"/>
      <c r="J65" s="265"/>
      <c r="K65" s="263"/>
    </row>
    <row r="66" s="1" customFormat="1" ht="15" customHeight="1">
      <c r="B66" s="261"/>
      <c r="C66" s="267"/>
      <c r="D66" s="270" t="s">
        <v>944</v>
      </c>
      <c r="E66" s="270"/>
      <c r="F66" s="270"/>
      <c r="G66" s="270"/>
      <c r="H66" s="270"/>
      <c r="I66" s="270"/>
      <c r="J66" s="270"/>
      <c r="K66" s="263"/>
    </row>
    <row r="67" s="1" customFormat="1" ht="15" customHeight="1">
      <c r="B67" s="261"/>
      <c r="C67" s="267"/>
      <c r="D67" s="265" t="s">
        <v>945</v>
      </c>
      <c r="E67" s="265"/>
      <c r="F67" s="265"/>
      <c r="G67" s="265"/>
      <c r="H67" s="265"/>
      <c r="I67" s="265"/>
      <c r="J67" s="265"/>
      <c r="K67" s="263"/>
    </row>
    <row r="68" s="1" customFormat="1" ht="15" customHeight="1">
      <c r="B68" s="261"/>
      <c r="C68" s="267"/>
      <c r="D68" s="265" t="s">
        <v>946</v>
      </c>
      <c r="E68" s="265"/>
      <c r="F68" s="265"/>
      <c r="G68" s="265"/>
      <c r="H68" s="265"/>
      <c r="I68" s="265"/>
      <c r="J68" s="265"/>
      <c r="K68" s="263"/>
    </row>
    <row r="69" s="1" customFormat="1" ht="15" customHeight="1">
      <c r="B69" s="261"/>
      <c r="C69" s="267"/>
      <c r="D69" s="265" t="s">
        <v>947</v>
      </c>
      <c r="E69" s="265"/>
      <c r="F69" s="265"/>
      <c r="G69" s="265"/>
      <c r="H69" s="265"/>
      <c r="I69" s="265"/>
      <c r="J69" s="265"/>
      <c r="K69" s="263"/>
    </row>
    <row r="70" s="1" customFormat="1" ht="15" customHeight="1">
      <c r="B70" s="261"/>
      <c r="C70" s="267"/>
      <c r="D70" s="265" t="s">
        <v>948</v>
      </c>
      <c r="E70" s="265"/>
      <c r="F70" s="265"/>
      <c r="G70" s="265"/>
      <c r="H70" s="265"/>
      <c r="I70" s="265"/>
      <c r="J70" s="265"/>
      <c r="K70" s="263"/>
    </row>
    <row r="7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="1" customFormat="1" ht="45" customHeight="1">
      <c r="B75" s="280"/>
      <c r="C75" s="281" t="s">
        <v>949</v>
      </c>
      <c r="D75" s="281"/>
      <c r="E75" s="281"/>
      <c r="F75" s="281"/>
      <c r="G75" s="281"/>
      <c r="H75" s="281"/>
      <c r="I75" s="281"/>
      <c r="J75" s="281"/>
      <c r="K75" s="282"/>
    </row>
    <row r="76" s="1" customFormat="1" ht="17.25" customHeight="1">
      <c r="B76" s="280"/>
      <c r="C76" s="283" t="s">
        <v>950</v>
      </c>
      <c r="D76" s="283"/>
      <c r="E76" s="283"/>
      <c r="F76" s="283" t="s">
        <v>951</v>
      </c>
      <c r="G76" s="284"/>
      <c r="H76" s="283" t="s">
        <v>54</v>
      </c>
      <c r="I76" s="283" t="s">
        <v>57</v>
      </c>
      <c r="J76" s="283" t="s">
        <v>952</v>
      </c>
      <c r="K76" s="282"/>
    </row>
    <row r="77" s="1" customFormat="1" ht="17.25" customHeight="1">
      <c r="B77" s="280"/>
      <c r="C77" s="285" t="s">
        <v>953</v>
      </c>
      <c r="D77" s="285"/>
      <c r="E77" s="285"/>
      <c r="F77" s="286" t="s">
        <v>954</v>
      </c>
      <c r="G77" s="287"/>
      <c r="H77" s="285"/>
      <c r="I77" s="285"/>
      <c r="J77" s="285" t="s">
        <v>955</v>
      </c>
      <c r="K77" s="282"/>
    </row>
    <row r="78" s="1" customFormat="1" ht="5.25" customHeight="1">
      <c r="B78" s="280"/>
      <c r="C78" s="288"/>
      <c r="D78" s="288"/>
      <c r="E78" s="288"/>
      <c r="F78" s="288"/>
      <c r="G78" s="289"/>
      <c r="H78" s="288"/>
      <c r="I78" s="288"/>
      <c r="J78" s="288"/>
      <c r="K78" s="282"/>
    </row>
    <row r="79" s="1" customFormat="1" ht="15" customHeight="1">
      <c r="B79" s="280"/>
      <c r="C79" s="268" t="s">
        <v>53</v>
      </c>
      <c r="D79" s="290"/>
      <c r="E79" s="290"/>
      <c r="F79" s="291" t="s">
        <v>956</v>
      </c>
      <c r="G79" s="292"/>
      <c r="H79" s="268" t="s">
        <v>957</v>
      </c>
      <c r="I79" s="268" t="s">
        <v>958</v>
      </c>
      <c r="J79" s="268">
        <v>20</v>
      </c>
      <c r="K79" s="282"/>
    </row>
    <row r="80" s="1" customFormat="1" ht="15" customHeight="1">
      <c r="B80" s="280"/>
      <c r="C80" s="268" t="s">
        <v>959</v>
      </c>
      <c r="D80" s="268"/>
      <c r="E80" s="268"/>
      <c r="F80" s="291" t="s">
        <v>956</v>
      </c>
      <c r="G80" s="292"/>
      <c r="H80" s="268" t="s">
        <v>960</v>
      </c>
      <c r="I80" s="268" t="s">
        <v>958</v>
      </c>
      <c r="J80" s="268">
        <v>120</v>
      </c>
      <c r="K80" s="282"/>
    </row>
    <row r="81" s="1" customFormat="1" ht="15" customHeight="1">
      <c r="B81" s="293"/>
      <c r="C81" s="268" t="s">
        <v>961</v>
      </c>
      <c r="D81" s="268"/>
      <c r="E81" s="268"/>
      <c r="F81" s="291" t="s">
        <v>962</v>
      </c>
      <c r="G81" s="292"/>
      <c r="H81" s="268" t="s">
        <v>963</v>
      </c>
      <c r="I81" s="268" t="s">
        <v>958</v>
      </c>
      <c r="J81" s="268">
        <v>50</v>
      </c>
      <c r="K81" s="282"/>
    </row>
    <row r="82" s="1" customFormat="1" ht="15" customHeight="1">
      <c r="B82" s="293"/>
      <c r="C82" s="268" t="s">
        <v>964</v>
      </c>
      <c r="D82" s="268"/>
      <c r="E82" s="268"/>
      <c r="F82" s="291" t="s">
        <v>956</v>
      </c>
      <c r="G82" s="292"/>
      <c r="H82" s="268" t="s">
        <v>965</v>
      </c>
      <c r="I82" s="268" t="s">
        <v>966</v>
      </c>
      <c r="J82" s="268"/>
      <c r="K82" s="282"/>
    </row>
    <row r="83" s="1" customFormat="1" ht="15" customHeight="1">
      <c r="B83" s="293"/>
      <c r="C83" s="294" t="s">
        <v>967</v>
      </c>
      <c r="D83" s="294"/>
      <c r="E83" s="294"/>
      <c r="F83" s="295" t="s">
        <v>962</v>
      </c>
      <c r="G83" s="294"/>
      <c r="H83" s="294" t="s">
        <v>968</v>
      </c>
      <c r="I83" s="294" t="s">
        <v>958</v>
      </c>
      <c r="J83" s="294">
        <v>15</v>
      </c>
      <c r="K83" s="282"/>
    </row>
    <row r="84" s="1" customFormat="1" ht="15" customHeight="1">
      <c r="B84" s="293"/>
      <c r="C84" s="294" t="s">
        <v>969</v>
      </c>
      <c r="D84" s="294"/>
      <c r="E84" s="294"/>
      <c r="F84" s="295" t="s">
        <v>962</v>
      </c>
      <c r="G84" s="294"/>
      <c r="H84" s="294" t="s">
        <v>970</v>
      </c>
      <c r="I84" s="294" t="s">
        <v>958</v>
      </c>
      <c r="J84" s="294">
        <v>15</v>
      </c>
      <c r="K84" s="282"/>
    </row>
    <row r="85" s="1" customFormat="1" ht="15" customHeight="1">
      <c r="B85" s="293"/>
      <c r="C85" s="294" t="s">
        <v>971</v>
      </c>
      <c r="D85" s="294"/>
      <c r="E85" s="294"/>
      <c r="F85" s="295" t="s">
        <v>962</v>
      </c>
      <c r="G85" s="294"/>
      <c r="H85" s="294" t="s">
        <v>972</v>
      </c>
      <c r="I85" s="294" t="s">
        <v>958</v>
      </c>
      <c r="J85" s="294">
        <v>20</v>
      </c>
      <c r="K85" s="282"/>
    </row>
    <row r="86" s="1" customFormat="1" ht="15" customHeight="1">
      <c r="B86" s="293"/>
      <c r="C86" s="294" t="s">
        <v>973</v>
      </c>
      <c r="D86" s="294"/>
      <c r="E86" s="294"/>
      <c r="F86" s="295" t="s">
        <v>962</v>
      </c>
      <c r="G86" s="294"/>
      <c r="H86" s="294" t="s">
        <v>974</v>
      </c>
      <c r="I86" s="294" t="s">
        <v>958</v>
      </c>
      <c r="J86" s="294">
        <v>20</v>
      </c>
      <c r="K86" s="282"/>
    </row>
    <row r="87" s="1" customFormat="1" ht="15" customHeight="1">
      <c r="B87" s="293"/>
      <c r="C87" s="268" t="s">
        <v>975</v>
      </c>
      <c r="D87" s="268"/>
      <c r="E87" s="268"/>
      <c r="F87" s="291" t="s">
        <v>962</v>
      </c>
      <c r="G87" s="292"/>
      <c r="H87" s="268" t="s">
        <v>976</v>
      </c>
      <c r="I87" s="268" t="s">
        <v>958</v>
      </c>
      <c r="J87" s="268">
        <v>50</v>
      </c>
      <c r="K87" s="282"/>
    </row>
    <row r="88" s="1" customFormat="1" ht="15" customHeight="1">
      <c r="B88" s="293"/>
      <c r="C88" s="268" t="s">
        <v>977</v>
      </c>
      <c r="D88" s="268"/>
      <c r="E88" s="268"/>
      <c r="F88" s="291" t="s">
        <v>962</v>
      </c>
      <c r="G88" s="292"/>
      <c r="H88" s="268" t="s">
        <v>978</v>
      </c>
      <c r="I88" s="268" t="s">
        <v>958</v>
      </c>
      <c r="J88" s="268">
        <v>20</v>
      </c>
      <c r="K88" s="282"/>
    </row>
    <row r="89" s="1" customFormat="1" ht="15" customHeight="1">
      <c r="B89" s="293"/>
      <c r="C89" s="268" t="s">
        <v>979</v>
      </c>
      <c r="D89" s="268"/>
      <c r="E89" s="268"/>
      <c r="F89" s="291" t="s">
        <v>962</v>
      </c>
      <c r="G89" s="292"/>
      <c r="H89" s="268" t="s">
        <v>980</v>
      </c>
      <c r="I89" s="268" t="s">
        <v>958</v>
      </c>
      <c r="J89" s="268">
        <v>20</v>
      </c>
      <c r="K89" s="282"/>
    </row>
    <row r="90" s="1" customFormat="1" ht="15" customHeight="1">
      <c r="B90" s="293"/>
      <c r="C90" s="268" t="s">
        <v>981</v>
      </c>
      <c r="D90" s="268"/>
      <c r="E90" s="268"/>
      <c r="F90" s="291" t="s">
        <v>962</v>
      </c>
      <c r="G90" s="292"/>
      <c r="H90" s="268" t="s">
        <v>982</v>
      </c>
      <c r="I90" s="268" t="s">
        <v>958</v>
      </c>
      <c r="J90" s="268">
        <v>50</v>
      </c>
      <c r="K90" s="282"/>
    </row>
    <row r="91" s="1" customFormat="1" ht="15" customHeight="1">
      <c r="B91" s="293"/>
      <c r="C91" s="268" t="s">
        <v>983</v>
      </c>
      <c r="D91" s="268"/>
      <c r="E91" s="268"/>
      <c r="F91" s="291" t="s">
        <v>962</v>
      </c>
      <c r="G91" s="292"/>
      <c r="H91" s="268" t="s">
        <v>983</v>
      </c>
      <c r="I91" s="268" t="s">
        <v>958</v>
      </c>
      <c r="J91" s="268">
        <v>50</v>
      </c>
      <c r="K91" s="282"/>
    </row>
    <row r="92" s="1" customFormat="1" ht="15" customHeight="1">
      <c r="B92" s="293"/>
      <c r="C92" s="268" t="s">
        <v>984</v>
      </c>
      <c r="D92" s="268"/>
      <c r="E92" s="268"/>
      <c r="F92" s="291" t="s">
        <v>962</v>
      </c>
      <c r="G92" s="292"/>
      <c r="H92" s="268" t="s">
        <v>985</v>
      </c>
      <c r="I92" s="268" t="s">
        <v>958</v>
      </c>
      <c r="J92" s="268">
        <v>255</v>
      </c>
      <c r="K92" s="282"/>
    </row>
    <row r="93" s="1" customFormat="1" ht="15" customHeight="1">
      <c r="B93" s="293"/>
      <c r="C93" s="268" t="s">
        <v>986</v>
      </c>
      <c r="D93" s="268"/>
      <c r="E93" s="268"/>
      <c r="F93" s="291" t="s">
        <v>956</v>
      </c>
      <c r="G93" s="292"/>
      <c r="H93" s="268" t="s">
        <v>987</v>
      </c>
      <c r="I93" s="268" t="s">
        <v>988</v>
      </c>
      <c r="J93" s="268"/>
      <c r="K93" s="282"/>
    </row>
    <row r="94" s="1" customFormat="1" ht="15" customHeight="1">
      <c r="B94" s="293"/>
      <c r="C94" s="268" t="s">
        <v>989</v>
      </c>
      <c r="D94" s="268"/>
      <c r="E94" s="268"/>
      <c r="F94" s="291" t="s">
        <v>956</v>
      </c>
      <c r="G94" s="292"/>
      <c r="H94" s="268" t="s">
        <v>990</v>
      </c>
      <c r="I94" s="268" t="s">
        <v>991</v>
      </c>
      <c r="J94" s="268"/>
      <c r="K94" s="282"/>
    </row>
    <row r="95" s="1" customFormat="1" ht="15" customHeight="1">
      <c r="B95" s="293"/>
      <c r="C95" s="268" t="s">
        <v>992</v>
      </c>
      <c r="D95" s="268"/>
      <c r="E95" s="268"/>
      <c r="F95" s="291" t="s">
        <v>956</v>
      </c>
      <c r="G95" s="292"/>
      <c r="H95" s="268" t="s">
        <v>992</v>
      </c>
      <c r="I95" s="268" t="s">
        <v>991</v>
      </c>
      <c r="J95" s="268"/>
      <c r="K95" s="282"/>
    </row>
    <row r="96" s="1" customFormat="1" ht="15" customHeight="1">
      <c r="B96" s="293"/>
      <c r="C96" s="268" t="s">
        <v>38</v>
      </c>
      <c r="D96" s="268"/>
      <c r="E96" s="268"/>
      <c r="F96" s="291" t="s">
        <v>956</v>
      </c>
      <c r="G96" s="292"/>
      <c r="H96" s="268" t="s">
        <v>993</v>
      </c>
      <c r="I96" s="268" t="s">
        <v>991</v>
      </c>
      <c r="J96" s="268"/>
      <c r="K96" s="282"/>
    </row>
    <row r="97" s="1" customFormat="1" ht="15" customHeight="1">
      <c r="B97" s="293"/>
      <c r="C97" s="268" t="s">
        <v>48</v>
      </c>
      <c r="D97" s="268"/>
      <c r="E97" s="268"/>
      <c r="F97" s="291" t="s">
        <v>956</v>
      </c>
      <c r="G97" s="292"/>
      <c r="H97" s="268" t="s">
        <v>994</v>
      </c>
      <c r="I97" s="268" t="s">
        <v>991</v>
      </c>
      <c r="J97" s="268"/>
      <c r="K97" s="282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="1" customFormat="1" ht="45" customHeight="1">
      <c r="B102" s="280"/>
      <c r="C102" s="281" t="s">
        <v>995</v>
      </c>
      <c r="D102" s="281"/>
      <c r="E102" s="281"/>
      <c r="F102" s="281"/>
      <c r="G102" s="281"/>
      <c r="H102" s="281"/>
      <c r="I102" s="281"/>
      <c r="J102" s="281"/>
      <c r="K102" s="282"/>
    </row>
    <row r="103" s="1" customFormat="1" ht="17.25" customHeight="1">
      <c r="B103" s="280"/>
      <c r="C103" s="283" t="s">
        <v>950</v>
      </c>
      <c r="D103" s="283"/>
      <c r="E103" s="283"/>
      <c r="F103" s="283" t="s">
        <v>951</v>
      </c>
      <c r="G103" s="284"/>
      <c r="H103" s="283" t="s">
        <v>54</v>
      </c>
      <c r="I103" s="283" t="s">
        <v>57</v>
      </c>
      <c r="J103" s="283" t="s">
        <v>952</v>
      </c>
      <c r="K103" s="282"/>
    </row>
    <row r="104" s="1" customFormat="1" ht="17.25" customHeight="1">
      <c r="B104" s="280"/>
      <c r="C104" s="285" t="s">
        <v>953</v>
      </c>
      <c r="D104" s="285"/>
      <c r="E104" s="285"/>
      <c r="F104" s="286" t="s">
        <v>954</v>
      </c>
      <c r="G104" s="287"/>
      <c r="H104" s="285"/>
      <c r="I104" s="285"/>
      <c r="J104" s="285" t="s">
        <v>955</v>
      </c>
      <c r="K104" s="282"/>
    </row>
    <row r="105" s="1" customFormat="1" ht="5.25" customHeight="1">
      <c r="B105" s="280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="1" customFormat="1" ht="15" customHeight="1">
      <c r="B106" s="280"/>
      <c r="C106" s="268" t="s">
        <v>53</v>
      </c>
      <c r="D106" s="290"/>
      <c r="E106" s="290"/>
      <c r="F106" s="291" t="s">
        <v>956</v>
      </c>
      <c r="G106" s="268"/>
      <c r="H106" s="268" t="s">
        <v>996</v>
      </c>
      <c r="I106" s="268" t="s">
        <v>958</v>
      </c>
      <c r="J106" s="268">
        <v>20</v>
      </c>
      <c r="K106" s="282"/>
    </row>
    <row r="107" s="1" customFormat="1" ht="15" customHeight="1">
      <c r="B107" s="280"/>
      <c r="C107" s="268" t="s">
        <v>959</v>
      </c>
      <c r="D107" s="268"/>
      <c r="E107" s="268"/>
      <c r="F107" s="291" t="s">
        <v>956</v>
      </c>
      <c r="G107" s="268"/>
      <c r="H107" s="268" t="s">
        <v>996</v>
      </c>
      <c r="I107" s="268" t="s">
        <v>958</v>
      </c>
      <c r="J107" s="268">
        <v>120</v>
      </c>
      <c r="K107" s="282"/>
    </row>
    <row r="108" s="1" customFormat="1" ht="15" customHeight="1">
      <c r="B108" s="293"/>
      <c r="C108" s="268" t="s">
        <v>961</v>
      </c>
      <c r="D108" s="268"/>
      <c r="E108" s="268"/>
      <c r="F108" s="291" t="s">
        <v>962</v>
      </c>
      <c r="G108" s="268"/>
      <c r="H108" s="268" t="s">
        <v>996</v>
      </c>
      <c r="I108" s="268" t="s">
        <v>958</v>
      </c>
      <c r="J108" s="268">
        <v>50</v>
      </c>
      <c r="K108" s="282"/>
    </row>
    <row r="109" s="1" customFormat="1" ht="15" customHeight="1">
      <c r="B109" s="293"/>
      <c r="C109" s="268" t="s">
        <v>964</v>
      </c>
      <c r="D109" s="268"/>
      <c r="E109" s="268"/>
      <c r="F109" s="291" t="s">
        <v>956</v>
      </c>
      <c r="G109" s="268"/>
      <c r="H109" s="268" t="s">
        <v>996</v>
      </c>
      <c r="I109" s="268" t="s">
        <v>966</v>
      </c>
      <c r="J109" s="268"/>
      <c r="K109" s="282"/>
    </row>
    <row r="110" s="1" customFormat="1" ht="15" customHeight="1">
      <c r="B110" s="293"/>
      <c r="C110" s="268" t="s">
        <v>975</v>
      </c>
      <c r="D110" s="268"/>
      <c r="E110" s="268"/>
      <c r="F110" s="291" t="s">
        <v>962</v>
      </c>
      <c r="G110" s="268"/>
      <c r="H110" s="268" t="s">
        <v>996</v>
      </c>
      <c r="I110" s="268" t="s">
        <v>958</v>
      </c>
      <c r="J110" s="268">
        <v>50</v>
      </c>
      <c r="K110" s="282"/>
    </row>
    <row r="111" s="1" customFormat="1" ht="15" customHeight="1">
      <c r="B111" s="293"/>
      <c r="C111" s="268" t="s">
        <v>983</v>
      </c>
      <c r="D111" s="268"/>
      <c r="E111" s="268"/>
      <c r="F111" s="291" t="s">
        <v>962</v>
      </c>
      <c r="G111" s="268"/>
      <c r="H111" s="268" t="s">
        <v>996</v>
      </c>
      <c r="I111" s="268" t="s">
        <v>958</v>
      </c>
      <c r="J111" s="268">
        <v>50</v>
      </c>
      <c r="K111" s="282"/>
    </row>
    <row r="112" s="1" customFormat="1" ht="15" customHeight="1">
      <c r="B112" s="293"/>
      <c r="C112" s="268" t="s">
        <v>981</v>
      </c>
      <c r="D112" s="268"/>
      <c r="E112" s="268"/>
      <c r="F112" s="291" t="s">
        <v>962</v>
      </c>
      <c r="G112" s="268"/>
      <c r="H112" s="268" t="s">
        <v>996</v>
      </c>
      <c r="I112" s="268" t="s">
        <v>958</v>
      </c>
      <c r="J112" s="268">
        <v>50</v>
      </c>
      <c r="K112" s="282"/>
    </row>
    <row r="113" s="1" customFormat="1" ht="15" customHeight="1">
      <c r="B113" s="293"/>
      <c r="C113" s="268" t="s">
        <v>53</v>
      </c>
      <c r="D113" s="268"/>
      <c r="E113" s="268"/>
      <c r="F113" s="291" t="s">
        <v>956</v>
      </c>
      <c r="G113" s="268"/>
      <c r="H113" s="268" t="s">
        <v>997</v>
      </c>
      <c r="I113" s="268" t="s">
        <v>958</v>
      </c>
      <c r="J113" s="268">
        <v>20</v>
      </c>
      <c r="K113" s="282"/>
    </row>
    <row r="114" s="1" customFormat="1" ht="15" customHeight="1">
      <c r="B114" s="293"/>
      <c r="C114" s="268" t="s">
        <v>998</v>
      </c>
      <c r="D114" s="268"/>
      <c r="E114" s="268"/>
      <c r="F114" s="291" t="s">
        <v>956</v>
      </c>
      <c r="G114" s="268"/>
      <c r="H114" s="268" t="s">
        <v>999</v>
      </c>
      <c r="I114" s="268" t="s">
        <v>958</v>
      </c>
      <c r="J114" s="268">
        <v>120</v>
      </c>
      <c r="K114" s="282"/>
    </row>
    <row r="115" s="1" customFormat="1" ht="15" customHeight="1">
      <c r="B115" s="293"/>
      <c r="C115" s="268" t="s">
        <v>38</v>
      </c>
      <c r="D115" s="268"/>
      <c r="E115" s="268"/>
      <c r="F115" s="291" t="s">
        <v>956</v>
      </c>
      <c r="G115" s="268"/>
      <c r="H115" s="268" t="s">
        <v>1000</v>
      </c>
      <c r="I115" s="268" t="s">
        <v>991</v>
      </c>
      <c r="J115" s="268"/>
      <c r="K115" s="282"/>
    </row>
    <row r="116" s="1" customFormat="1" ht="15" customHeight="1">
      <c r="B116" s="293"/>
      <c r="C116" s="268" t="s">
        <v>48</v>
      </c>
      <c r="D116" s="268"/>
      <c r="E116" s="268"/>
      <c r="F116" s="291" t="s">
        <v>956</v>
      </c>
      <c r="G116" s="268"/>
      <c r="H116" s="268" t="s">
        <v>1001</v>
      </c>
      <c r="I116" s="268" t="s">
        <v>991</v>
      </c>
      <c r="J116" s="268"/>
      <c r="K116" s="282"/>
    </row>
    <row r="117" s="1" customFormat="1" ht="15" customHeight="1">
      <c r="B117" s="293"/>
      <c r="C117" s="268" t="s">
        <v>57</v>
      </c>
      <c r="D117" s="268"/>
      <c r="E117" s="268"/>
      <c r="F117" s="291" t="s">
        <v>956</v>
      </c>
      <c r="G117" s="268"/>
      <c r="H117" s="268" t="s">
        <v>1002</v>
      </c>
      <c r="I117" s="268" t="s">
        <v>1003</v>
      </c>
      <c r="J117" s="268"/>
      <c r="K117" s="282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="1" customFormat="1" ht="45" customHeight="1">
      <c r="B122" s="309"/>
      <c r="C122" s="259" t="s">
        <v>1004</v>
      </c>
      <c r="D122" s="259"/>
      <c r="E122" s="259"/>
      <c r="F122" s="259"/>
      <c r="G122" s="259"/>
      <c r="H122" s="259"/>
      <c r="I122" s="259"/>
      <c r="J122" s="259"/>
      <c r="K122" s="310"/>
    </row>
    <row r="123" s="1" customFormat="1" ht="17.25" customHeight="1">
      <c r="B123" s="311"/>
      <c r="C123" s="283" t="s">
        <v>950</v>
      </c>
      <c r="D123" s="283"/>
      <c r="E123" s="283"/>
      <c r="F123" s="283" t="s">
        <v>951</v>
      </c>
      <c r="G123" s="284"/>
      <c r="H123" s="283" t="s">
        <v>54</v>
      </c>
      <c r="I123" s="283" t="s">
        <v>57</v>
      </c>
      <c r="J123" s="283" t="s">
        <v>952</v>
      </c>
      <c r="K123" s="312"/>
    </row>
    <row r="124" s="1" customFormat="1" ht="17.25" customHeight="1">
      <c r="B124" s="311"/>
      <c r="C124" s="285" t="s">
        <v>953</v>
      </c>
      <c r="D124" s="285"/>
      <c r="E124" s="285"/>
      <c r="F124" s="286" t="s">
        <v>954</v>
      </c>
      <c r="G124" s="287"/>
      <c r="H124" s="285"/>
      <c r="I124" s="285"/>
      <c r="J124" s="285" t="s">
        <v>955</v>
      </c>
      <c r="K124" s="312"/>
    </row>
    <row r="125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="1" customFormat="1" ht="15" customHeight="1">
      <c r="B126" s="313"/>
      <c r="C126" s="268" t="s">
        <v>959</v>
      </c>
      <c r="D126" s="290"/>
      <c r="E126" s="290"/>
      <c r="F126" s="291" t="s">
        <v>956</v>
      </c>
      <c r="G126" s="268"/>
      <c r="H126" s="268" t="s">
        <v>996</v>
      </c>
      <c r="I126" s="268" t="s">
        <v>958</v>
      </c>
      <c r="J126" s="268">
        <v>120</v>
      </c>
      <c r="K126" s="316"/>
    </row>
    <row r="127" s="1" customFormat="1" ht="15" customHeight="1">
      <c r="B127" s="313"/>
      <c r="C127" s="268" t="s">
        <v>1005</v>
      </c>
      <c r="D127" s="268"/>
      <c r="E127" s="268"/>
      <c r="F127" s="291" t="s">
        <v>956</v>
      </c>
      <c r="G127" s="268"/>
      <c r="H127" s="268" t="s">
        <v>1006</v>
      </c>
      <c r="I127" s="268" t="s">
        <v>958</v>
      </c>
      <c r="J127" s="268" t="s">
        <v>1007</v>
      </c>
      <c r="K127" s="316"/>
    </row>
    <row r="128" s="1" customFormat="1" ht="15" customHeight="1">
      <c r="B128" s="313"/>
      <c r="C128" s="268" t="s">
        <v>904</v>
      </c>
      <c r="D128" s="268"/>
      <c r="E128" s="268"/>
      <c r="F128" s="291" t="s">
        <v>956</v>
      </c>
      <c r="G128" s="268"/>
      <c r="H128" s="268" t="s">
        <v>1008</v>
      </c>
      <c r="I128" s="268" t="s">
        <v>958</v>
      </c>
      <c r="J128" s="268" t="s">
        <v>1007</v>
      </c>
      <c r="K128" s="316"/>
    </row>
    <row r="129" s="1" customFormat="1" ht="15" customHeight="1">
      <c r="B129" s="313"/>
      <c r="C129" s="268" t="s">
        <v>967</v>
      </c>
      <c r="D129" s="268"/>
      <c r="E129" s="268"/>
      <c r="F129" s="291" t="s">
        <v>962</v>
      </c>
      <c r="G129" s="268"/>
      <c r="H129" s="268" t="s">
        <v>968</v>
      </c>
      <c r="I129" s="268" t="s">
        <v>958</v>
      </c>
      <c r="J129" s="268">
        <v>15</v>
      </c>
      <c r="K129" s="316"/>
    </row>
    <row r="130" s="1" customFormat="1" ht="15" customHeight="1">
      <c r="B130" s="313"/>
      <c r="C130" s="294" t="s">
        <v>969</v>
      </c>
      <c r="D130" s="294"/>
      <c r="E130" s="294"/>
      <c r="F130" s="295" t="s">
        <v>962</v>
      </c>
      <c r="G130" s="294"/>
      <c r="H130" s="294" t="s">
        <v>970</v>
      </c>
      <c r="I130" s="294" t="s">
        <v>958</v>
      </c>
      <c r="J130" s="294">
        <v>15</v>
      </c>
      <c r="K130" s="316"/>
    </row>
    <row r="131" s="1" customFormat="1" ht="15" customHeight="1">
      <c r="B131" s="313"/>
      <c r="C131" s="294" t="s">
        <v>971</v>
      </c>
      <c r="D131" s="294"/>
      <c r="E131" s="294"/>
      <c r="F131" s="295" t="s">
        <v>962</v>
      </c>
      <c r="G131" s="294"/>
      <c r="H131" s="294" t="s">
        <v>972</v>
      </c>
      <c r="I131" s="294" t="s">
        <v>958</v>
      </c>
      <c r="J131" s="294">
        <v>20</v>
      </c>
      <c r="K131" s="316"/>
    </row>
    <row r="132" s="1" customFormat="1" ht="15" customHeight="1">
      <c r="B132" s="313"/>
      <c r="C132" s="294" t="s">
        <v>973</v>
      </c>
      <c r="D132" s="294"/>
      <c r="E132" s="294"/>
      <c r="F132" s="295" t="s">
        <v>962</v>
      </c>
      <c r="G132" s="294"/>
      <c r="H132" s="294" t="s">
        <v>974</v>
      </c>
      <c r="I132" s="294" t="s">
        <v>958</v>
      </c>
      <c r="J132" s="294">
        <v>20</v>
      </c>
      <c r="K132" s="316"/>
    </row>
    <row r="133" s="1" customFormat="1" ht="15" customHeight="1">
      <c r="B133" s="313"/>
      <c r="C133" s="268" t="s">
        <v>961</v>
      </c>
      <c r="D133" s="268"/>
      <c r="E133" s="268"/>
      <c r="F133" s="291" t="s">
        <v>962</v>
      </c>
      <c r="G133" s="268"/>
      <c r="H133" s="268" t="s">
        <v>996</v>
      </c>
      <c r="I133" s="268" t="s">
        <v>958</v>
      </c>
      <c r="J133" s="268">
        <v>50</v>
      </c>
      <c r="K133" s="316"/>
    </row>
    <row r="134" s="1" customFormat="1" ht="15" customHeight="1">
      <c r="B134" s="313"/>
      <c r="C134" s="268" t="s">
        <v>975</v>
      </c>
      <c r="D134" s="268"/>
      <c r="E134" s="268"/>
      <c r="F134" s="291" t="s">
        <v>962</v>
      </c>
      <c r="G134" s="268"/>
      <c r="H134" s="268" t="s">
        <v>996</v>
      </c>
      <c r="I134" s="268" t="s">
        <v>958</v>
      </c>
      <c r="J134" s="268">
        <v>50</v>
      </c>
      <c r="K134" s="316"/>
    </row>
    <row r="135" s="1" customFormat="1" ht="15" customHeight="1">
      <c r="B135" s="313"/>
      <c r="C135" s="268" t="s">
        <v>981</v>
      </c>
      <c r="D135" s="268"/>
      <c r="E135" s="268"/>
      <c r="F135" s="291" t="s">
        <v>962</v>
      </c>
      <c r="G135" s="268"/>
      <c r="H135" s="268" t="s">
        <v>996</v>
      </c>
      <c r="I135" s="268" t="s">
        <v>958</v>
      </c>
      <c r="J135" s="268">
        <v>50</v>
      </c>
      <c r="K135" s="316"/>
    </row>
    <row r="136" s="1" customFormat="1" ht="15" customHeight="1">
      <c r="B136" s="313"/>
      <c r="C136" s="268" t="s">
        <v>983</v>
      </c>
      <c r="D136" s="268"/>
      <c r="E136" s="268"/>
      <c r="F136" s="291" t="s">
        <v>962</v>
      </c>
      <c r="G136" s="268"/>
      <c r="H136" s="268" t="s">
        <v>996</v>
      </c>
      <c r="I136" s="268" t="s">
        <v>958</v>
      </c>
      <c r="J136" s="268">
        <v>50</v>
      </c>
      <c r="K136" s="316"/>
    </row>
    <row r="137" s="1" customFormat="1" ht="15" customHeight="1">
      <c r="B137" s="313"/>
      <c r="C137" s="268" t="s">
        <v>984</v>
      </c>
      <c r="D137" s="268"/>
      <c r="E137" s="268"/>
      <c r="F137" s="291" t="s">
        <v>962</v>
      </c>
      <c r="G137" s="268"/>
      <c r="H137" s="268" t="s">
        <v>1009</v>
      </c>
      <c r="I137" s="268" t="s">
        <v>958</v>
      </c>
      <c r="J137" s="268">
        <v>255</v>
      </c>
      <c r="K137" s="316"/>
    </row>
    <row r="138" s="1" customFormat="1" ht="15" customHeight="1">
      <c r="B138" s="313"/>
      <c r="C138" s="268" t="s">
        <v>986</v>
      </c>
      <c r="D138" s="268"/>
      <c r="E138" s="268"/>
      <c r="F138" s="291" t="s">
        <v>956</v>
      </c>
      <c r="G138" s="268"/>
      <c r="H138" s="268" t="s">
        <v>1010</v>
      </c>
      <c r="I138" s="268" t="s">
        <v>988</v>
      </c>
      <c r="J138" s="268"/>
      <c r="K138" s="316"/>
    </row>
    <row r="139" s="1" customFormat="1" ht="15" customHeight="1">
      <c r="B139" s="313"/>
      <c r="C139" s="268" t="s">
        <v>989</v>
      </c>
      <c r="D139" s="268"/>
      <c r="E139" s="268"/>
      <c r="F139" s="291" t="s">
        <v>956</v>
      </c>
      <c r="G139" s="268"/>
      <c r="H139" s="268" t="s">
        <v>1011</v>
      </c>
      <c r="I139" s="268" t="s">
        <v>991</v>
      </c>
      <c r="J139" s="268"/>
      <c r="K139" s="316"/>
    </row>
    <row r="140" s="1" customFormat="1" ht="15" customHeight="1">
      <c r="B140" s="313"/>
      <c r="C140" s="268" t="s">
        <v>992</v>
      </c>
      <c r="D140" s="268"/>
      <c r="E140" s="268"/>
      <c r="F140" s="291" t="s">
        <v>956</v>
      </c>
      <c r="G140" s="268"/>
      <c r="H140" s="268" t="s">
        <v>992</v>
      </c>
      <c r="I140" s="268" t="s">
        <v>991</v>
      </c>
      <c r="J140" s="268"/>
      <c r="K140" s="316"/>
    </row>
    <row r="141" s="1" customFormat="1" ht="15" customHeight="1">
      <c r="B141" s="313"/>
      <c r="C141" s="268" t="s">
        <v>38</v>
      </c>
      <c r="D141" s="268"/>
      <c r="E141" s="268"/>
      <c r="F141" s="291" t="s">
        <v>956</v>
      </c>
      <c r="G141" s="268"/>
      <c r="H141" s="268" t="s">
        <v>1012</v>
      </c>
      <c r="I141" s="268" t="s">
        <v>991</v>
      </c>
      <c r="J141" s="268"/>
      <c r="K141" s="316"/>
    </row>
    <row r="142" s="1" customFormat="1" ht="15" customHeight="1">
      <c r="B142" s="313"/>
      <c r="C142" s="268" t="s">
        <v>1013</v>
      </c>
      <c r="D142" s="268"/>
      <c r="E142" s="268"/>
      <c r="F142" s="291" t="s">
        <v>956</v>
      </c>
      <c r="G142" s="268"/>
      <c r="H142" s="268" t="s">
        <v>1014</v>
      </c>
      <c r="I142" s="268" t="s">
        <v>991</v>
      </c>
      <c r="J142" s="268"/>
      <c r="K142" s="316"/>
    </row>
    <row r="143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="1" customFormat="1" ht="45" customHeight="1">
      <c r="B147" s="280"/>
      <c r="C147" s="281" t="s">
        <v>1015</v>
      </c>
      <c r="D147" s="281"/>
      <c r="E147" s="281"/>
      <c r="F147" s="281"/>
      <c r="G147" s="281"/>
      <c r="H147" s="281"/>
      <c r="I147" s="281"/>
      <c r="J147" s="281"/>
      <c r="K147" s="282"/>
    </row>
    <row r="148" s="1" customFormat="1" ht="17.25" customHeight="1">
      <c r="B148" s="280"/>
      <c r="C148" s="283" t="s">
        <v>950</v>
      </c>
      <c r="D148" s="283"/>
      <c r="E148" s="283"/>
      <c r="F148" s="283" t="s">
        <v>951</v>
      </c>
      <c r="G148" s="284"/>
      <c r="H148" s="283" t="s">
        <v>54</v>
      </c>
      <c r="I148" s="283" t="s">
        <v>57</v>
      </c>
      <c r="J148" s="283" t="s">
        <v>952</v>
      </c>
      <c r="K148" s="282"/>
    </row>
    <row r="149" s="1" customFormat="1" ht="17.25" customHeight="1">
      <c r="B149" s="280"/>
      <c r="C149" s="285" t="s">
        <v>953</v>
      </c>
      <c r="D149" s="285"/>
      <c r="E149" s="285"/>
      <c r="F149" s="286" t="s">
        <v>954</v>
      </c>
      <c r="G149" s="287"/>
      <c r="H149" s="285"/>
      <c r="I149" s="285"/>
      <c r="J149" s="285" t="s">
        <v>955</v>
      </c>
      <c r="K149" s="282"/>
    </row>
    <row r="150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="1" customFormat="1" ht="15" customHeight="1">
      <c r="B151" s="293"/>
      <c r="C151" s="320" t="s">
        <v>959</v>
      </c>
      <c r="D151" s="268"/>
      <c r="E151" s="268"/>
      <c r="F151" s="321" t="s">
        <v>956</v>
      </c>
      <c r="G151" s="268"/>
      <c r="H151" s="320" t="s">
        <v>996</v>
      </c>
      <c r="I151" s="320" t="s">
        <v>958</v>
      </c>
      <c r="J151" s="320">
        <v>120</v>
      </c>
      <c r="K151" s="316"/>
    </row>
    <row r="152" s="1" customFormat="1" ht="15" customHeight="1">
      <c r="B152" s="293"/>
      <c r="C152" s="320" t="s">
        <v>1005</v>
      </c>
      <c r="D152" s="268"/>
      <c r="E152" s="268"/>
      <c r="F152" s="321" t="s">
        <v>956</v>
      </c>
      <c r="G152" s="268"/>
      <c r="H152" s="320" t="s">
        <v>1016</v>
      </c>
      <c r="I152" s="320" t="s">
        <v>958</v>
      </c>
      <c r="J152" s="320" t="s">
        <v>1007</v>
      </c>
      <c r="K152" s="316"/>
    </row>
    <row r="153" s="1" customFormat="1" ht="15" customHeight="1">
      <c r="B153" s="293"/>
      <c r="C153" s="320" t="s">
        <v>904</v>
      </c>
      <c r="D153" s="268"/>
      <c r="E153" s="268"/>
      <c r="F153" s="321" t="s">
        <v>956</v>
      </c>
      <c r="G153" s="268"/>
      <c r="H153" s="320" t="s">
        <v>1017</v>
      </c>
      <c r="I153" s="320" t="s">
        <v>958</v>
      </c>
      <c r="J153" s="320" t="s">
        <v>1007</v>
      </c>
      <c r="K153" s="316"/>
    </row>
    <row r="154" s="1" customFormat="1" ht="15" customHeight="1">
      <c r="B154" s="293"/>
      <c r="C154" s="320" t="s">
        <v>961</v>
      </c>
      <c r="D154" s="268"/>
      <c r="E154" s="268"/>
      <c r="F154" s="321" t="s">
        <v>962</v>
      </c>
      <c r="G154" s="268"/>
      <c r="H154" s="320" t="s">
        <v>996</v>
      </c>
      <c r="I154" s="320" t="s">
        <v>958</v>
      </c>
      <c r="J154" s="320">
        <v>50</v>
      </c>
      <c r="K154" s="316"/>
    </row>
    <row r="155" s="1" customFormat="1" ht="15" customHeight="1">
      <c r="B155" s="293"/>
      <c r="C155" s="320" t="s">
        <v>964</v>
      </c>
      <c r="D155" s="268"/>
      <c r="E155" s="268"/>
      <c r="F155" s="321" t="s">
        <v>956</v>
      </c>
      <c r="G155" s="268"/>
      <c r="H155" s="320" t="s">
        <v>996</v>
      </c>
      <c r="I155" s="320" t="s">
        <v>966</v>
      </c>
      <c r="J155" s="320"/>
      <c r="K155" s="316"/>
    </row>
    <row r="156" s="1" customFormat="1" ht="15" customHeight="1">
      <c r="B156" s="293"/>
      <c r="C156" s="320" t="s">
        <v>975</v>
      </c>
      <c r="D156" s="268"/>
      <c r="E156" s="268"/>
      <c r="F156" s="321" t="s">
        <v>962</v>
      </c>
      <c r="G156" s="268"/>
      <c r="H156" s="320" t="s">
        <v>996</v>
      </c>
      <c r="I156" s="320" t="s">
        <v>958</v>
      </c>
      <c r="J156" s="320">
        <v>50</v>
      </c>
      <c r="K156" s="316"/>
    </row>
    <row r="157" s="1" customFormat="1" ht="15" customHeight="1">
      <c r="B157" s="293"/>
      <c r="C157" s="320" t="s">
        <v>983</v>
      </c>
      <c r="D157" s="268"/>
      <c r="E157" s="268"/>
      <c r="F157" s="321" t="s">
        <v>962</v>
      </c>
      <c r="G157" s="268"/>
      <c r="H157" s="320" t="s">
        <v>996</v>
      </c>
      <c r="I157" s="320" t="s">
        <v>958</v>
      </c>
      <c r="J157" s="320">
        <v>50</v>
      </c>
      <c r="K157" s="316"/>
    </row>
    <row r="158" s="1" customFormat="1" ht="15" customHeight="1">
      <c r="B158" s="293"/>
      <c r="C158" s="320" t="s">
        <v>981</v>
      </c>
      <c r="D158" s="268"/>
      <c r="E158" s="268"/>
      <c r="F158" s="321" t="s">
        <v>962</v>
      </c>
      <c r="G158" s="268"/>
      <c r="H158" s="320" t="s">
        <v>996</v>
      </c>
      <c r="I158" s="320" t="s">
        <v>958</v>
      </c>
      <c r="J158" s="320">
        <v>50</v>
      </c>
      <c r="K158" s="316"/>
    </row>
    <row r="159" s="1" customFormat="1" ht="15" customHeight="1">
      <c r="B159" s="293"/>
      <c r="C159" s="320" t="s">
        <v>82</v>
      </c>
      <c r="D159" s="268"/>
      <c r="E159" s="268"/>
      <c r="F159" s="321" t="s">
        <v>956</v>
      </c>
      <c r="G159" s="268"/>
      <c r="H159" s="320" t="s">
        <v>1018</v>
      </c>
      <c r="I159" s="320" t="s">
        <v>958</v>
      </c>
      <c r="J159" s="320" t="s">
        <v>1019</v>
      </c>
      <c r="K159" s="316"/>
    </row>
    <row r="160" s="1" customFormat="1" ht="15" customHeight="1">
      <c r="B160" s="293"/>
      <c r="C160" s="320" t="s">
        <v>1020</v>
      </c>
      <c r="D160" s="268"/>
      <c r="E160" s="268"/>
      <c r="F160" s="321" t="s">
        <v>956</v>
      </c>
      <c r="G160" s="268"/>
      <c r="H160" s="320" t="s">
        <v>1021</v>
      </c>
      <c r="I160" s="320" t="s">
        <v>991</v>
      </c>
      <c r="J160" s="320"/>
      <c r="K160" s="316"/>
    </row>
    <row r="16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="1" customFormat="1" ht="45" customHeight="1">
      <c r="B165" s="258"/>
      <c r="C165" s="259" t="s">
        <v>1022</v>
      </c>
      <c r="D165" s="259"/>
      <c r="E165" s="259"/>
      <c r="F165" s="259"/>
      <c r="G165" s="259"/>
      <c r="H165" s="259"/>
      <c r="I165" s="259"/>
      <c r="J165" s="259"/>
      <c r="K165" s="260"/>
    </row>
    <row r="166" s="1" customFormat="1" ht="17.25" customHeight="1">
      <c r="B166" s="258"/>
      <c r="C166" s="283" t="s">
        <v>950</v>
      </c>
      <c r="D166" s="283"/>
      <c r="E166" s="283"/>
      <c r="F166" s="283" t="s">
        <v>951</v>
      </c>
      <c r="G166" s="325"/>
      <c r="H166" s="326" t="s">
        <v>54</v>
      </c>
      <c r="I166" s="326" t="s">
        <v>57</v>
      </c>
      <c r="J166" s="283" t="s">
        <v>952</v>
      </c>
      <c r="K166" s="260"/>
    </row>
    <row r="167" s="1" customFormat="1" ht="17.25" customHeight="1">
      <c r="B167" s="261"/>
      <c r="C167" s="285" t="s">
        <v>953</v>
      </c>
      <c r="D167" s="285"/>
      <c r="E167" s="285"/>
      <c r="F167" s="286" t="s">
        <v>954</v>
      </c>
      <c r="G167" s="327"/>
      <c r="H167" s="328"/>
      <c r="I167" s="328"/>
      <c r="J167" s="285" t="s">
        <v>955</v>
      </c>
      <c r="K167" s="263"/>
    </row>
    <row r="168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="1" customFormat="1" ht="15" customHeight="1">
      <c r="B169" s="293"/>
      <c r="C169" s="268" t="s">
        <v>959</v>
      </c>
      <c r="D169" s="268"/>
      <c r="E169" s="268"/>
      <c r="F169" s="291" t="s">
        <v>956</v>
      </c>
      <c r="G169" s="268"/>
      <c r="H169" s="268" t="s">
        <v>996</v>
      </c>
      <c r="I169" s="268" t="s">
        <v>958</v>
      </c>
      <c r="J169" s="268">
        <v>120</v>
      </c>
      <c r="K169" s="316"/>
    </row>
    <row r="170" s="1" customFormat="1" ht="15" customHeight="1">
      <c r="B170" s="293"/>
      <c r="C170" s="268" t="s">
        <v>1005</v>
      </c>
      <c r="D170" s="268"/>
      <c r="E170" s="268"/>
      <c r="F170" s="291" t="s">
        <v>956</v>
      </c>
      <c r="G170" s="268"/>
      <c r="H170" s="268" t="s">
        <v>1006</v>
      </c>
      <c r="I170" s="268" t="s">
        <v>958</v>
      </c>
      <c r="J170" s="268" t="s">
        <v>1007</v>
      </c>
      <c r="K170" s="316"/>
    </row>
    <row r="171" s="1" customFormat="1" ht="15" customHeight="1">
      <c r="B171" s="293"/>
      <c r="C171" s="268" t="s">
        <v>904</v>
      </c>
      <c r="D171" s="268"/>
      <c r="E171" s="268"/>
      <c r="F171" s="291" t="s">
        <v>956</v>
      </c>
      <c r="G171" s="268"/>
      <c r="H171" s="268" t="s">
        <v>1023</v>
      </c>
      <c r="I171" s="268" t="s">
        <v>958</v>
      </c>
      <c r="J171" s="268" t="s">
        <v>1007</v>
      </c>
      <c r="K171" s="316"/>
    </row>
    <row r="172" s="1" customFormat="1" ht="15" customHeight="1">
      <c r="B172" s="293"/>
      <c r="C172" s="268" t="s">
        <v>961</v>
      </c>
      <c r="D172" s="268"/>
      <c r="E172" s="268"/>
      <c r="F172" s="291" t="s">
        <v>962</v>
      </c>
      <c r="G172" s="268"/>
      <c r="H172" s="268" t="s">
        <v>1023</v>
      </c>
      <c r="I172" s="268" t="s">
        <v>958</v>
      </c>
      <c r="J172" s="268">
        <v>50</v>
      </c>
      <c r="K172" s="316"/>
    </row>
    <row r="173" s="1" customFormat="1" ht="15" customHeight="1">
      <c r="B173" s="293"/>
      <c r="C173" s="268" t="s">
        <v>964</v>
      </c>
      <c r="D173" s="268"/>
      <c r="E173" s="268"/>
      <c r="F173" s="291" t="s">
        <v>956</v>
      </c>
      <c r="G173" s="268"/>
      <c r="H173" s="268" t="s">
        <v>1023</v>
      </c>
      <c r="I173" s="268" t="s">
        <v>966</v>
      </c>
      <c r="J173" s="268"/>
      <c r="K173" s="316"/>
    </row>
    <row r="174" s="1" customFormat="1" ht="15" customHeight="1">
      <c r="B174" s="293"/>
      <c r="C174" s="268" t="s">
        <v>975</v>
      </c>
      <c r="D174" s="268"/>
      <c r="E174" s="268"/>
      <c r="F174" s="291" t="s">
        <v>962</v>
      </c>
      <c r="G174" s="268"/>
      <c r="H174" s="268" t="s">
        <v>1023</v>
      </c>
      <c r="I174" s="268" t="s">
        <v>958</v>
      </c>
      <c r="J174" s="268">
        <v>50</v>
      </c>
      <c r="K174" s="316"/>
    </row>
    <row r="175" s="1" customFormat="1" ht="15" customHeight="1">
      <c r="B175" s="293"/>
      <c r="C175" s="268" t="s">
        <v>983</v>
      </c>
      <c r="D175" s="268"/>
      <c r="E175" s="268"/>
      <c r="F175" s="291" t="s">
        <v>962</v>
      </c>
      <c r="G175" s="268"/>
      <c r="H175" s="268" t="s">
        <v>1023</v>
      </c>
      <c r="I175" s="268" t="s">
        <v>958</v>
      </c>
      <c r="J175" s="268">
        <v>50</v>
      </c>
      <c r="K175" s="316"/>
    </row>
    <row r="176" s="1" customFormat="1" ht="15" customHeight="1">
      <c r="B176" s="293"/>
      <c r="C176" s="268" t="s">
        <v>981</v>
      </c>
      <c r="D176" s="268"/>
      <c r="E176" s="268"/>
      <c r="F176" s="291" t="s">
        <v>962</v>
      </c>
      <c r="G176" s="268"/>
      <c r="H176" s="268" t="s">
        <v>1023</v>
      </c>
      <c r="I176" s="268" t="s">
        <v>958</v>
      </c>
      <c r="J176" s="268">
        <v>50</v>
      </c>
      <c r="K176" s="316"/>
    </row>
    <row r="177" s="1" customFormat="1" ht="15" customHeight="1">
      <c r="B177" s="293"/>
      <c r="C177" s="268" t="s">
        <v>103</v>
      </c>
      <c r="D177" s="268"/>
      <c r="E177" s="268"/>
      <c r="F177" s="291" t="s">
        <v>956</v>
      </c>
      <c r="G177" s="268"/>
      <c r="H177" s="268" t="s">
        <v>1024</v>
      </c>
      <c r="I177" s="268" t="s">
        <v>1025</v>
      </c>
      <c r="J177" s="268"/>
      <c r="K177" s="316"/>
    </row>
    <row r="178" s="1" customFormat="1" ht="15" customHeight="1">
      <c r="B178" s="293"/>
      <c r="C178" s="268" t="s">
        <v>57</v>
      </c>
      <c r="D178" s="268"/>
      <c r="E178" s="268"/>
      <c r="F178" s="291" t="s">
        <v>956</v>
      </c>
      <c r="G178" s="268"/>
      <c r="H178" s="268" t="s">
        <v>1026</v>
      </c>
      <c r="I178" s="268" t="s">
        <v>1027</v>
      </c>
      <c r="J178" s="268">
        <v>1</v>
      </c>
      <c r="K178" s="316"/>
    </row>
    <row r="179" s="1" customFormat="1" ht="15" customHeight="1">
      <c r="B179" s="293"/>
      <c r="C179" s="268" t="s">
        <v>53</v>
      </c>
      <c r="D179" s="268"/>
      <c r="E179" s="268"/>
      <c r="F179" s="291" t="s">
        <v>956</v>
      </c>
      <c r="G179" s="268"/>
      <c r="H179" s="268" t="s">
        <v>1028</v>
      </c>
      <c r="I179" s="268" t="s">
        <v>958</v>
      </c>
      <c r="J179" s="268">
        <v>20</v>
      </c>
      <c r="K179" s="316"/>
    </row>
    <row r="180" s="1" customFormat="1" ht="15" customHeight="1">
      <c r="B180" s="293"/>
      <c r="C180" s="268" t="s">
        <v>54</v>
      </c>
      <c r="D180" s="268"/>
      <c r="E180" s="268"/>
      <c r="F180" s="291" t="s">
        <v>956</v>
      </c>
      <c r="G180" s="268"/>
      <c r="H180" s="268" t="s">
        <v>1029</v>
      </c>
      <c r="I180" s="268" t="s">
        <v>958</v>
      </c>
      <c r="J180" s="268">
        <v>255</v>
      </c>
      <c r="K180" s="316"/>
    </row>
    <row r="181" s="1" customFormat="1" ht="15" customHeight="1">
      <c r="B181" s="293"/>
      <c r="C181" s="268" t="s">
        <v>104</v>
      </c>
      <c r="D181" s="268"/>
      <c r="E181" s="268"/>
      <c r="F181" s="291" t="s">
        <v>956</v>
      </c>
      <c r="G181" s="268"/>
      <c r="H181" s="268" t="s">
        <v>920</v>
      </c>
      <c r="I181" s="268" t="s">
        <v>958</v>
      </c>
      <c r="J181" s="268">
        <v>10</v>
      </c>
      <c r="K181" s="316"/>
    </row>
    <row r="182" s="1" customFormat="1" ht="15" customHeight="1">
      <c r="B182" s="293"/>
      <c r="C182" s="268" t="s">
        <v>105</v>
      </c>
      <c r="D182" s="268"/>
      <c r="E182" s="268"/>
      <c r="F182" s="291" t="s">
        <v>956</v>
      </c>
      <c r="G182" s="268"/>
      <c r="H182" s="268" t="s">
        <v>1030</v>
      </c>
      <c r="I182" s="268" t="s">
        <v>991</v>
      </c>
      <c r="J182" s="268"/>
      <c r="K182" s="316"/>
    </row>
    <row r="183" s="1" customFormat="1" ht="15" customHeight="1">
      <c r="B183" s="293"/>
      <c r="C183" s="268" t="s">
        <v>1031</v>
      </c>
      <c r="D183" s="268"/>
      <c r="E183" s="268"/>
      <c r="F183" s="291" t="s">
        <v>956</v>
      </c>
      <c r="G183" s="268"/>
      <c r="H183" s="268" t="s">
        <v>1032</v>
      </c>
      <c r="I183" s="268" t="s">
        <v>991</v>
      </c>
      <c r="J183" s="268"/>
      <c r="K183" s="316"/>
    </row>
    <row r="184" s="1" customFormat="1" ht="15" customHeight="1">
      <c r="B184" s="293"/>
      <c r="C184" s="268" t="s">
        <v>1020</v>
      </c>
      <c r="D184" s="268"/>
      <c r="E184" s="268"/>
      <c r="F184" s="291" t="s">
        <v>956</v>
      </c>
      <c r="G184" s="268"/>
      <c r="H184" s="268" t="s">
        <v>1033</v>
      </c>
      <c r="I184" s="268" t="s">
        <v>991</v>
      </c>
      <c r="J184" s="268"/>
      <c r="K184" s="316"/>
    </row>
    <row r="185" s="1" customFormat="1" ht="15" customHeight="1">
      <c r="B185" s="293"/>
      <c r="C185" s="268" t="s">
        <v>107</v>
      </c>
      <c r="D185" s="268"/>
      <c r="E185" s="268"/>
      <c r="F185" s="291" t="s">
        <v>962</v>
      </c>
      <c r="G185" s="268"/>
      <c r="H185" s="268" t="s">
        <v>1034</v>
      </c>
      <c r="I185" s="268" t="s">
        <v>958</v>
      </c>
      <c r="J185" s="268">
        <v>50</v>
      </c>
      <c r="K185" s="316"/>
    </row>
    <row r="186" s="1" customFormat="1" ht="15" customHeight="1">
      <c r="B186" s="293"/>
      <c r="C186" s="268" t="s">
        <v>1035</v>
      </c>
      <c r="D186" s="268"/>
      <c r="E186" s="268"/>
      <c r="F186" s="291" t="s">
        <v>962</v>
      </c>
      <c r="G186" s="268"/>
      <c r="H186" s="268" t="s">
        <v>1036</v>
      </c>
      <c r="I186" s="268" t="s">
        <v>1037</v>
      </c>
      <c r="J186" s="268"/>
      <c r="K186" s="316"/>
    </row>
    <row r="187" s="1" customFormat="1" ht="15" customHeight="1">
      <c r="B187" s="293"/>
      <c r="C187" s="268" t="s">
        <v>1038</v>
      </c>
      <c r="D187" s="268"/>
      <c r="E187" s="268"/>
      <c r="F187" s="291" t="s">
        <v>962</v>
      </c>
      <c r="G187" s="268"/>
      <c r="H187" s="268" t="s">
        <v>1039</v>
      </c>
      <c r="I187" s="268" t="s">
        <v>1037</v>
      </c>
      <c r="J187" s="268"/>
      <c r="K187" s="316"/>
    </row>
    <row r="188" s="1" customFormat="1" ht="15" customHeight="1">
      <c r="B188" s="293"/>
      <c r="C188" s="268" t="s">
        <v>1040</v>
      </c>
      <c r="D188" s="268"/>
      <c r="E188" s="268"/>
      <c r="F188" s="291" t="s">
        <v>962</v>
      </c>
      <c r="G188" s="268"/>
      <c r="H188" s="268" t="s">
        <v>1041</v>
      </c>
      <c r="I188" s="268" t="s">
        <v>1037</v>
      </c>
      <c r="J188" s="268"/>
      <c r="K188" s="316"/>
    </row>
    <row r="189" s="1" customFormat="1" ht="15" customHeight="1">
      <c r="B189" s="293"/>
      <c r="C189" s="329" t="s">
        <v>1042</v>
      </c>
      <c r="D189" s="268"/>
      <c r="E189" s="268"/>
      <c r="F189" s="291" t="s">
        <v>962</v>
      </c>
      <c r="G189" s="268"/>
      <c r="H189" s="268" t="s">
        <v>1043</v>
      </c>
      <c r="I189" s="268" t="s">
        <v>1044</v>
      </c>
      <c r="J189" s="330" t="s">
        <v>1045</v>
      </c>
      <c r="K189" s="316"/>
    </row>
    <row r="190" s="1" customFormat="1" ht="15" customHeight="1">
      <c r="B190" s="293"/>
      <c r="C190" s="329" t="s">
        <v>42</v>
      </c>
      <c r="D190" s="268"/>
      <c r="E190" s="268"/>
      <c r="F190" s="291" t="s">
        <v>956</v>
      </c>
      <c r="G190" s="268"/>
      <c r="H190" s="265" t="s">
        <v>1046</v>
      </c>
      <c r="I190" s="268" t="s">
        <v>1047</v>
      </c>
      <c r="J190" s="268"/>
      <c r="K190" s="316"/>
    </row>
    <row r="191" s="1" customFormat="1" ht="15" customHeight="1">
      <c r="B191" s="293"/>
      <c r="C191" s="329" t="s">
        <v>1048</v>
      </c>
      <c r="D191" s="268"/>
      <c r="E191" s="268"/>
      <c r="F191" s="291" t="s">
        <v>956</v>
      </c>
      <c r="G191" s="268"/>
      <c r="H191" s="268" t="s">
        <v>1049</v>
      </c>
      <c r="I191" s="268" t="s">
        <v>991</v>
      </c>
      <c r="J191" s="268"/>
      <c r="K191" s="316"/>
    </row>
    <row r="192" s="1" customFormat="1" ht="15" customHeight="1">
      <c r="B192" s="293"/>
      <c r="C192" s="329" t="s">
        <v>1050</v>
      </c>
      <c r="D192" s="268"/>
      <c r="E192" s="268"/>
      <c r="F192" s="291" t="s">
        <v>956</v>
      </c>
      <c r="G192" s="268"/>
      <c r="H192" s="268" t="s">
        <v>1051</v>
      </c>
      <c r="I192" s="268" t="s">
        <v>991</v>
      </c>
      <c r="J192" s="268"/>
      <c r="K192" s="316"/>
    </row>
    <row r="193" s="1" customFormat="1" ht="15" customHeight="1">
      <c r="B193" s="293"/>
      <c r="C193" s="329" t="s">
        <v>1052</v>
      </c>
      <c r="D193" s="268"/>
      <c r="E193" s="268"/>
      <c r="F193" s="291" t="s">
        <v>962</v>
      </c>
      <c r="G193" s="268"/>
      <c r="H193" s="268" t="s">
        <v>1053</v>
      </c>
      <c r="I193" s="268" t="s">
        <v>991</v>
      </c>
      <c r="J193" s="268"/>
      <c r="K193" s="316"/>
    </row>
    <row r="194" s="1" customFormat="1" ht="15" customHeight="1">
      <c r="B194" s="322"/>
      <c r="C194" s="331"/>
      <c r="D194" s="302"/>
      <c r="E194" s="302"/>
      <c r="F194" s="302"/>
      <c r="G194" s="302"/>
      <c r="H194" s="302"/>
      <c r="I194" s="302"/>
      <c r="J194" s="302"/>
      <c r="K194" s="323"/>
    </row>
    <row r="195" s="1" customFormat="1" ht="18.75" customHeight="1">
      <c r="B195" s="304"/>
      <c r="C195" s="314"/>
      <c r="D195" s="314"/>
      <c r="E195" s="314"/>
      <c r="F195" s="324"/>
      <c r="G195" s="314"/>
      <c r="H195" s="314"/>
      <c r="I195" s="314"/>
      <c r="J195" s="314"/>
      <c r="K195" s="304"/>
    </row>
    <row r="196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="1" customFormat="1" ht="13.5">
      <c r="B198" s="255"/>
      <c r="C198" s="256"/>
      <c r="D198" s="256"/>
      <c r="E198" s="256"/>
      <c r="F198" s="256"/>
      <c r="G198" s="256"/>
      <c r="H198" s="256"/>
      <c r="I198" s="256"/>
      <c r="J198" s="256"/>
      <c r="K198" s="257"/>
    </row>
    <row r="199" s="1" customFormat="1" ht="21">
      <c r="B199" s="258"/>
      <c r="C199" s="259" t="s">
        <v>1054</v>
      </c>
      <c r="D199" s="259"/>
      <c r="E199" s="259"/>
      <c r="F199" s="259"/>
      <c r="G199" s="259"/>
      <c r="H199" s="259"/>
      <c r="I199" s="259"/>
      <c r="J199" s="259"/>
      <c r="K199" s="260"/>
    </row>
    <row r="200" s="1" customFormat="1" ht="25.5" customHeight="1">
      <c r="B200" s="258"/>
      <c r="C200" s="332" t="s">
        <v>1055</v>
      </c>
      <c r="D200" s="332"/>
      <c r="E200" s="332"/>
      <c r="F200" s="332" t="s">
        <v>1056</v>
      </c>
      <c r="G200" s="333"/>
      <c r="H200" s="332" t="s">
        <v>1057</v>
      </c>
      <c r="I200" s="332"/>
      <c r="J200" s="332"/>
      <c r="K200" s="260"/>
    </row>
    <row r="201" s="1" customFormat="1" ht="5.25" customHeight="1">
      <c r="B201" s="293"/>
      <c r="C201" s="288"/>
      <c r="D201" s="288"/>
      <c r="E201" s="288"/>
      <c r="F201" s="288"/>
      <c r="G201" s="314"/>
      <c r="H201" s="288"/>
      <c r="I201" s="288"/>
      <c r="J201" s="288"/>
      <c r="K201" s="316"/>
    </row>
    <row r="202" s="1" customFormat="1" ht="15" customHeight="1">
      <c r="B202" s="293"/>
      <c r="C202" s="268" t="s">
        <v>1047</v>
      </c>
      <c r="D202" s="268"/>
      <c r="E202" s="268"/>
      <c r="F202" s="291" t="s">
        <v>43</v>
      </c>
      <c r="G202" s="268"/>
      <c r="H202" s="268" t="s">
        <v>1058</v>
      </c>
      <c r="I202" s="268"/>
      <c r="J202" s="268"/>
      <c r="K202" s="316"/>
    </row>
    <row r="203" s="1" customFormat="1" ht="15" customHeight="1">
      <c r="B203" s="293"/>
      <c r="C203" s="268"/>
      <c r="D203" s="268"/>
      <c r="E203" s="268"/>
      <c r="F203" s="291" t="s">
        <v>44</v>
      </c>
      <c r="G203" s="268"/>
      <c r="H203" s="268" t="s">
        <v>1059</v>
      </c>
      <c r="I203" s="268"/>
      <c r="J203" s="268"/>
      <c r="K203" s="316"/>
    </row>
    <row r="204" s="1" customFormat="1" ht="15" customHeight="1">
      <c r="B204" s="293"/>
      <c r="C204" s="268"/>
      <c r="D204" s="268"/>
      <c r="E204" s="268"/>
      <c r="F204" s="291" t="s">
        <v>47</v>
      </c>
      <c r="G204" s="268"/>
      <c r="H204" s="268" t="s">
        <v>1060</v>
      </c>
      <c r="I204" s="268"/>
      <c r="J204" s="268"/>
      <c r="K204" s="316"/>
    </row>
    <row r="205" s="1" customFormat="1" ht="15" customHeight="1">
      <c r="B205" s="293"/>
      <c r="C205" s="268"/>
      <c r="D205" s="268"/>
      <c r="E205" s="268"/>
      <c r="F205" s="291" t="s">
        <v>45</v>
      </c>
      <c r="G205" s="268"/>
      <c r="H205" s="268" t="s">
        <v>1061</v>
      </c>
      <c r="I205" s="268"/>
      <c r="J205" s="268"/>
      <c r="K205" s="316"/>
    </row>
    <row r="206" s="1" customFormat="1" ht="15" customHeight="1">
      <c r="B206" s="293"/>
      <c r="C206" s="268"/>
      <c r="D206" s="268"/>
      <c r="E206" s="268"/>
      <c r="F206" s="291" t="s">
        <v>46</v>
      </c>
      <c r="G206" s="268"/>
      <c r="H206" s="268" t="s">
        <v>1062</v>
      </c>
      <c r="I206" s="268"/>
      <c r="J206" s="268"/>
      <c r="K206" s="316"/>
    </row>
    <row r="207" s="1" customFormat="1" ht="15" customHeight="1">
      <c r="B207" s="293"/>
      <c r="C207" s="268"/>
      <c r="D207" s="268"/>
      <c r="E207" s="268"/>
      <c r="F207" s="291"/>
      <c r="G207" s="268"/>
      <c r="H207" s="268"/>
      <c r="I207" s="268"/>
      <c r="J207" s="268"/>
      <c r="K207" s="316"/>
    </row>
    <row r="208" s="1" customFormat="1" ht="15" customHeight="1">
      <c r="B208" s="293"/>
      <c r="C208" s="268" t="s">
        <v>1003</v>
      </c>
      <c r="D208" s="268"/>
      <c r="E208" s="268"/>
      <c r="F208" s="291" t="s">
        <v>76</v>
      </c>
      <c r="G208" s="268"/>
      <c r="H208" s="268" t="s">
        <v>1063</v>
      </c>
      <c r="I208" s="268"/>
      <c r="J208" s="268"/>
      <c r="K208" s="316"/>
    </row>
    <row r="209" s="1" customFormat="1" ht="15" customHeight="1">
      <c r="B209" s="293"/>
      <c r="C209" s="268"/>
      <c r="D209" s="268"/>
      <c r="E209" s="268"/>
      <c r="F209" s="291" t="s">
        <v>898</v>
      </c>
      <c r="G209" s="268"/>
      <c r="H209" s="268" t="s">
        <v>899</v>
      </c>
      <c r="I209" s="268"/>
      <c r="J209" s="268"/>
      <c r="K209" s="316"/>
    </row>
    <row r="210" s="1" customFormat="1" ht="15" customHeight="1">
      <c r="B210" s="293"/>
      <c r="C210" s="268"/>
      <c r="D210" s="268"/>
      <c r="E210" s="268"/>
      <c r="F210" s="291" t="s">
        <v>896</v>
      </c>
      <c r="G210" s="268"/>
      <c r="H210" s="268" t="s">
        <v>1064</v>
      </c>
      <c r="I210" s="268"/>
      <c r="J210" s="268"/>
      <c r="K210" s="316"/>
    </row>
    <row r="211" s="1" customFormat="1" ht="15" customHeight="1">
      <c r="B211" s="334"/>
      <c r="C211" s="268"/>
      <c r="D211" s="268"/>
      <c r="E211" s="268"/>
      <c r="F211" s="291" t="s">
        <v>900</v>
      </c>
      <c r="G211" s="329"/>
      <c r="H211" s="320" t="s">
        <v>901</v>
      </c>
      <c r="I211" s="320"/>
      <c r="J211" s="320"/>
      <c r="K211" s="335"/>
    </row>
    <row r="212" s="1" customFormat="1" ht="15" customHeight="1">
      <c r="B212" s="334"/>
      <c r="C212" s="268"/>
      <c r="D212" s="268"/>
      <c r="E212" s="268"/>
      <c r="F212" s="291" t="s">
        <v>902</v>
      </c>
      <c r="G212" s="329"/>
      <c r="H212" s="320" t="s">
        <v>1065</v>
      </c>
      <c r="I212" s="320"/>
      <c r="J212" s="320"/>
      <c r="K212" s="335"/>
    </row>
    <row r="213" s="1" customFormat="1" ht="15" customHeight="1">
      <c r="B213" s="334"/>
      <c r="C213" s="268"/>
      <c r="D213" s="268"/>
      <c r="E213" s="268"/>
      <c r="F213" s="291"/>
      <c r="G213" s="329"/>
      <c r="H213" s="320"/>
      <c r="I213" s="320"/>
      <c r="J213" s="320"/>
      <c r="K213" s="335"/>
    </row>
    <row r="214" s="1" customFormat="1" ht="15" customHeight="1">
      <c r="B214" s="334"/>
      <c r="C214" s="268" t="s">
        <v>1027</v>
      </c>
      <c r="D214" s="268"/>
      <c r="E214" s="268"/>
      <c r="F214" s="291">
        <v>1</v>
      </c>
      <c r="G214" s="329"/>
      <c r="H214" s="320" t="s">
        <v>1066</v>
      </c>
      <c r="I214" s="320"/>
      <c r="J214" s="320"/>
      <c r="K214" s="335"/>
    </row>
    <row r="215" s="1" customFormat="1" ht="15" customHeight="1">
      <c r="B215" s="334"/>
      <c r="C215" s="268"/>
      <c r="D215" s="268"/>
      <c r="E215" s="268"/>
      <c r="F215" s="291">
        <v>2</v>
      </c>
      <c r="G215" s="329"/>
      <c r="H215" s="320" t="s">
        <v>1067</v>
      </c>
      <c r="I215" s="320"/>
      <c r="J215" s="320"/>
      <c r="K215" s="335"/>
    </row>
    <row r="216" s="1" customFormat="1" ht="15" customHeight="1">
      <c r="B216" s="334"/>
      <c r="C216" s="268"/>
      <c r="D216" s="268"/>
      <c r="E216" s="268"/>
      <c r="F216" s="291">
        <v>3</v>
      </c>
      <c r="G216" s="329"/>
      <c r="H216" s="320" t="s">
        <v>1068</v>
      </c>
      <c r="I216" s="320"/>
      <c r="J216" s="320"/>
      <c r="K216" s="335"/>
    </row>
    <row r="217" s="1" customFormat="1" ht="15" customHeight="1">
      <c r="B217" s="334"/>
      <c r="C217" s="268"/>
      <c r="D217" s="268"/>
      <c r="E217" s="268"/>
      <c r="F217" s="291">
        <v>4</v>
      </c>
      <c r="G217" s="329"/>
      <c r="H217" s="320" t="s">
        <v>1069</v>
      </c>
      <c r="I217" s="320"/>
      <c r="J217" s="320"/>
      <c r="K217" s="335"/>
    </row>
    <row r="218" s="1" customFormat="1" ht="12.75" customHeight="1">
      <c r="B218" s="336"/>
      <c r="C218" s="337"/>
      <c r="D218" s="337"/>
      <c r="E218" s="337"/>
      <c r="F218" s="337"/>
      <c r="G218" s="337"/>
      <c r="H218" s="337"/>
      <c r="I218" s="337"/>
      <c r="J218" s="337"/>
      <c r="K218" s="33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Viskot</dc:creator>
  <cp:lastModifiedBy>Marek Viskot</cp:lastModifiedBy>
  <dcterms:created xsi:type="dcterms:W3CDTF">2023-04-28T10:24:48Z</dcterms:created>
  <dcterms:modified xsi:type="dcterms:W3CDTF">2023-04-28T10:24:51Z</dcterms:modified>
</cp:coreProperties>
</file>