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 - Polní cesta HC14a-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'2022 - Polní cesta HC14a-...'!$C$87:$K$670</definedName>
    <definedName name="_xlnm.Print_Area" localSheetId="1">'2022 - Polní cesta HC14a-...'!$C$4:$J$37,'2022 - Polní cesta HC14a-...'!$C$43:$J$71,'2022 - Polní cesta HC14a-...'!$C$77:$K$670</definedName>
    <definedName name="_xlnm.Print_Titles" localSheetId="1">'2022 - Polní cesta HC14a-...'!$87:$87</definedName>
    <definedName name="_xlnm.Print_Area" localSheetId="2">'Seznam figur'!$C$4:$G$12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668"/>
  <c r="BH668"/>
  <c r="BG668"/>
  <c r="BF668"/>
  <c r="T668"/>
  <c r="R668"/>
  <c r="P668"/>
  <c r="BI666"/>
  <c r="BH666"/>
  <c r="BG666"/>
  <c r="BF666"/>
  <c r="T666"/>
  <c r="R666"/>
  <c r="P666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3"/>
  <c r="BH633"/>
  <c r="BG633"/>
  <c r="BF633"/>
  <c r="T633"/>
  <c r="T632"/>
  <c r="R633"/>
  <c r="R632"/>
  <c r="P633"/>
  <c r="P632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5"/>
  <c r="BH615"/>
  <c r="BG615"/>
  <c r="BF615"/>
  <c r="T615"/>
  <c r="R615"/>
  <c r="P615"/>
  <c r="BI605"/>
  <c r="BH605"/>
  <c r="BG605"/>
  <c r="BF605"/>
  <c r="T605"/>
  <c r="R605"/>
  <c r="P605"/>
  <c r="BI600"/>
  <c r="BH600"/>
  <c r="BG600"/>
  <c r="BF600"/>
  <c r="T600"/>
  <c r="R600"/>
  <c r="P600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78"/>
  <c r="BH578"/>
  <c r="BG578"/>
  <c r="BF578"/>
  <c r="T578"/>
  <c r="R578"/>
  <c r="P578"/>
  <c r="BI571"/>
  <c r="BH571"/>
  <c r="BG571"/>
  <c r="BF571"/>
  <c r="T571"/>
  <c r="R571"/>
  <c r="P571"/>
  <c r="BI559"/>
  <c r="BH559"/>
  <c r="BG559"/>
  <c r="BF559"/>
  <c r="T559"/>
  <c r="R559"/>
  <c r="P559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0"/>
  <c r="BH530"/>
  <c r="BG530"/>
  <c r="BF530"/>
  <c r="T530"/>
  <c r="R530"/>
  <c r="P530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R463"/>
  <c r="P463"/>
  <c r="BI460"/>
  <c r="BH460"/>
  <c r="BG460"/>
  <c r="BF460"/>
  <c r="T460"/>
  <c r="R460"/>
  <c r="P460"/>
  <c r="BI453"/>
  <c r="BH453"/>
  <c r="BG453"/>
  <c r="BF453"/>
  <c r="T453"/>
  <c r="R453"/>
  <c r="P453"/>
  <c r="BI448"/>
  <c r="BH448"/>
  <c r="BG448"/>
  <c r="BF448"/>
  <c r="T448"/>
  <c r="R448"/>
  <c r="P448"/>
  <c r="BI445"/>
  <c r="BH445"/>
  <c r="BG445"/>
  <c r="BF445"/>
  <c r="T445"/>
  <c r="R445"/>
  <c r="P445"/>
  <c r="BI438"/>
  <c r="BH438"/>
  <c r="BG438"/>
  <c r="BF438"/>
  <c r="T438"/>
  <c r="R438"/>
  <c r="P438"/>
  <c r="BI430"/>
  <c r="BH430"/>
  <c r="BG430"/>
  <c r="BF430"/>
  <c r="T430"/>
  <c r="R430"/>
  <c r="P430"/>
  <c r="BI420"/>
  <c r="BH420"/>
  <c r="BG420"/>
  <c r="BF420"/>
  <c r="T420"/>
  <c r="R420"/>
  <c r="P420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5"/>
  <c r="BH395"/>
  <c r="BG395"/>
  <c r="BF395"/>
  <c r="T395"/>
  <c r="R395"/>
  <c r="P395"/>
  <c r="BI389"/>
  <c r="BH389"/>
  <c r="BG389"/>
  <c r="BF389"/>
  <c r="T389"/>
  <c r="R389"/>
  <c r="P389"/>
  <c r="BI386"/>
  <c r="BH386"/>
  <c r="BG386"/>
  <c r="BF386"/>
  <c r="T386"/>
  <c r="R386"/>
  <c r="P386"/>
  <c r="BI376"/>
  <c r="BH376"/>
  <c r="BG376"/>
  <c r="BF376"/>
  <c r="T376"/>
  <c r="R376"/>
  <c r="P376"/>
  <c r="BI368"/>
  <c r="BH368"/>
  <c r="BG368"/>
  <c r="BF368"/>
  <c r="T368"/>
  <c r="R368"/>
  <c r="P368"/>
  <c r="BI359"/>
  <c r="BH359"/>
  <c r="BG359"/>
  <c r="BF359"/>
  <c r="T359"/>
  <c r="R359"/>
  <c r="P359"/>
  <c r="BI350"/>
  <c r="BH350"/>
  <c r="BG350"/>
  <c r="BF350"/>
  <c r="T350"/>
  <c r="R350"/>
  <c r="P350"/>
  <c r="BI342"/>
  <c r="BH342"/>
  <c r="BG342"/>
  <c r="BF342"/>
  <c r="T342"/>
  <c r="R342"/>
  <c r="P342"/>
  <c r="BI338"/>
  <c r="BH338"/>
  <c r="BG338"/>
  <c r="BF338"/>
  <c r="T338"/>
  <c r="R338"/>
  <c r="P338"/>
  <c r="BI329"/>
  <c r="BH329"/>
  <c r="BG329"/>
  <c r="BF329"/>
  <c r="T329"/>
  <c r="R329"/>
  <c r="P329"/>
  <c r="BI322"/>
  <c r="BH322"/>
  <c r="BG322"/>
  <c r="BF322"/>
  <c r="T322"/>
  <c r="R322"/>
  <c r="P322"/>
  <c r="BI310"/>
  <c r="BH310"/>
  <c r="BG310"/>
  <c r="BF310"/>
  <c r="T310"/>
  <c r="R310"/>
  <c r="P310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74"/>
  <c r="BH174"/>
  <c r="BG174"/>
  <c r="BF174"/>
  <c r="T174"/>
  <c r="R174"/>
  <c r="P174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38"/>
  <c r="BH138"/>
  <c r="BG138"/>
  <c r="BF138"/>
  <c r="T138"/>
  <c r="R138"/>
  <c r="P138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48"/>
  <c r="E46"/>
  <c r="J22"/>
  <c r="E22"/>
  <c r="J85"/>
  <c r="J21"/>
  <c r="J19"/>
  <c r="E19"/>
  <c r="J84"/>
  <c r="J18"/>
  <c r="J16"/>
  <c r="E16"/>
  <c r="F51"/>
  <c r="J15"/>
  <c r="J13"/>
  <c r="E13"/>
  <c r="F50"/>
  <c r="J12"/>
  <c r="J10"/>
  <c r="J82"/>
  <c i="1" r="L50"/>
  <c r="AM50"/>
  <c r="AM49"/>
  <c r="L49"/>
  <c r="AM47"/>
  <c r="L47"/>
  <c r="L45"/>
  <c r="L44"/>
  <c i="2" r="BK661"/>
  <c r="BK600"/>
  <c r="J463"/>
  <c r="BK310"/>
  <c r="BK659"/>
  <c r="BK519"/>
  <c r="J401"/>
  <c r="BK251"/>
  <c r="J661"/>
  <c r="J553"/>
  <c r="BK195"/>
  <c r="J639"/>
  <c r="J515"/>
  <c r="BK293"/>
  <c r="J666"/>
  <c r="BK605"/>
  <c r="BK490"/>
  <c r="J342"/>
  <c r="BK160"/>
  <c r="J657"/>
  <c r="J517"/>
  <c r="J389"/>
  <c r="J204"/>
  <c r="BK629"/>
  <c r="J438"/>
  <c r="J156"/>
  <c r="BK641"/>
  <c r="J487"/>
  <c r="BK264"/>
  <c r="BK420"/>
  <c r="J290"/>
  <c r="BK116"/>
  <c r="J600"/>
  <c r="J497"/>
  <c r="BK430"/>
  <c r="J281"/>
  <c r="BK201"/>
  <c i="1" r="AS54"/>
  <c i="2" r="BK586"/>
  <c r="BK460"/>
  <c r="BK128"/>
  <c r="BK530"/>
  <c r="BK359"/>
  <c r="J195"/>
  <c r="BK654"/>
  <c r="J593"/>
  <c r="BK453"/>
  <c r="J300"/>
  <c r="J132"/>
  <c r="BK571"/>
  <c r="J445"/>
  <c r="J272"/>
  <c r="J148"/>
  <c r="BK578"/>
  <c r="J208"/>
  <c r="BK95"/>
  <c r="J525"/>
  <c r="J322"/>
  <c r="J223"/>
  <c r="BK668"/>
  <c r="J530"/>
  <c r="BK410"/>
  <c r="BK272"/>
  <c r="J112"/>
  <c r="BK549"/>
  <c r="BK300"/>
  <c r="BK233"/>
  <c r="BK643"/>
  <c r="BK504"/>
  <c r="J160"/>
  <c r="BK666"/>
  <c r="BK501"/>
  <c r="BK268"/>
  <c r="J152"/>
  <c r="J659"/>
  <c r="BK553"/>
  <c r="BK438"/>
  <c r="BK219"/>
  <c r="BK590"/>
  <c r="BK448"/>
  <c r="BK329"/>
  <c r="BK236"/>
  <c r="BK657"/>
  <c r="BK215"/>
  <c r="BK99"/>
  <c r="J540"/>
  <c r="J376"/>
  <c r="J240"/>
  <c r="J120"/>
  <c r="J641"/>
  <c r="BK537"/>
  <c r="J189"/>
  <c r="J590"/>
  <c r="BK483"/>
  <c r="J256"/>
  <c r="BK109"/>
  <c r="BK540"/>
  <c r="J430"/>
  <c r="BK281"/>
  <c r="BK652"/>
  <c r="BK515"/>
  <c r="BK395"/>
  <c r="BK246"/>
  <c r="J625"/>
  <c r="J483"/>
  <c r="BK174"/>
  <c r="J645"/>
  <c r="J472"/>
  <c r="BK275"/>
  <c r="BK132"/>
  <c r="J647"/>
  <c r="J543"/>
  <c r="BK445"/>
  <c r="BK189"/>
  <c r="BK633"/>
  <c r="J490"/>
  <c r="J420"/>
  <c r="J275"/>
  <c r="BK124"/>
  <c r="J368"/>
  <c r="J103"/>
  <c r="J578"/>
  <c r="J395"/>
  <c r="J219"/>
  <c r="J128"/>
  <c r="J650"/>
  <c r="BK525"/>
  <c r="BK404"/>
  <c r="J264"/>
  <c r="BK615"/>
  <c r="BK478"/>
  <c r="BK287"/>
  <c r="BK152"/>
  <c r="J605"/>
  <c r="BK487"/>
  <c r="J124"/>
  <c r="J571"/>
  <c r="BK401"/>
  <c r="BK208"/>
  <c r="J91"/>
  <c r="J652"/>
  <c r="J586"/>
  <c r="J468"/>
  <c r="BK350"/>
  <c r="BK240"/>
  <c r="J99"/>
  <c r="BK559"/>
  <c r="BK463"/>
  <c r="BK376"/>
  <c r="BK256"/>
  <c r="J166"/>
  <c r="J654"/>
  <c r="J549"/>
  <c r="J350"/>
  <c r="J106"/>
  <c r="J643"/>
  <c r="BK389"/>
  <c r="J233"/>
  <c r="J668"/>
  <c r="J621"/>
  <c r="J521"/>
  <c r="J386"/>
  <c r="BK103"/>
  <c r="J537"/>
  <c r="J410"/>
  <c r="BK338"/>
  <c r="J215"/>
  <c r="BK663"/>
  <c r="J407"/>
  <c r="J116"/>
  <c r="J559"/>
  <c r="BK386"/>
  <c r="BK156"/>
  <c r="BK625"/>
  <c r="J501"/>
  <c r="BK342"/>
  <c r="BK223"/>
  <c r="BK593"/>
  <c r="J453"/>
  <c r="J359"/>
  <c r="J174"/>
  <c r="BK621"/>
  <c r="J478"/>
  <c r="BK120"/>
  <c r="BK543"/>
  <c r="BK368"/>
  <c r="J246"/>
  <c r="J95"/>
  <c r="J637"/>
  <c r="J460"/>
  <c r="J293"/>
  <c r="J109"/>
  <c r="BK546"/>
  <c r="BK407"/>
  <c r="J268"/>
  <c r="BK112"/>
  <c r="J546"/>
  <c r="J185"/>
  <c r="BK647"/>
  <c r="BK517"/>
  <c r="J310"/>
  <c r="BK138"/>
  <c r="J663"/>
  <c r="J615"/>
  <c r="J507"/>
  <c r="J448"/>
  <c r="BK322"/>
  <c r="J201"/>
  <c r="BK639"/>
  <c r="BK521"/>
  <c r="J404"/>
  <c r="J329"/>
  <c r="J236"/>
  <c r="J633"/>
  <c r="BK497"/>
  <c r="BK166"/>
  <c r="BK91"/>
  <c r="BK507"/>
  <c r="J287"/>
  <c r="BK148"/>
  <c r="BK645"/>
  <c r="BK472"/>
  <c r="J338"/>
  <c r="BK204"/>
  <c r="J629"/>
  <c r="BK468"/>
  <c r="BK290"/>
  <c r="BK185"/>
  <c r="BK650"/>
  <c r="J519"/>
  <c r="J138"/>
  <c r="BK637"/>
  <c r="J504"/>
  <c r="J251"/>
  <c r="BK106"/>
  <c l="1" r="P570"/>
  <c r="R570"/>
  <c r="T570"/>
  <c r="T90"/>
  <c r="R239"/>
  <c r="P255"/>
  <c r="R299"/>
  <c r="P349"/>
  <c r="R471"/>
  <c r="R529"/>
  <c r="R585"/>
  <c r="R604"/>
  <c r="BK90"/>
  <c r="J90"/>
  <c r="J57"/>
  <c r="BK239"/>
  <c r="J239"/>
  <c r="J58"/>
  <c r="BK255"/>
  <c r="J255"/>
  <c r="J59"/>
  <c r="BK299"/>
  <c r="J299"/>
  <c r="J60"/>
  <c r="R349"/>
  <c r="P471"/>
  <c r="P529"/>
  <c r="P585"/>
  <c r="P604"/>
  <c r="P90"/>
  <c r="P239"/>
  <c r="T255"/>
  <c r="T299"/>
  <c r="BK349"/>
  <c r="J349"/>
  <c r="J61"/>
  <c r="T471"/>
  <c r="T529"/>
  <c r="BK585"/>
  <c r="J585"/>
  <c r="J66"/>
  <c r="BK604"/>
  <c r="J604"/>
  <c r="J67"/>
  <c r="P636"/>
  <c r="R90"/>
  <c r="T239"/>
  <c r="R255"/>
  <c r="P299"/>
  <c r="T349"/>
  <c r="BK471"/>
  <c r="J471"/>
  <c r="J62"/>
  <c r="BK529"/>
  <c r="J529"/>
  <c r="J64"/>
  <c r="T585"/>
  <c r="T604"/>
  <c r="BK636"/>
  <c r="J636"/>
  <c r="J69"/>
  <c r="R636"/>
  <c r="T636"/>
  <c r="BK665"/>
  <c r="J665"/>
  <c r="J70"/>
  <c r="P665"/>
  <c r="R665"/>
  <c r="T665"/>
  <c r="BK632"/>
  <c r="J632"/>
  <c r="J68"/>
  <c r="BK570"/>
  <c r="J570"/>
  <c r="J65"/>
  <c r="J51"/>
  <c r="F84"/>
  <c r="BE112"/>
  <c r="BE156"/>
  <c r="BE160"/>
  <c r="BE185"/>
  <c r="BE195"/>
  <c r="BE201"/>
  <c r="BE223"/>
  <c r="BE236"/>
  <c r="BE264"/>
  <c r="BE272"/>
  <c r="BE290"/>
  <c r="BE293"/>
  <c r="BE300"/>
  <c r="BE350"/>
  <c r="BE404"/>
  <c r="BE407"/>
  <c r="BE410"/>
  <c r="BE445"/>
  <c r="BE453"/>
  <c r="BE460"/>
  <c r="BE490"/>
  <c r="BE519"/>
  <c r="BE546"/>
  <c r="BE549"/>
  <c r="BE586"/>
  <c r="BE593"/>
  <c r="BE600"/>
  <c r="BE605"/>
  <c r="BE621"/>
  <c r="BE625"/>
  <c r="BE650"/>
  <c r="BE652"/>
  <c r="BE654"/>
  <c r="BE659"/>
  <c r="J50"/>
  <c r="F85"/>
  <c r="BE109"/>
  <c r="BE148"/>
  <c r="BE376"/>
  <c r="BE386"/>
  <c r="BE389"/>
  <c r="BE401"/>
  <c r="BE420"/>
  <c r="BE430"/>
  <c r="BE438"/>
  <c r="BE448"/>
  <c r="BE463"/>
  <c r="BE468"/>
  <c r="BE507"/>
  <c r="BE515"/>
  <c r="BE521"/>
  <c r="BE530"/>
  <c r="BE537"/>
  <c r="BE540"/>
  <c r="BE559"/>
  <c r="BE633"/>
  <c r="BE639"/>
  <c r="BE666"/>
  <c r="J48"/>
  <c r="BE95"/>
  <c r="BE99"/>
  <c r="BE103"/>
  <c r="BE106"/>
  <c r="BE116"/>
  <c r="BE128"/>
  <c r="BE132"/>
  <c r="BE189"/>
  <c r="BE204"/>
  <c r="BE215"/>
  <c r="BE219"/>
  <c r="BE233"/>
  <c r="BE240"/>
  <c r="BE275"/>
  <c r="BE281"/>
  <c r="BE322"/>
  <c r="BE338"/>
  <c r="BE472"/>
  <c r="BE478"/>
  <c r="BE487"/>
  <c r="BE525"/>
  <c r="BE553"/>
  <c r="BE578"/>
  <c r="BE641"/>
  <c r="BE643"/>
  <c r="BE645"/>
  <c r="BE661"/>
  <c r="BE663"/>
  <c r="BE91"/>
  <c r="BE120"/>
  <c r="BE124"/>
  <c r="BE138"/>
  <c r="BE152"/>
  <c r="BE166"/>
  <c r="BE174"/>
  <c r="BE208"/>
  <c r="BE246"/>
  <c r="BE251"/>
  <c r="BE256"/>
  <c r="BE268"/>
  <c r="BE287"/>
  <c r="BE310"/>
  <c r="BE329"/>
  <c r="BE342"/>
  <c r="BE359"/>
  <c r="BE368"/>
  <c r="BE395"/>
  <c r="BE483"/>
  <c r="BE497"/>
  <c r="BE501"/>
  <c r="BE504"/>
  <c r="BE517"/>
  <c r="BE543"/>
  <c r="BE571"/>
  <c r="BE590"/>
  <c r="BE615"/>
  <c r="BE629"/>
  <c r="BE637"/>
  <c r="BE647"/>
  <c r="BE657"/>
  <c r="BE668"/>
  <c r="J32"/>
  <c i="1" r="AW55"/>
  <c i="2" r="F34"/>
  <c i="1" r="BC55"/>
  <c r="BC54"/>
  <c r="W32"/>
  <c i="2" r="F32"/>
  <c i="1" r="BA55"/>
  <c r="BA54"/>
  <c r="W30"/>
  <c i="2" r="F33"/>
  <c i="1" r="BB55"/>
  <c r="BB54"/>
  <c r="AX54"/>
  <c i="2" r="F35"/>
  <c i="1" r="BD55"/>
  <c r="BD54"/>
  <c r="W33"/>
  <c i="2" l="1" r="T528"/>
  <c r="P528"/>
  <c r="P89"/>
  <c r="P88"/>
  <c i="1" r="AU55"/>
  <c i="2" r="R528"/>
  <c r="R89"/>
  <c r="R88"/>
  <c r="T89"/>
  <c r="T88"/>
  <c r="BK528"/>
  <c r="J528"/>
  <c r="J63"/>
  <c i="1" r="W31"/>
  <c r="AW54"/>
  <c r="AK30"/>
  <c i="2" r="F31"/>
  <c i="1" r="AZ55"/>
  <c r="AZ54"/>
  <c r="AV54"/>
  <c r="AK29"/>
  <c i="2" r="J31"/>
  <c i="1" r="AV55"/>
  <c r="AT55"/>
  <c r="AY54"/>
  <c r="AU54"/>
  <c i="2" l="1" r="BK89"/>
  <c r="J89"/>
  <c r="J56"/>
  <c i="1" r="W29"/>
  <c r="AT54"/>
  <c i="2" l="1" r="BK88"/>
  <c r="J88"/>
  <c r="J55"/>
  <c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<sst xmlns="http://schemas.openxmlformats.org/spreadsheetml/2006/main">
  <si>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</si>
  <si>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</si>
  <si>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</si>
  <si>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</si>
  <si>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</si>
  <si>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{de30d2a9-fbd8-44c9-bf62-cbaad48c855c}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</si>
  <si>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</si>
  <si>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</si>
  <si>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</si>
  <si>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</si>
  <si>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</si>
  <si>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</si>
  <si>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</si>
  <si>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</si>
  <si>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</si>
  <si>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</si>
  <si>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</si>
  <si>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HC14a-R Skalice u Znojma</t>
  </si>
  <si>
    <t>KSO:</t>
  </si>
  <si>
    <t/>
  </si>
  <si>
    <t>CC-CZ:</t>
  </si>
  <si>
    <t>Místo:</t>
  </si>
  <si>
    <t xml:space="preserve"> </t>
  </si>
  <si>
    <t>Datum:</t>
  </si>
  <si>
    <t>11. 11. 2022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</si>
  <si>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</si>
  <si>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</si>
  <si>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</si>
  <si>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</si>
  <si>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</si>
  <si>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</si>
  <si>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</si>
  <si>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</si>
  <si>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</si>
  <si>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</si>
  <si>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</si>
  <si>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</si>
  <si>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</si>
  <si>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</si>
  <si>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</si>
  <si>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</si>
  <si>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</si>
  <si>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</si>
  <si>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</si>
  <si>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</si>
  <si>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</si>
  <si>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</si>
  <si>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</si>
  <si>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</si>
  <si>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</si>
  <si>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</si>
  <si>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</si>
  <si>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</si>
  <si>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</si>
  <si>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</si>
  <si>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</si>
  <si>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</si>
  <si>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</si>
  <si>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</si>
  <si>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</si>
  <si>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</si>
  <si>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</si>
  <si>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</si>
  <si>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</si>
  <si>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</si>
  <si>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</si>
  <si>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</si>
  <si>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</si>
  <si>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</si>
  <si>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</si>
  <si>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</si>
  <si>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</si>
  <si>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</si>
  <si>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</si>
  <si>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</si>
  <si>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</si>
  <si>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</si>
  <si>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</si>
  <si>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</si>
  <si>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</si>
  <si>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</si>
  <si>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</si>
  <si>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</si>
  <si>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</si>
  <si>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</si>
  <si>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</si>
  <si>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</si>
  <si>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</si>
  <si>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</si>
  <si>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</si>
  <si>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Doplnující konstrukce a práce pozemních komunikací, letišt a ploch</t>
  </si>
  <si>
    <t xml:space="preserve">      93 - Ruzné dokoncovací konstrukce a práce inženýrských staveb</t>
  </si>
  <si>
    <t xml:space="preserve">      96 - Bourání konstrukcí</t>
  </si>
  <si>
    <t xml:space="preserve">      997 - Presun sute</t>
  </si>
  <si>
    <t xml:space="preserve">      998 - Presun hmot</t>
  </si>
  <si>
    <t>OST - Ostatní náklady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</si>
  <si>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</si>
  <si>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</si>
  <si>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</si>
  <si>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</si>
  <si>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</si>
  <si>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</si>
  <si>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</si>
  <si>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</si>
  <si>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</si>
  <si>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</si>
  <si>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</si>
  <si>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</si>
  <si>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</si>
  <si>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</si>
  <si>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</si>
  <si>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</si>
  <si>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</si>
  <si>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</si>
  <si>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</si>
  <si>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</si>
  <si>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</si>
  <si>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</si>
  <si>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2022 02</t>
  </si>
  <si>
    <t>4</t>
  </si>
  <si>
    <t>-379029649</t>
  </si>
  <si>
    <t>PP</t>
  </si>
  <si>
    <t>Spálení proutí, klestu z prořezávek a odstraněných křovin pro jakoukoliv dřevinu</t>
  </si>
  <si>
    <t>Online PSC</t>
  </si>
  <si>
    <t>https://podminky.urs.cz/item/CS_URS_2022_02/111209111</t>
  </si>
  <si>
    <t>VV</t>
  </si>
  <si>
    <t>"Z úseku 0,270-0,480" (480-270)*1,0</t>
  </si>
  <si>
    <t>111211201</t>
  </si>
  <si>
    <t>Odstranění křovin a stromů průměru kmene do 100 mm i s kořeny sklonu terénu přes 1:5 ručně</t>
  </si>
  <si>
    <t>1620864057</t>
  </si>
  <si>
    <t>Odstranění křovin a stromů s odstraněním kořenů ručně průměru kmene do 100 mm jakékoliv plochy v rovině nebo ve svahu o sklonu přes 1:5</t>
  </si>
  <si>
    <t>https://podminky.urs.cz/item/CS_URS_2022_02/111211201</t>
  </si>
  <si>
    <t>"Úsek 0,270-0,480" (480-270)*1,0</t>
  </si>
  <si>
    <t>3</t>
  </si>
  <si>
    <t>112101101</t>
  </si>
  <si>
    <t>Odstranění stromů listnatých průměru kmene do 300 mm</t>
  </si>
  <si>
    <t>kus</t>
  </si>
  <si>
    <t>-665402949</t>
  </si>
  <si>
    <t>Odstranění stromů s odřezáním kmene a s odvětvením listnatých, průměru kmene přes 100 do 300 mm</t>
  </si>
  <si>
    <t>https://podminky.urs.cz/item/CS_URS_2022_02/112101101</t>
  </si>
  <si>
    <t>"Úsek 0,270-0,400" 10 "stromu"</t>
  </si>
  <si>
    <t>112211111</t>
  </si>
  <si>
    <t>Spálení pařezu D do 0,3 m</t>
  </si>
  <si>
    <t>1162354703</t>
  </si>
  <si>
    <t>Spálení pařezů na hromadách průměru přes 0,10 do 0,30 m</t>
  </si>
  <si>
    <t>https://podminky.urs.cz/item/CS_URS_2022_02/112211111</t>
  </si>
  <si>
    <t>5</t>
  </si>
  <si>
    <t>112251101</t>
  </si>
  <si>
    <t>Odstranění pařezů D do 300 mm</t>
  </si>
  <si>
    <t>496642390</t>
  </si>
  <si>
    <t>Odstranění pařezů strojně s jejich vykopáním, vytrháním nebo odstřelením průměru přes 100 do 300 mm</t>
  </si>
  <si>
    <t>https://podminky.urs.cz/item/CS_URS_2022_02/112251101</t>
  </si>
  <si>
    <t>6</t>
  </si>
  <si>
    <t>162201411</t>
  </si>
  <si>
    <t>Vodorovné přemístění kmenů stromů listnatých do 1 km D kmene do 300 mm</t>
  </si>
  <si>
    <t>-1847469402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</si>
  <si>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</si>
  <si>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</si>
  <si>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7</t>
  </si>
  <si>
    <t>113106571</t>
  </si>
  <si>
    <t>Rozebrání dlažeb vozovek ze zámkové dlažby s ložem z kameniva strojně pl přes 200 m2</t>
  </si>
  <si>
    <t>732238902</t>
  </si>
  <si>
    <t>Rozebrání dlažeb a dílců vozovek a ploch s přemístěním hmot na skládku na vzdálenost do 3 m nebo s naložením na dopravní prostředek, s jakoukoliv výplní spár strojně plochy jednotlivě přes 200 m2 ze zámkové dlažby s ložem z kameniva</t>
  </si>
  <si>
    <t>https://podminky.urs.cz/item/CS_URS_2022_02/113106571</t>
  </si>
  <si>
    <t>"Zpevněná plocha 0,000-0,121" 208,80</t>
  </si>
  <si>
    <t>8</t>
  </si>
  <si>
    <t>113107332</t>
  </si>
  <si>
    <t>Odstranění podkladu z betonu prostého tl přes 150 do 300 mm strojně pl do 50 m2</t>
  </si>
  <si>
    <t>192377021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</si>
  <si>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</si>
  <si>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https://podminky.urs.cz/item/CS_URS_2022_02/113107332</t>
  </si>
  <si>
    <t>"Odstranění betonů z vjezdu do areálu" 46,20</t>
  </si>
  <si>
    <t>9</t>
  </si>
  <si>
    <t>113107223</t>
  </si>
  <si>
    <t>Odstranění podkladu z kameniva drceného tl přes 200 do 300 mm strojně pl přes 200 m2</t>
  </si>
  <si>
    <t>-1558912875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</si>
  <si>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</si>
  <si>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https://podminky.urs.cz/item/CS_URS_2022_02/113107223</t>
  </si>
  <si>
    <t>"Úsek 0,000-0,212 - odtežení z duvodu sanace zemní pláne 75% šterku s prímesí hlíny" 0,75*212,0*5,5</t>
  </si>
  <si>
    <t>10</t>
  </si>
  <si>
    <t>113107246</t>
  </si>
  <si>
    <t>Odstranění podkladu živičného tl přes 250 do 300 mm strojně pl přes 200 m2</t>
  </si>
  <si>
    <t>-444739125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</si>
  <si>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</si>
  <si>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https://podminky.urs.cz/item/CS_URS_2022_02/113107246</t>
  </si>
  <si>
    <t>"Úsek 0,000-0,212 - vozovka s dehtem k recyklaci" 349,80 "m3" / 0,3 "m"</t>
  </si>
  <si>
    <t>11</t>
  </si>
  <si>
    <t>113201112</t>
  </si>
  <si>
    <t>Vytrhání obrub silničních ležatých</t>
  </si>
  <si>
    <t>m</t>
  </si>
  <si>
    <t>-666390796</t>
  </si>
  <si>
    <t>Vytrhání obrub s vybouráním lože, s přemístěním hmot na skládku na vzdálenost do 3 m nebo s naložením na dopravní prostředek silničních ležatých</t>
  </si>
  <si>
    <t>https://podminky.urs.cz/item/CS_URS_2022_02/113201112</t>
  </si>
  <si>
    <t xml:space="preserve">121,0 "m vlevo" </t>
  </si>
  <si>
    <t>12</t>
  </si>
  <si>
    <t>122311101</t>
  </si>
  <si>
    <t>Odkopávky a prokopávky v hornině třídy těžitelnosti II, skupiny 4 ručně</t>
  </si>
  <si>
    <t>m3</t>
  </si>
  <si>
    <t>-222104641</t>
  </si>
  <si>
    <t>Odkopávky a prokopávky ručně zapažené i nezapažené v hornině třídy těžitelnosti II skupiny 4</t>
  </si>
  <si>
    <t>https://podminky.urs.cz/item/CS_URS_2022_02/122311101</t>
  </si>
  <si>
    <t>"Z důvodu kanalizace, vodovod" 94,0*2,0*0,71</t>
  </si>
  <si>
    <t>"Z důvodu nízkého napětí" (7,5+35,0)*2,0*0,71</t>
  </si>
  <si>
    <t>Součet</t>
  </si>
  <si>
    <t>13</t>
  </si>
  <si>
    <t>122351104</t>
  </si>
  <si>
    <t>Odkopávky a prokopávky nezapažené v hornině třídy těžitelnosti II skupiny 4 objem do 500 m3 strojně</t>
  </si>
  <si>
    <t>-1447809909</t>
  </si>
  <si>
    <t>Odkopávky a prokopávky nezapažené strojně v hornině třídy těžitelnosti II skupiny 4 přes 100 do 500 m3</t>
  </si>
  <si>
    <t>https://podminky.urs.cz/item/CS_URS_2022_02/122351104</t>
  </si>
  <si>
    <t>"Odkopávky dle bilance stavebních hmot 80%" 0,8*417,30</t>
  </si>
  <si>
    <t>"Dopočet sjezdy+výhybny+opevnění" 166,58</t>
  </si>
  <si>
    <t>"Dopočet propustky+lapače+žlab+opěrná zeď" 109,34</t>
  </si>
  <si>
    <t>"Odpocet rucní výkop" - 193,83</t>
  </si>
  <si>
    <t>"Odpočet hloubení rýh" -77,070</t>
  </si>
  <si>
    <t>"Úsek 0,000-0,212 - odtežení z duvodu sanace zemní pláne 25% zeminy" 0,25*212,0*5,5*0,3</t>
  </si>
  <si>
    <t>14</t>
  </si>
  <si>
    <t>122453214</t>
  </si>
  <si>
    <t>Odkopávky a prokopávky provedené v hornině třídy těžitelnosti II skupiny 5 skalní frézou přes 100 m3 v omezeném prostoru</t>
  </si>
  <si>
    <t>-707938500</t>
  </si>
  <si>
    <t>Odkopávky a prokopávky provedené skalní frézou v omezeném prostoru v hornině třídy těžitelnosti II skupiny 5 přes 100 m3</t>
  </si>
  <si>
    <t>https://podminky.urs.cz/item/CS_URS_2022_02/122453214</t>
  </si>
  <si>
    <t>"Úsek 0,000-0,212 - rozdrcení štetové vozovky" 593,87-349,80</t>
  </si>
  <si>
    <t>122551103</t>
  </si>
  <si>
    <t>Odkopávky a prokopávky nezapažené v hornině třídy těžitelnosti III skupiny 6 objem do 100 m3 strojně</t>
  </si>
  <si>
    <t>-231839158</t>
  </si>
  <si>
    <t>Odkopávky a prokopávky nezapažené strojně v hornině třídy těžitelnosti III skupiny 6 přes 50 do 100 m3</t>
  </si>
  <si>
    <t>https://podminky.urs.cz/item/CS_URS_2022_02/122551103</t>
  </si>
  <si>
    <t>"Odkopávky dle bilance stavebních hmot 20%" 0,2*417,30</t>
  </si>
  <si>
    <t>16</t>
  </si>
  <si>
    <t>131351102</t>
  </si>
  <si>
    <t>Hloubení jam nezapažených v hornině třídy těžitelnosti II skupiny 4 objem do 50 m3 strojně</t>
  </si>
  <si>
    <t>247633822</t>
  </si>
  <si>
    <t>Hloubení nezapažených jam a zářezů strojně s urovnáním dna do předepsaného profilu a spádu v hornině třídy těžitelnosti II skupiny 4 přes 20 do 50 m3</t>
  </si>
  <si>
    <t>https://podminky.urs.cz/item/CS_URS_2022_02/131351102</t>
  </si>
  <si>
    <t>"Zasakovací jámy drenáže" 4*3,0*1,0*2,0+1*3,0*0,6*2,0</t>
  </si>
  <si>
    <t>17</t>
  </si>
  <si>
    <t>132351103</t>
  </si>
  <si>
    <t>Hloubení rýh nezapažených š do 800 mm v hornině třídy těžitelnosti II skupiny 4 objem do 100 m3 strojně</t>
  </si>
  <si>
    <t>306133576</t>
  </si>
  <si>
    <t>Hloubení nezapažených rýh šířky do 800 mm strojně s urovnáním dna do předepsaného profilu a spádu v hornině třídy těžitelnosti II skupiny 4 přes 50 do 100 m3</t>
  </si>
  <si>
    <t>https://podminky.urs.cz/item/CS_URS_2022_02/132351103</t>
  </si>
  <si>
    <t>"Drenážní rýha 0,000-0,212" 212*0,30*0,35</t>
  </si>
  <si>
    <t>"Drenážní rýha 0,212-0,614" 402*0,30*0,35+40*0,9*0,35</t>
  </si>
  <si>
    <t>18</t>
  </si>
  <si>
    <t>162351104</t>
  </si>
  <si>
    <t>Vodorovné přemístění přes 500 do 1000 m výkopku/sypaniny z horniny třídy těžitelnosti I skupiny 1 až 3</t>
  </si>
  <si>
    <t>604001278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</si>
  <si>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</si>
  <si>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https://podminky.urs.cz/item/CS_URS_2022_02/162351104</t>
  </si>
  <si>
    <t>"Vozovka s dehtem k recyklaci - na meziskládku" 349,80 "m3"</t>
  </si>
  <si>
    <t>"Vozovka s dehtem k recyklaci - z meziskládky na místo urcení" 349,80 "m3"</t>
  </si>
  <si>
    <t>"Podrcený štet na meziskládku" 244,070</t>
  </si>
  <si>
    <t>"Podrcený štět z meziskládky na místo určení" 244,070</t>
  </si>
  <si>
    <t>19</t>
  </si>
  <si>
    <t>162751137</t>
  </si>
  <si>
    <t>Vodorovné přemístění přes 9 000 do 10000 m výkopku/sypaniny z horniny třídy těžitelnosti II skupiny 4 a 5</t>
  </si>
  <si>
    <t>2106727915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</si>
  <si>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</si>
  <si>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</si>
  <si>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"Odkopávky dle 122311101" 193,83</t>
  </si>
  <si>
    <t>"Odkopávky dle 122351103" 426,31</t>
  </si>
  <si>
    <t>"Odkopávky dle 122551103"83,46</t>
  </si>
  <si>
    <t>"Násyp (odpocet) dle 171152111" -171,79</t>
  </si>
  <si>
    <t>"Hloubení jam dle 131351102" 27,60</t>
  </si>
  <si>
    <t>"Zásyp sypaninou bez zhutnení (odpocet) dle 174251101" -13,80</t>
  </si>
  <si>
    <t>"Hloubení rýh dle 132351103" 77,070</t>
  </si>
  <si>
    <t>20</t>
  </si>
  <si>
    <t>162751139</t>
  </si>
  <si>
    <t>Příplatek k vodorovnému přemístění výkopku/sypaniny z horniny třídy těžitelnosti II skupiny 4 a 5 ZKD 1000 m přes 10000 m</t>
  </si>
  <si>
    <t>1015834633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</si>
  <si>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</si>
  <si>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https://podminky.urs.cz/item/CS_URS_2022_02/162751139</t>
  </si>
  <si>
    <t>18*622,68</t>
  </si>
  <si>
    <t>167151112</t>
  </si>
  <si>
    <t>Nakládání výkopku z hornin třídy těžitelnosti II skupiny 4 a 5 přes 100 m3</t>
  </si>
  <si>
    <t>1126848733</t>
  </si>
  <si>
    <t>Nakládání, skládání a překládání neulehlého výkopku nebo sypaniny strojně nakládání, množství přes 100 m3, z hornin třídy těžitelnosti II, skupiny 4 a 5</t>
  </si>
  <si>
    <t>https://podminky.urs.cz/item/CS_URS_2022_02/167151112</t>
  </si>
  <si>
    <t>"Podrcený štet z meziskládky na místo urcení" 244,070</t>
  </si>
  <si>
    <t>22</t>
  </si>
  <si>
    <t>171151103</t>
  </si>
  <si>
    <t>Uložení sypaniny z hornin soudržných do násypů zhutněných strojně</t>
  </si>
  <si>
    <t>-516599996</t>
  </si>
  <si>
    <t>Uložení sypanin do násypů strojně s rozprostřením sypaniny ve vrstvách a s hrubým urovnáním zhutněných z hornin soudržných jakékoliv třídy těžitelnosti</t>
  </si>
  <si>
    <t>https://podminky.urs.cz/item/CS_URS_2022_02/171151103</t>
  </si>
  <si>
    <t>23</t>
  </si>
  <si>
    <t>171152111</t>
  </si>
  <si>
    <t>Uložení sypaniny z hornin nesoudržných a sypkých do násypů zhutněných v aktivní zóně silnic a dálnic</t>
  </si>
  <si>
    <t>2038226540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</si>
  <si>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</si>
  <si>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https://podminky.urs.cz/item/CS_URS_2022_02/171152111</t>
  </si>
  <si>
    <t>24</t>
  </si>
  <si>
    <t>171201221</t>
  </si>
  <si>
    <t>Poplatek za uložení na skládce (skládkovné) zeminy a kamení kód odpadu 17 05 04</t>
  </si>
  <si>
    <t>t</t>
  </si>
  <si>
    <t>1673192817</t>
  </si>
  <si>
    <t>Poplatek za uložení stavebního odpadu na skládce (skládkovné) zeminy a kamení zatříděného do Katalogu odpadů pod kódem 17 05 04</t>
  </si>
  <si>
    <t>https://podminky.urs.cz/item/CS_URS_2022_02/171201221</t>
  </si>
  <si>
    <t>622,68 "m3" *2,0 "t/m3"</t>
  </si>
  <si>
    <t>25</t>
  </si>
  <si>
    <t>171251201</t>
  </si>
  <si>
    <t>Uložení sypaniny na skládky nebo meziskládky</t>
  </si>
  <si>
    <t>1983831407</t>
  </si>
  <si>
    <t>Uložení sypaniny na skládky nebo meziskládky bez hutnění s upravením uložené sypaniny do předepsaného tvaru</t>
  </si>
  <si>
    <t>https://podminky.urs.cz/item/CS_URS_2022_02/171251201</t>
  </si>
  <si>
    <t>"Odkopávky na skládku" 622,68</t>
  </si>
  <si>
    <t>26</t>
  </si>
  <si>
    <t>174151101</t>
  </si>
  <si>
    <t>Zásyp jam, šachet rýh nebo kolem objektů sypaninou se zhutněním</t>
  </si>
  <si>
    <t>-1542646130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</si>
  <si>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</si>
  <si>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</si>
  <si>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"Výpln zasakovacích jam drenáže" 4*3,0*1,0*1,0+1*3,0*0,6*1,0</t>
  </si>
  <si>
    <t>27</t>
  </si>
  <si>
    <t>174251101</t>
  </si>
  <si>
    <t>Zásyp jam, šachet rýh nebo kolem objektů sypaninou bez zhutnění</t>
  </si>
  <si>
    <t>-844548628</t>
  </si>
  <si>
    <t>Zásyp sypaninou z jakékoliv horniny strojně s uložením výkopku ve vrstvách bez zhutnění jam, šachet, rýh nebo kolem objektů v těchto vykopávkách</t>
  </si>
  <si>
    <t>https://podminky.urs.cz/item/CS_URS_2022_02/174251101</t>
  </si>
  <si>
    <t>"Zpetný zához (krytí) zasakovacích jam" 4*3,0*1,0*1,0+1*3,0*0,6*1,0</t>
  </si>
  <si>
    <t>28</t>
  </si>
  <si>
    <t>181152302</t>
  </si>
  <si>
    <t>Úprava pláně pro silnice a dálnice v zářezech se zhutněním</t>
  </si>
  <si>
    <t>589866465</t>
  </si>
  <si>
    <t>Úprava pláně na stavbách silnic a dálnic strojně v zářezech mimo skalních se zhutněním</t>
  </si>
  <si>
    <t>https://podminky.urs.cz/item/CS_URS_2022_02/181152302</t>
  </si>
  <si>
    <t>"Základní plocha 0,000-0,212" 212,0*5,0</t>
  </si>
  <si>
    <t>"Rozšírení spodku pláne" 212,0*2*0,71</t>
  </si>
  <si>
    <t>"Rozšírení v oblouku 0,14422-0,22138" 43,89</t>
  </si>
  <si>
    <t>"Základní plocha 0,212-0,614" 402,0*5,0</t>
  </si>
  <si>
    <t>"Rozšírení spodku pláne" 402,0*2*0,36</t>
  </si>
  <si>
    <t>"Dopocty (napojení, výhybny)" 412,50+321,30</t>
  </si>
  <si>
    <t>29</t>
  </si>
  <si>
    <t>182151112</t>
  </si>
  <si>
    <t>Svahování v zářezech v hornině třídy těžitelnosti II skupiny 4 a 5 strojně</t>
  </si>
  <si>
    <t>986760958</t>
  </si>
  <si>
    <t>Svahování trvalých svahů do projektovaných profilů strojně s potřebným přemístěním výkopku při svahování v zářezech v hornině třídy těžitelnosti II, skupiny 4 a 5</t>
  </si>
  <si>
    <t>https://podminky.urs.cz/item/CS_URS_2022_02/182151112</t>
  </si>
  <si>
    <t>30</t>
  </si>
  <si>
    <t>182251101</t>
  </si>
  <si>
    <t>Svahování násypů strojně</t>
  </si>
  <si>
    <t>1412793406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</si>
  <si>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</si>
  <si>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</si>
  <si>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Zakládání</t>
  </si>
  <si>
    <t>31</t>
  </si>
  <si>
    <t>214500111</t>
  </si>
  <si>
    <t>Zřízení výplně rýh s drenážním potrubím do DN 200 štěrkopískem v do 300 mm</t>
  </si>
  <si>
    <t>1182416279</t>
  </si>
  <si>
    <t>Zřízení výplně rýhy s drenážním potrubím z trub DN do 200 štěrkem, pískem nebo štěrkopískem, výšky přes 200 do 300 mm</t>
  </si>
  <si>
    <t>https://podminky.urs.cz/item/CS_URS_2022_02/214500111</t>
  </si>
  <si>
    <t>"Podélný trativod podél HC14a-R" 614,0</t>
  </si>
  <si>
    <t>"Podélný trativod podél opěrné zdi km 0,000-0,090" 109,80</t>
  </si>
  <si>
    <t>32</t>
  </si>
  <si>
    <t>M</t>
  </si>
  <si>
    <t>58343930</t>
  </si>
  <si>
    <t>kamenivo drcené hrubé frakce 16/32</t>
  </si>
  <si>
    <t>-991117016</t>
  </si>
  <si>
    <t>"Výpln drenážní rýhy 0,000-0,212" 212*0,30*0,35</t>
  </si>
  <si>
    <t>"Výpln drenážní rýhy 0,212-0,614" 402*0,30*0,35+40*0,9*0,35</t>
  </si>
  <si>
    <t>33</t>
  </si>
  <si>
    <t>274313511</t>
  </si>
  <si>
    <t>Základové pásy z betonu tř. C 12/15</t>
  </si>
  <si>
    <t>2121487703</t>
  </si>
  <si>
    <t>Základy z betonu prostého pasy betonu kamenem neprokládaného tř. C 12/15</t>
  </si>
  <si>
    <t>https://podminky.urs.cz/item/CS_URS_2022_02/274313511</t>
  </si>
  <si>
    <t>"Základ opěrné zdi" 90,0*0,8*1,0</t>
  </si>
  <si>
    <t>Svislé a kompletní konstrukce</t>
  </si>
  <si>
    <t>34</t>
  </si>
  <si>
    <t>311362021</t>
  </si>
  <si>
    <t>Výztuž nosných zdí svařovanými sítěmi Kari</t>
  </si>
  <si>
    <t>1457399720</t>
  </si>
  <si>
    <t>Výztuž nadzákladových zdí nosných svislých nebo odkloněných od svislice, rovných nebo oblých ze svařovaných sítí z drátů typu KARI</t>
  </si>
  <si>
    <t>https://podminky.urs.cz/item/CS_URS_2022_02/311362021</t>
  </si>
  <si>
    <t>"Výztuž lapače splavenin, žlab č.4" 0,247</t>
  </si>
  <si>
    <t>"Výztuž lapace splavenin, propustek c.1" 0,204</t>
  </si>
  <si>
    <t>"Výztuž na rubu operné zdi" 3,60</t>
  </si>
  <si>
    <t xml:space="preserve">"Výztuž na rubu operné zdi -nepresnosti zamerení 20%" 2,16*0,2 </t>
  </si>
  <si>
    <t>35</t>
  </si>
  <si>
    <t>317321016</t>
  </si>
  <si>
    <t>Římsy opěrných zdí a valů ze ŽB tř. C 16/20</t>
  </si>
  <si>
    <t>2055377826</t>
  </si>
  <si>
    <t>Římsy opěrných zdí a valů z betonu železového tř. C 16/20</t>
  </si>
  <si>
    <t>https://podminky.urs.cz/item/CS_URS_2022_02/317321016</t>
  </si>
  <si>
    <t>"Žlab c.4 - rímsa" 0,23</t>
  </si>
  <si>
    <t>36</t>
  </si>
  <si>
    <t>317353111</t>
  </si>
  <si>
    <t>Bednění říms opěrných zdí a valů přímých, zalomených nebo zakřivených zřízení</t>
  </si>
  <si>
    <t>-1311849825</t>
  </si>
  <si>
    <t>Bednění říms opěrných zdí a valů jakéhokoliv tvaru přímých, zalomených nebo jinak zakřivených zřízení</t>
  </si>
  <si>
    <t>https://podminky.urs.cz/item/CS_URS_2022_02/317353111</t>
  </si>
  <si>
    <t>"Bednení ríms žlab c.4" 1,40</t>
  </si>
  <si>
    <t>37</t>
  </si>
  <si>
    <t>317353112</t>
  </si>
  <si>
    <t>Bednění říms opěrných zdí a valů přímých, zalomených nebo zakřivených odstranění</t>
  </si>
  <si>
    <t>-945199495</t>
  </si>
  <si>
    <t>Bednění říms opěrných zdí a valů jakéhokoliv tvaru přímých, zalomených nebo jinak zakřivených odstranění</t>
  </si>
  <si>
    <t>https://podminky.urs.cz/item/CS_URS_2022_02/317353112</t>
  </si>
  <si>
    <t>38</t>
  </si>
  <si>
    <t>317361011</t>
  </si>
  <si>
    <t>Výztuž říms opěrných zdí a valů z betonářské oceli 10 216</t>
  </si>
  <si>
    <t>2001957261</t>
  </si>
  <si>
    <t>Výztuž říms opěrných zdí a valů z oceli 10 216 (E)</t>
  </si>
  <si>
    <t>https://podminky.urs.cz/item/CS_URS_2022_02/317361011</t>
  </si>
  <si>
    <t>"Výztuž žlabu c.4" 0,702</t>
  </si>
  <si>
    <t>"Výztuž rímsy žlab c.4" 0,0345</t>
  </si>
  <si>
    <t>39</t>
  </si>
  <si>
    <t>327211124</t>
  </si>
  <si>
    <t>Zdivo opěrných zdí z nepravidelných kamenů na maltu obj kamene přes 0,02 m3 š spáry přes 20 do 50 mm</t>
  </si>
  <si>
    <t>267108297</t>
  </si>
  <si>
    <t>Zdivo nadzákladové opěrných zdí a valů z lomového kamene štípaného nebo ručně vybíraného na maltu z nepravidelných kamenů objemu 1 kusu kamene přes 0,02 m3, šířka spáry přes 20 do 50 mm</t>
  </si>
  <si>
    <t>https://podminky.urs.cz/item/CS_URS_2022_02/327211124</t>
  </si>
  <si>
    <t>"Zdivo operné zdi" 90,0*2,0*(0,9+0,5)/2</t>
  </si>
  <si>
    <t xml:space="preserve">"Úprava výšky zdi - nepresnosti zamerení 20%" 126,0*0,2 </t>
  </si>
  <si>
    <t>40</t>
  </si>
  <si>
    <t>327211911</t>
  </si>
  <si>
    <t>Příplatek k cenám zdiva opěrných zdí z kamene na maltu za jednostranné lícování zdiva</t>
  </si>
  <si>
    <t>1529435939</t>
  </si>
  <si>
    <t>Zdivo nadzákladové opěrných zdí a valů z lomového kamene štípaného nebo ručně vybíraného na maltu Příplatek k cenám za lícování zdiva jednostranné</t>
  </si>
  <si>
    <t>https://podminky.urs.cz/item/CS_URS_2022_02/327211911</t>
  </si>
  <si>
    <t>41</t>
  </si>
  <si>
    <t>327211921</t>
  </si>
  <si>
    <t>Příplatek k cenám zdiva opěrných zdí z kamene na maltu za vytvoření hrany rohu</t>
  </si>
  <si>
    <t>1265430725</t>
  </si>
  <si>
    <t>Zdivo nadzákladové opěrných zdí a valů z lomového kamene štípaného nebo ručně vybíraného na maltu Příplatek k cenám za vytvoření hrany rohu</t>
  </si>
  <si>
    <t>https://podminky.urs.cz/item/CS_URS_2022_02/327211921</t>
  </si>
  <si>
    <t>42</t>
  </si>
  <si>
    <t>327501111</t>
  </si>
  <si>
    <t>Výplň za opěrami a protimrazové klíny z kameniva drceného nebo těženého</t>
  </si>
  <si>
    <t>-1694240949</t>
  </si>
  <si>
    <t>Výplň za opěrami a protimrazové klíny z kameniva drceného nebo těženého se zhutněním</t>
  </si>
  <si>
    <t>https://podminky.urs.cz/item/CS_URS_2022_02/327501111</t>
  </si>
  <si>
    <t>"Zásyp na rubu operné zdi" 90,0*(2,0+0,8)*0,25</t>
  </si>
  <si>
    <t xml:space="preserve">"Úprava výšky zdi - nepresnosti zamerení 20%"  63,0*0,20 </t>
  </si>
  <si>
    <t>Vodorovné konstrukce</t>
  </si>
  <si>
    <t>43</t>
  </si>
  <si>
    <t>451312111</t>
  </si>
  <si>
    <t>Podklad pod dlažbu z betonu prostého C 20/25 tl přes 100 do 150 mm</t>
  </si>
  <si>
    <t>-169439239</t>
  </si>
  <si>
    <t>Podklad pod dlažbu z betonu prostého bez zvýšených nároků na prostředí tř. C 20/25 tl. přes 100 do 150 mm</t>
  </si>
  <si>
    <t>https://podminky.urs.cz/item/CS_URS_2022_02/451312111</t>
  </si>
  <si>
    <t>"Krajnice vpravo" 86,5*0,5</t>
  </si>
  <si>
    <t>"Krajnice vlevo" 121,0*0,5</t>
  </si>
  <si>
    <t>"Krajnice - rigol vpravo" 94,0</t>
  </si>
  <si>
    <t>"Opevnení príkopu pred vtokem do lapace splavenin u žlabu c.4" 5,0*1,0</t>
  </si>
  <si>
    <t>"Opevnení u cela c.1 km 0,08950" 12,50</t>
  </si>
  <si>
    <t>"Opevnení mezi cely c.1 a c.2 km 0,10380-0,11630" 25,95</t>
  </si>
  <si>
    <t>44</t>
  </si>
  <si>
    <t>451573111</t>
  </si>
  <si>
    <t>Lože pod potrubí otevřený výkop ze štěrkopísku</t>
  </si>
  <si>
    <t>-1178612702</t>
  </si>
  <si>
    <t>Lože pod potrubí, stoky a drobné objekty v otevřeném výkopu z písku a štěrkopísku do 63 mm</t>
  </si>
  <si>
    <t>https://podminky.urs.cz/item/CS_URS_2022_02/451573111</t>
  </si>
  <si>
    <t>"Propustek c1 - podsyp propustku" 2,03</t>
  </si>
  <si>
    <t>"Propustek c1 - obsyp" 10,73</t>
  </si>
  <si>
    <t>"Lapac plavenin u propustku c1 - podsyp" 0,225</t>
  </si>
  <si>
    <t>"Propustek c2 - podsyp propustku" 1,13</t>
  </si>
  <si>
    <t>"Propustek c2 - obsyp" 5,96</t>
  </si>
  <si>
    <t>"Žlab c4 - podsyp" 0,91</t>
  </si>
  <si>
    <t>"Žlab c4 - obsyp" 1,42</t>
  </si>
  <si>
    <t>"Lapac plavenin u žlabu c4 - podsyp" 0,225</t>
  </si>
  <si>
    <t>45</t>
  </si>
  <si>
    <t>452312131</t>
  </si>
  <si>
    <t>Sedlové lože z betonu prostého tř. C 12/15 otevřený výkop</t>
  </si>
  <si>
    <t>-1983165037</t>
  </si>
  <si>
    <t>Podkladní a zajišťovací konstrukce z betonu prostého v otevřeném výkopu sedlové lože pod potrubí z betonu tř. C 12/15</t>
  </si>
  <si>
    <t>https://podminky.urs.cz/item/CS_URS_2022_02/452312131</t>
  </si>
  <si>
    <t>"Betonové sedlo propustku c1" 6,46</t>
  </si>
  <si>
    <t>"Betonové sedlo propustku c2" 3,59</t>
  </si>
  <si>
    <t>"Betonové sedlo žlabu č.4" 0,91</t>
  </si>
  <si>
    <t>46</t>
  </si>
  <si>
    <t>452351101</t>
  </si>
  <si>
    <t>Bednění podkladních desek nebo bloků nebo sedlového lože otevřený výkop</t>
  </si>
  <si>
    <t>-1256693684</t>
  </si>
  <si>
    <t>Bednění podkladních a zajišťovacích konstrukcí v otevřeném výkopu desek nebo sedlových loží pod potrubí, stoky a drobné objekty</t>
  </si>
  <si>
    <t>https://podminky.urs.cz/item/CS_URS_2022_02/452351101</t>
  </si>
  <si>
    <t>"Propustek c1 - bednení" 35,98</t>
  </si>
  <si>
    <t>"Lapač splavenin u propustku č.1 - bednění" 10,0</t>
  </si>
  <si>
    <t>"Propustek c2 - bednení" 25,01</t>
  </si>
  <si>
    <t>"Žlab č.4 - bednění" 43,57-1,40</t>
  </si>
  <si>
    <t>"Lapac splavenin u žlabu c.4 - bednení" 12,9</t>
  </si>
  <si>
    <t>47</t>
  </si>
  <si>
    <t>465511427</t>
  </si>
  <si>
    <t>Dlažba z lomového kamene na sucho s vyklínováním a vyplněním spár tl 400 mm</t>
  </si>
  <si>
    <t>-46387302</t>
  </si>
  <si>
    <t>Dlažba z lomového kamene lomařsky upraveného na sucho s vyklínováním kamenem, s vyplněním spár těženým kamenivem, drnem nebo ornicí s osetím, tl. kamene 400 mm</t>
  </si>
  <si>
    <t>https://podminky.urs.cz/item/CS_URS_2022_02/465511427</t>
  </si>
  <si>
    <t>"Kamenná rovnanina príkopu km 0,10380-0,11630" 10,5*1,0</t>
  </si>
  <si>
    <t>48</t>
  </si>
  <si>
    <t>465513227</t>
  </si>
  <si>
    <t>Dlažba z lomového kamene na cementovou maltu s vyspárováním tl 250 mm pro hráze</t>
  </si>
  <si>
    <t>-1722394059</t>
  </si>
  <si>
    <t>Dlažba z lomového kamene lomařsky upraveného na cementovou maltu, s vyspárováním cementovou maltou, tl. kamene 250 mm</t>
  </si>
  <si>
    <t>https://podminky.urs.cz/item/CS_URS_2022_02/465513227</t>
  </si>
  <si>
    <t>Komunikace pozemní</t>
  </si>
  <si>
    <t>49</t>
  </si>
  <si>
    <t>564861111</t>
  </si>
  <si>
    <t>Podklad ze štěrkodrtě ŠD plochy přes 100 m2 tl. 200 mm</t>
  </si>
  <si>
    <t>417905231</t>
  </si>
  <si>
    <t>Podklad ze štěrkodrti ŠD s rozprostřením a zhutněním plochy přes 100 m2, po zhutnění tl. 200 mm</t>
  </si>
  <si>
    <t>https://podminky.urs.cz/item/CS_URS_2022_02/564861111</t>
  </si>
  <si>
    <t>"Rozšírení spodku vrstvy" 212,0*2*0,21</t>
  </si>
  <si>
    <t>"Doplnení zemní pláne v místech úzké stávající vozovky" 831,00</t>
  </si>
  <si>
    <t>50</t>
  </si>
  <si>
    <t>564871116</t>
  </si>
  <si>
    <t>Podklad ze štěrkodrtě ŠD plochy přes 100 m2 tl. 300 mm</t>
  </si>
  <si>
    <t>-1479504995</t>
  </si>
  <si>
    <t>Podklad ze štěrkodrti ŠD s rozprostřením a zhutněním plochy přes 100 m2, po zhutnění tl. 300 mm</t>
  </si>
  <si>
    <t>https://podminky.urs.cz/item/CS_URS_2022_02/564871116</t>
  </si>
  <si>
    <t>"Výmena zemní pláne 0,000-0,212, cástecne predrcený šterk ze štetové konstrukce"</t>
  </si>
  <si>
    <t>"Rozšírení spodku vrstvy" 212,0*2*0,41</t>
  </si>
  <si>
    <t>"Rozšírení v oblouku 0,14422-0,212" 33,89</t>
  </si>
  <si>
    <t>"Dopocty (napojení, výhybny)" 60,0+16,0+41,0+19,5+71,5+27,0+22,0</t>
  </si>
  <si>
    <t>51</t>
  </si>
  <si>
    <t>564932111</t>
  </si>
  <si>
    <t>Podklad z mechanicky zpevněného kameniva MZK tl 100 mm</t>
  </si>
  <si>
    <t>-1943578844</t>
  </si>
  <si>
    <t>Podklad z mechanicky zpevněného kameniva MZK (minerální beton) s rozprostřením a s hutněním, po zhutnění tl. 100 mm</t>
  </si>
  <si>
    <t>https://podminky.urs.cz/item/CS_URS_2022_02/564932111</t>
  </si>
  <si>
    <t>"Rozšírení spodku vrstvy" 212,0*2*0,11</t>
  </si>
  <si>
    <t>52</t>
  </si>
  <si>
    <t>565155121</t>
  </si>
  <si>
    <t>Asfaltový beton vrstva podkladní ACP 16 (obalované kamenivo OKS) tl 70 mm š přes 3 m</t>
  </si>
  <si>
    <t>-1264697240</t>
  </si>
  <si>
    <t>Asfaltový beton vrstva podkladní ACP 16 (obalované kamenivo střednězrnné - OKS) s rozprostřením a zhutněním v pruhu šířky přes 3 m, po zhutnění tl. 70 mm</t>
  </si>
  <si>
    <t>https://podminky.urs.cz/item/CS_URS_2022_02/565155121</t>
  </si>
  <si>
    <t>"Rozšírení spodku vrstvy" 212,0*2*0,04</t>
  </si>
  <si>
    <t>"Rozšírení spodku vrstvy" 402,0*2*0,04</t>
  </si>
  <si>
    <t>"Dopocty (napojení, výhybny)" 412,50</t>
  </si>
  <si>
    <t>53</t>
  </si>
  <si>
    <t>566201111</t>
  </si>
  <si>
    <t>Úprava krytu z kameniva drceného pro nový kryt s doplněním kameniva drceného do 0,04 m3/m2</t>
  </si>
  <si>
    <t>1722239619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</si>
  <si>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</si>
  <si>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https://podminky.urs.cz/item/CS_URS_2022_02/566201111</t>
  </si>
  <si>
    <t>54</t>
  </si>
  <si>
    <t>567123811</t>
  </si>
  <si>
    <t>Podklad ze směsi stmelené cementem na dálnici SC C 8/10 (KSC I) tl 120 mm</t>
  </si>
  <si>
    <t>-1540228284</t>
  </si>
  <si>
    <t>Podklad ze směsi stmelené cementem na dálnici a letištních plochách bez dilatačních spár, s rozprostřením a zhutněním SC C 8/10 (KSC I), po zhutnění tl. 120 mm</t>
  </si>
  <si>
    <t>https://podminky.urs.cz/item/CS_URS_2022_02/567123811</t>
  </si>
  <si>
    <t>"Krajnice vpravo" (572,5-212,0) * 0,5</t>
  </si>
  <si>
    <t>"Krajnice vlevo" (575,0-173,5) * 0,5</t>
  </si>
  <si>
    <t>55</t>
  </si>
  <si>
    <t>567531121</t>
  </si>
  <si>
    <t>Recyklace podkladu za studena na místě - rozpojení a reprofilace tl přes 200 do 250 mm pl přes 1000 do 3000 m2</t>
  </si>
  <si>
    <t>-1044961592</t>
  </si>
  <si>
    <t>Recyklace podkladní vrstvy za studena na místě rozpojení a reprofilace podkladu s hutněním plochy přes 1 000 do 3 000 m2, tloušťky přes 200 do 250 mm</t>
  </si>
  <si>
    <t>https://podminky.urs.cz/item/CS_URS_2022_02/567531121</t>
  </si>
  <si>
    <t>"Rozšírení spodku vrstvy" 2*402,0*0,36</t>
  </si>
  <si>
    <t>56</t>
  </si>
  <si>
    <t>567532122</t>
  </si>
  <si>
    <t>Recyklace podkladu za studena na místě - promísení s pojivem, kamenivem tl přes 220 do 250 mm pl přes 1000 do 3000 m2</t>
  </si>
  <si>
    <t>1644257063</t>
  </si>
  <si>
    <t>Recyklace podkladní vrstvy za studena na místě promísení rozpojené směsi s kamenivem a pojivem (materiál ve specifikaci) s rozhrnutím, zhutněním a vlhčením plochy přes 1 000 do 3 000 m2, tloušťky po zhutnění přes 220 do 250 mm</t>
  </si>
  <si>
    <t>https://podminky.urs.cz/item/CS_URS_2022_02/567532122</t>
  </si>
  <si>
    <t>57</t>
  </si>
  <si>
    <t>11162540</t>
  </si>
  <si>
    <t>emulze asfaltová obalovací pro použití za studena</t>
  </si>
  <si>
    <t>-974311089</t>
  </si>
  <si>
    <t>"Plocha*hloubka*%*množsví/tunu" 2299,44*0,25*0,04*1,2</t>
  </si>
  <si>
    <t>58</t>
  </si>
  <si>
    <t>58522150</t>
  </si>
  <si>
    <t>cement portlandský směsný CEM II 32,5MPa</t>
  </si>
  <si>
    <t>1511909732</t>
  </si>
  <si>
    <t>"Plocha*hloubka*%*množsví/tunu" 2299,44*0,25*0,02*2,1</t>
  </si>
  <si>
    <t>59</t>
  </si>
  <si>
    <t>573111112</t>
  </si>
  <si>
    <t>Postřik živičný infiltrační s posypem z asfaltu množství 1 kg/m2</t>
  </si>
  <si>
    <t>1502745697</t>
  </si>
  <si>
    <t>Postřik infiltrační PI z asfaltu silničního s posypem kamenivem, v množství 1,00 kg/m2</t>
  </si>
  <si>
    <t>https://podminky.urs.cz/item/CS_URS_2022_02/573111112</t>
  </si>
  <si>
    <t>"Rozšírení spodku vrstvy" 402,0*2*0,11</t>
  </si>
  <si>
    <t>60</t>
  </si>
  <si>
    <t>573211106</t>
  </si>
  <si>
    <t>Postřik živičný spojovací z asfaltu v množství 0,20 kg/m2</t>
  </si>
  <si>
    <t>-645387322</t>
  </si>
  <si>
    <t>Postřik spojovací PS bez posypu kamenivem z asfaltu silničního, v množství 0,20 kg/m2</t>
  </si>
  <si>
    <t>https://podminky.urs.cz/item/CS_URS_2022_02/573211106</t>
  </si>
  <si>
    <t>61</t>
  </si>
  <si>
    <t>577134221</t>
  </si>
  <si>
    <t>Asfaltový beton vrstva obrusná ACO 11 (ABS) tř. II tl 40 mm š přes 3 m z nemodifikovaného asfaltu</t>
  </si>
  <si>
    <t>-1652278563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</si>
  <si>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</si>
  <si>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</si>
  <si>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62</t>
  </si>
  <si>
    <t>591141111</t>
  </si>
  <si>
    <t>Kladení dlažby z kostek velkých z kamene na MC tl 50 mm</t>
  </si>
  <si>
    <t>-1806975808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</si>
  <si>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</si>
  <si>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https://podminky.urs.cz/item/CS_URS_2022_02/591141111</t>
  </si>
  <si>
    <t>63</t>
  </si>
  <si>
    <t>58381007</t>
  </si>
  <si>
    <t>kostka dlažební žula drobná 8/10</t>
  </si>
  <si>
    <t>-1958407615</t>
  </si>
  <si>
    <t>64</t>
  </si>
  <si>
    <t>58381008</t>
  </si>
  <si>
    <t>kostka štípaná dlažební žula velká 15/17</t>
  </si>
  <si>
    <t>1976199055</t>
  </si>
  <si>
    <t>65</t>
  </si>
  <si>
    <t>596212223</t>
  </si>
  <si>
    <t>Kladení zámkové dlažby pozemních komunikací tl 80 mm skupiny B pl přes 300 m2</t>
  </si>
  <si>
    <t>-114778113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</si>
  <si>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300 m2</t>
  </si>
  <si>
    <t>https://podminky.urs.cz/item/CS_URS_2022_02/596212223</t>
  </si>
  <si>
    <t>"Zpevnená plocha km 0,000-0,121" 208,8</t>
  </si>
  <si>
    <t>"Zpevnená plocha km 0,140" 41,0</t>
  </si>
  <si>
    <t>"Zpevněná plocha km 0,160" 71,5</t>
  </si>
  <si>
    <t>66</t>
  </si>
  <si>
    <t>592450010</t>
  </si>
  <si>
    <t>Dlažba zámková šedá 60</t>
  </si>
  <si>
    <t>357720630</t>
  </si>
  <si>
    <t>"Zpevnená plocha km 0,000-0,121" 208,8 / 2 -0,8</t>
  </si>
  <si>
    <t>67</t>
  </si>
  <si>
    <t>592450050</t>
  </si>
  <si>
    <t>Dlažba zámková šedá 80</t>
  </si>
  <si>
    <t>-1710595459</t>
  </si>
  <si>
    <t>68</t>
  </si>
  <si>
    <t>592451100</t>
  </si>
  <si>
    <t>Dlažba reliéfní barevná 60</t>
  </si>
  <si>
    <t>571948955</t>
  </si>
  <si>
    <t xml:space="preserve">"Varovný pás"  0,8</t>
  </si>
  <si>
    <t>Trubní vedení</t>
  </si>
  <si>
    <t>69</t>
  </si>
  <si>
    <t>822392111</t>
  </si>
  <si>
    <t>Montáž potrubí z trub TZH s integrovaným těsněním otevřený výkop sklon do 20 % DN 400</t>
  </si>
  <si>
    <t>-1794957407</t>
  </si>
  <si>
    <t>Montáž potrubí z trub železobetonových hrdlových v otevřeném výkopu ve sklonu do 20 % s integrovaným těsněním DN 400</t>
  </si>
  <si>
    <t>https://podminky.urs.cz/item/CS_URS_2022_02/822392111</t>
  </si>
  <si>
    <t>"Propustek č.1" 22,5</t>
  </si>
  <si>
    <t>"Propustek č.2" 12,5</t>
  </si>
  <si>
    <t>70</t>
  </si>
  <si>
    <t>59222022</t>
  </si>
  <si>
    <t>trouba ŽB hrdlová DN 400</t>
  </si>
  <si>
    <t>1297202168</t>
  </si>
  <si>
    <t>trouba ŽB hrdlová DN 400, délka 2500 mm</t>
  </si>
  <si>
    <t>"Propustek c.1" 22,5/2,5</t>
  </si>
  <si>
    <t>"Propustek c.2" 12,5/2,5</t>
  </si>
  <si>
    <t>71</t>
  </si>
  <si>
    <t>871218113</t>
  </si>
  <si>
    <t>Kladení drenážního potrubí z flexibilního PVC průměru do 110 mm</t>
  </si>
  <si>
    <t>1644821106</t>
  </si>
  <si>
    <t>Kladení drenážního potrubí z plastických hmot do připravené rýhy z flexibilního PVC, průměru do 110 mm</t>
  </si>
  <si>
    <t>https://podminky.urs.cz/item/CS_URS_2022_02/871218113</t>
  </si>
  <si>
    <t>614,0</t>
  </si>
  <si>
    <t>72</t>
  </si>
  <si>
    <t>28611223</t>
  </si>
  <si>
    <t>trubka drenážní flexibilní celoperforovaná PVC-U SN 4 DN 100 pro meliorace, dočasné nebo odlehčovací drenáže</t>
  </si>
  <si>
    <t>-1148827201</t>
  </si>
  <si>
    <t>614,0*1,03</t>
  </si>
  <si>
    <t>73</t>
  </si>
  <si>
    <t>894302152</t>
  </si>
  <si>
    <t>Stěny šachet tl nad 200 mm ze ŽB se zvýšenými nároky na prostředí tř. C 25/30</t>
  </si>
  <si>
    <t>1681647675</t>
  </si>
  <si>
    <t>Ostatní konstrukce na trubním vedení ze železobetonu stěny šachet tloušťky přes 200 mm z betonu se zvýšenými nároky na prostředí tř. C 25/30</t>
  </si>
  <si>
    <t>https://podminky.urs.cz/item/CS_URS_2022_02/894302152</t>
  </si>
  <si>
    <t>"Žlab c.4" 3,90</t>
  </si>
  <si>
    <t>"Lapac splavenin u žlabu c.4" 2,06</t>
  </si>
  <si>
    <t>"Lapac splavenin u propustku c.1" 1,7</t>
  </si>
  <si>
    <t>74</t>
  </si>
  <si>
    <t>899211113</t>
  </si>
  <si>
    <t>Osazení mříží s rámem hmotnosti přes 100 do 150 kg</t>
  </si>
  <si>
    <t>-1433677816</t>
  </si>
  <si>
    <t>Osazení litinových mříží s rámem na šachtách tunelové stoky hmotnosti jednotlivě přes 100 do 150 kg</t>
  </si>
  <si>
    <t>https://podminky.urs.cz/item/CS_URS_2022_02/899211113</t>
  </si>
  <si>
    <t>"Prícný žlab c.4" 6,0 "m" * 2 "mríže/1m"</t>
  </si>
  <si>
    <t>75</t>
  </si>
  <si>
    <t>59224481</t>
  </si>
  <si>
    <t>mříž vtoková s rámem pro uliční vpusť 500x500, zatížení 60 tun</t>
  </si>
  <si>
    <t>1627314828</t>
  </si>
  <si>
    <t>76</t>
  </si>
  <si>
    <t>SPC_2</t>
  </si>
  <si>
    <t>Ocelové česle pozinkované, práce a materiál</t>
  </si>
  <si>
    <t>444515140</t>
  </si>
  <si>
    <t>"cesle 1,2x1,2m" 2,0 "kusy"</t>
  </si>
  <si>
    <t>77</t>
  </si>
  <si>
    <t>895941111</t>
  </si>
  <si>
    <t xml:space="preserve">Zřízení příčného žlabu </t>
  </si>
  <si>
    <t>-440851641</t>
  </si>
  <si>
    <t>https://podminky.urs.cz/item/CS_URS_2022_02/895941111</t>
  </si>
  <si>
    <t>"1,0 m = 1 kus"</t>
  </si>
  <si>
    <t xml:space="preserve">"Žlab c.1" 5,0 </t>
  </si>
  <si>
    <t xml:space="preserve">"Žlab c.2" 5,0 </t>
  </si>
  <si>
    <t xml:space="preserve">"Žlab c.3" 5,0 </t>
  </si>
  <si>
    <t>78</t>
  </si>
  <si>
    <t>SPC_3</t>
  </si>
  <si>
    <t>Žlab BGZ S- 200 dl. 1,0 m</t>
  </si>
  <si>
    <t>-1548288521</t>
  </si>
  <si>
    <t>Žlab BGZ S-200 dl. 1,0 m</t>
  </si>
  <si>
    <t>79</t>
  </si>
  <si>
    <t>SPC_4</t>
  </si>
  <si>
    <t>Rošt žlabu BGZ 200 dl.1,0 m pro zatížení E 600 kN</t>
  </si>
  <si>
    <t>-1870471107</t>
  </si>
  <si>
    <t>80</t>
  </si>
  <si>
    <t>SPC_5</t>
  </si>
  <si>
    <t>Spojovací materiál žlaby BGZ</t>
  </si>
  <si>
    <t>198148630</t>
  </si>
  <si>
    <t>81</t>
  </si>
  <si>
    <t>899202111a</t>
  </si>
  <si>
    <t xml:space="preserve">Osazení mríží vcetne rámu hmotnosti  do 100 kg</t>
  </si>
  <si>
    <t>89470330</t>
  </si>
  <si>
    <t>Osazení mríží vcetne rámu hmotnosti do 100 kg</t>
  </si>
  <si>
    <t>https://podminky.urs.cz/item/CS_URS_2022_02/899202111a</t>
  </si>
  <si>
    <t>"žlaby c.1, c.2, c.3: 1,0 m = 1 kus" 15,0*1</t>
  </si>
  <si>
    <t>82</t>
  </si>
  <si>
    <t>SPC02</t>
  </si>
  <si>
    <t>Odřezání části prefabrikátu železobetonového TZH 400</t>
  </si>
  <si>
    <t>-988988913</t>
  </si>
  <si>
    <t>https://podminky.urs.cz/item/CS_URS_2022_02/SPC02</t>
  </si>
  <si>
    <t>Ostatní konstrukce a práce, bourání</t>
  </si>
  <si>
    <t>91</t>
  </si>
  <si>
    <t>Doplnující konstrukce a práce pozemních komunikací, letišt a ploch</t>
  </si>
  <si>
    <t>83</t>
  </si>
  <si>
    <t>916131213</t>
  </si>
  <si>
    <t>Osazení silničního obrubníku betonového stojatého s boční opěrou do lože z betonu prostého</t>
  </si>
  <si>
    <t>-61979118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</si>
  <si>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</si>
  <si>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</si>
  <si>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"Nájezdový obrubník" 311,90</t>
  </si>
  <si>
    <t>"Silnicní obrubník" 113,7</t>
  </si>
  <si>
    <t>"Prechodový obrubník" 3,0</t>
  </si>
  <si>
    <t>84</t>
  </si>
  <si>
    <t>592174650</t>
  </si>
  <si>
    <t>obrubník betonový silnicní Standard 100x15x25 cm</t>
  </si>
  <si>
    <t>347427430</t>
  </si>
  <si>
    <t>85</t>
  </si>
  <si>
    <t>592174680</t>
  </si>
  <si>
    <t>obrubník betonový silnicní nájezdový Standard 100x15x15 cm</t>
  </si>
  <si>
    <t>1720510702</t>
  </si>
  <si>
    <t>86</t>
  </si>
  <si>
    <t>592174170</t>
  </si>
  <si>
    <t>obrubník betonový prechodový Standard 100x15x25 cm</t>
  </si>
  <si>
    <t>1019275047</t>
  </si>
  <si>
    <t>87</t>
  </si>
  <si>
    <t>693110010</t>
  </si>
  <si>
    <t>Nopová folie, šíře 2 m</t>
  </si>
  <si>
    <t>1676042075</t>
  </si>
  <si>
    <t>"Podél zdi 0,000-0,121" 121,0*1,0 "m"</t>
  </si>
  <si>
    <t>88</t>
  </si>
  <si>
    <t>63150819</t>
  </si>
  <si>
    <t>fólie kontaktní krycí</t>
  </si>
  <si>
    <t>1668232501</t>
  </si>
  <si>
    <t>Fólie kontaktní krycí</t>
  </si>
  <si>
    <t>P</t>
  </si>
  <si>
    <t xml:space="preserve">Poznámka k položce:_x000d_
podstřešní pojistná  s absorpční vrstvou na spodní straně</t>
  </si>
  <si>
    <t xml:space="preserve">"Folie krycí pro vrstvu asfaltu s dehtem na meziskládce - odhad" 200  </t>
  </si>
  <si>
    <t>89</t>
  </si>
  <si>
    <t>919311112</t>
  </si>
  <si>
    <t>Čela propustků z prostého betonu tř. C12/15</t>
  </si>
  <si>
    <t>-2046936905</t>
  </si>
  <si>
    <t>Čela propustků z prostého betonu tř. C 12/15</t>
  </si>
  <si>
    <t>https://podminky.urs.cz/item/CS_URS_2022_02/919311112</t>
  </si>
  <si>
    <t>"Žlab c4 - vtok" 1,62</t>
  </si>
  <si>
    <t>"Žlab c4 - výtok" 1,71</t>
  </si>
  <si>
    <t>90</t>
  </si>
  <si>
    <t>919511112</t>
  </si>
  <si>
    <t>Čela propustků z lomového kamene na maltu cementovou</t>
  </si>
  <si>
    <t>554029226</t>
  </si>
  <si>
    <t>Čela propustků z lomového kamene upraveného, na maltu cementovou</t>
  </si>
  <si>
    <t>https://podminky.urs.cz/item/CS_URS_2022_02/919511112</t>
  </si>
  <si>
    <t>"Propustek c.1 - vtok" 1,92</t>
  </si>
  <si>
    <t>"Propustek č.1 - výtok" 2,22</t>
  </si>
  <si>
    <t>"Propustek c.2 - vtok" 2,64</t>
  </si>
  <si>
    <t>"Propustek c.2 - výtok" 2,79</t>
  </si>
  <si>
    <t>"Celo c.1 - km 0,08950" 1,70</t>
  </si>
  <si>
    <t>"Celo c.2 - km 0,10380" 4,03</t>
  </si>
  <si>
    <t>"Celo c.3 - km 0,11630" 2,81</t>
  </si>
  <si>
    <t>93</t>
  </si>
  <si>
    <t>Ruzné dokoncovací konstrukce a práce inženýrských staveb</t>
  </si>
  <si>
    <t>935112211</t>
  </si>
  <si>
    <t>Osazení příkopového žlabu do betonu tl 100 mm z betonových tvárnic š 800 mm</t>
  </si>
  <si>
    <t>-254592745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</si>
  <si>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</si>
  <si>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https://podminky.urs.cz/item/CS_URS_2022_02/935112211</t>
  </si>
  <si>
    <t>"Rigol 0,000-0,005" 5,0</t>
  </si>
  <si>
    <t>"Propustek c1 - výtok" 0,5</t>
  </si>
  <si>
    <t>"Propustek c2 - vtok a výtok" 2*0,5</t>
  </si>
  <si>
    <t>92</t>
  </si>
  <si>
    <t>PFB.2220202</t>
  </si>
  <si>
    <t>Žlab odvodňovací TBZ 50/65/16</t>
  </si>
  <si>
    <t>1281269243</t>
  </si>
  <si>
    <t>Poznámka k položce:_x000d_
500/650/157</t>
  </si>
  <si>
    <t>"Rigol 0,000-0,005" 5,0*2</t>
  </si>
  <si>
    <t>"Propustek c1 - výtok" 1,0</t>
  </si>
  <si>
    <t>"Propustek c2 - vtok a výtok" 2*1,0</t>
  </si>
  <si>
    <t>96</t>
  </si>
  <si>
    <t>Bourání konstrukcí</t>
  </si>
  <si>
    <t>961021311</t>
  </si>
  <si>
    <t>Bourání základů ze zdiva kamenného</t>
  </si>
  <si>
    <t>1259634629</t>
  </si>
  <si>
    <t>Bourání základů ze zdiva kamenného na jakoukoli maltu</t>
  </si>
  <si>
    <t>https://podminky.urs.cz/item/CS_URS_2022_02/961021311</t>
  </si>
  <si>
    <t>"Odstranění základu stávající zdi" 43,20</t>
  </si>
  <si>
    <t>94</t>
  </si>
  <si>
    <t>966008112</t>
  </si>
  <si>
    <t>Bourání trubního propustku do DN 500</t>
  </si>
  <si>
    <t>1058754461</t>
  </si>
  <si>
    <t>Bourání trubního propustku s odklizením a uložením vybouraného materiálu na skládku na vzdálenost do 3 m nebo s naložením na dopravní prostředek z trub DN přes 300 do 500 mm</t>
  </si>
  <si>
    <t>https://podminky.urs.cz/item/CS_URS_2022_02/966008112</t>
  </si>
  <si>
    <t>95</t>
  </si>
  <si>
    <t>966008311</t>
  </si>
  <si>
    <t>Bourání čela trubního propustku z betonu železového</t>
  </si>
  <si>
    <t>-87085919</t>
  </si>
  <si>
    <t>Bourání trubního propustku s odklizením a uložením vybouraného materiálu na skládku na vzdálenost do 3 m nebo s naložením na dopravní prostředek čela z betonu železového</t>
  </si>
  <si>
    <t>https://podminky.urs.cz/item/CS_URS_2022_02/966008311</t>
  </si>
  <si>
    <t>"Celo propustku c.1 km 0,08950" 1,70</t>
  </si>
  <si>
    <t>"Celo propustku c.2 km 0,10380" 4,03</t>
  </si>
  <si>
    <t>"Celo propustku c.3 km 0,11630" 2,81</t>
  </si>
  <si>
    <t>985221013</t>
  </si>
  <si>
    <t>Postupné rozebírání kamenného zdiva pro další použití přes 3 m3</t>
  </si>
  <si>
    <t>-1987578920</t>
  </si>
  <si>
    <t>Postupné rozebírání zdiva pro další použití kamenného, objemu přes 3 m3</t>
  </si>
  <si>
    <t>https://podminky.urs.cz/item/CS_URS_2022_02/985221013</t>
  </si>
  <si>
    <t>"Odstranení stávající zdi" 90,0*0,5*2,0</t>
  </si>
  <si>
    <t>997</t>
  </si>
  <si>
    <t>Presun sute</t>
  </si>
  <si>
    <t>97</t>
  </si>
  <si>
    <t>997013861</t>
  </si>
  <si>
    <t>Poplatek za uložení stavebního odpadu na recyklační skládce (skládkovné) z prostého betonu kód odpadu 17 01 01</t>
  </si>
  <si>
    <t>1440384938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</si>
  <si>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</si>
  <si>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</si>
  <si>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"Odstraněná dlažba" 104,40*0,08*2,0</t>
  </si>
  <si>
    <t>"Odstranené obrubníky" 121,0*(0,25+0,1)*0,15*2</t>
  </si>
  <si>
    <t>"Podklad z betonu z vjezdu" 46,20*0,2*2,0</t>
  </si>
  <si>
    <t>"Základ zdi" 43,20*2,0</t>
  </si>
  <si>
    <t>"Propustek DN 400 vc. lože" (34,3*3,14*(0,28-0,20)*(0,28-0,20)+34,3*0,15*0,15)*2,0</t>
  </si>
  <si>
    <t>"Cela propustku" 8,5*2,0</t>
  </si>
  <si>
    <t>98</t>
  </si>
  <si>
    <t>997013873</t>
  </si>
  <si>
    <t>Poplatek za uložení stavebního odpadu na recyklační skládce (skládkovné) zeminy a kamení zatříděného do Katalogu odpadů pod kódem 17 05 04</t>
  </si>
  <si>
    <t>-1751462352</t>
  </si>
  <si>
    <t>https://podminky.urs.cz/item/CS_URS_2022_02/997013873</t>
  </si>
  <si>
    <t>"Odstranění stávající konstrukce s hlínou a kamením" 874,50*0,3*1,9</t>
  </si>
  <si>
    <t>"Odstranění opěrné zdi" 90,0*1,9</t>
  </si>
  <si>
    <t>99</t>
  </si>
  <si>
    <t>997211511</t>
  </si>
  <si>
    <t>Vodorovná doprava suti po suchu na vzdálenost do 1 km</t>
  </si>
  <si>
    <t>1335164434</t>
  </si>
  <si>
    <t>Vodorovná doprava suti nebo vybouraných hmot suti se složením a hrubým urovnáním, na vzdálenost do 1 km</t>
  </si>
  <si>
    <t>https://podminky.urs.cz/item/CS_URS_2022_02/997211511</t>
  </si>
  <si>
    <t>154,211+669,465</t>
  </si>
  <si>
    <t>100</t>
  </si>
  <si>
    <t>997211529</t>
  </si>
  <si>
    <t>Příplatek ZKD 1 km u vodorovné dopravy vybouraných hmot</t>
  </si>
  <si>
    <t>826548039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</si>
  <si>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</si>
  <si>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https://podminky.urs.cz/item/CS_URS_2022_02/997211529</t>
  </si>
  <si>
    <t>823,676*27</t>
  </si>
  <si>
    <t>101</t>
  </si>
  <si>
    <t>997211612</t>
  </si>
  <si>
    <t>Nakládání vybouraných hmot na dopravní prostředky pro vodorovnou dopravu</t>
  </si>
  <si>
    <t>-938294082</t>
  </si>
  <si>
    <t>Nakládání suti nebo vybouraných hmot na dopravní prostředky pro vodorovnou dopravu vybouraných hmot</t>
  </si>
  <si>
    <t>https://podminky.urs.cz/item/CS_URS_2022_02/997211612</t>
  </si>
  <si>
    <t>998</t>
  </si>
  <si>
    <t>Presun hmot</t>
  </si>
  <si>
    <t>102</t>
  </si>
  <si>
    <t>998225111</t>
  </si>
  <si>
    <t>Přesun hmot pro pozemní komunikace s krytem z kamene, monolitickým betonovým nebo živičným</t>
  </si>
  <si>
    <t>-1452717818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</si>
  <si>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</si>
  <si>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</si>
  <si>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OST</t>
  </si>
  <si>
    <t>Ostatní náklady</t>
  </si>
  <si>
    <t>103</t>
  </si>
  <si>
    <t>SPC.1</t>
  </si>
  <si>
    <t>Geodetické vytycení parcely stavby</t>
  </si>
  <si>
    <t>949217279</t>
  </si>
  <si>
    <t>Geodetické vytyčení parcely stavby</t>
  </si>
  <si>
    <t>104</t>
  </si>
  <si>
    <t>SPC.2</t>
  </si>
  <si>
    <t>Geodetické vytycení osy a hlavních vytycovacích bodù</t>
  </si>
  <si>
    <t>1199203912</t>
  </si>
  <si>
    <t>Geodetické vytyčení osy a hlavních vytyčovacích bodů</t>
  </si>
  <si>
    <t>105</t>
  </si>
  <si>
    <t>SPC.3</t>
  </si>
  <si>
    <t>Výškové vytycení v pracovních rezech</t>
  </si>
  <si>
    <t>-2054263491</t>
  </si>
  <si>
    <t>Výškové vytyčení v pracovních řezech</t>
  </si>
  <si>
    <t>106</t>
  </si>
  <si>
    <t>SPC.4</t>
  </si>
  <si>
    <t>Výškové zaměření zemní pláně</t>
  </si>
  <si>
    <t>-290968630</t>
  </si>
  <si>
    <t>107</t>
  </si>
  <si>
    <t>SPC.5</t>
  </si>
  <si>
    <t>Výškové zaměření horní nezpevněné vrstvy</t>
  </si>
  <si>
    <t>-744652048</t>
  </si>
  <si>
    <t>108</t>
  </si>
  <si>
    <t>SPC.6</t>
  </si>
  <si>
    <t>Vytycení inženýrských sítí</t>
  </si>
  <si>
    <t>1321379081</t>
  </si>
  <si>
    <t>Vytyčení inženýrských sítí</t>
  </si>
  <si>
    <t>"kanalizace, vodovod, nízké napetí, verejné osvetlení" 4,0</t>
  </si>
  <si>
    <t>109</t>
  </si>
  <si>
    <t>SPC.7</t>
  </si>
  <si>
    <t>Zamerení skutecného provedení stavby</t>
  </si>
  <si>
    <t>426160700</t>
  </si>
  <si>
    <t>Zaměření skutečného provedení stavby</t>
  </si>
  <si>
    <t>110</t>
  </si>
  <si>
    <t>SPC.8</t>
  </si>
  <si>
    <t>Dokumentace skutecného provedení díla</t>
  </si>
  <si>
    <t>94193283</t>
  </si>
  <si>
    <t>Dokumentace skutečného provedení díla</t>
  </si>
  <si>
    <t>111</t>
  </si>
  <si>
    <t>SPC.10</t>
  </si>
  <si>
    <t>Provedení zkoušky únosnosti zemní pláne statickou zatežovací deskou</t>
  </si>
  <si>
    <t>2043669102</t>
  </si>
  <si>
    <t>Provedení zkoušky únosnosti zemní pláně statickou zatěžovací deskou</t>
  </si>
  <si>
    <t>"614,0/100=" 7,0</t>
  </si>
  <si>
    <t>112</t>
  </si>
  <si>
    <t>SPC.11</t>
  </si>
  <si>
    <t>Provedení zkoušky únosnosti horní podkl. vrstvy statickou zatěžovací deskou</t>
  </si>
  <si>
    <t>-866022425</t>
  </si>
  <si>
    <t>113</t>
  </si>
  <si>
    <t>SPC.12</t>
  </si>
  <si>
    <t>Informacní tabule zákazu vstupu na stavenište</t>
  </si>
  <si>
    <t>1910711585</t>
  </si>
  <si>
    <t>Informační tabule zákazu vstupu na staveniště</t>
  </si>
  <si>
    <t>114</t>
  </si>
  <si>
    <t>SPC.14</t>
  </si>
  <si>
    <t>Úprava skládek dočasných</t>
  </si>
  <si>
    <t>512</t>
  </si>
  <si>
    <t>518456221</t>
  </si>
  <si>
    <t>115</t>
  </si>
  <si>
    <t>SPC.13</t>
  </si>
  <si>
    <t>Archeologický prùzkum</t>
  </si>
  <si>
    <t>-638046352</t>
  </si>
  <si>
    <t>VRN</t>
  </si>
  <si>
    <t>Vedlejší rozpočtové náklady</t>
  </si>
  <si>
    <t>116</t>
  </si>
  <si>
    <t>SPC.16</t>
  </si>
  <si>
    <t>Zarízení stavenište</t>
  </si>
  <si>
    <t>kpt</t>
  </si>
  <si>
    <t>1065790776</t>
  </si>
  <si>
    <t>Zařízení staveniště</t>
  </si>
  <si>
    <t>117</t>
  </si>
  <si>
    <t>SPC.17</t>
  </si>
  <si>
    <t>Náklady na nutnost pojezdu po pozemku stavby</t>
  </si>
  <si>
    <t>859448954</t>
  </si>
  <si>
    <t>Náklady na nutnost pojezdu po pozemku stavby, 
popř. náklady na zřízení manipulačního pruhu.</t>
  </si>
  <si>
    <t>Poznámka k položce:_x000d_
Zhotovitel stavby je vázán při výstavbě velikostí vymezené parcely pro polní cestu. Ta je většinou úzká a nezahrnuje tedy potřebný manipulační prostor pro pohyb pracovníků a strojů během výstavby. To sebou nese nutnost pojíždět během stavby po vozovkových vrstvách případně přes rozestavěná odvodňovací zařízení, což znamená komplikaci a ve výsledku prodražení stavebních prací. Výše těchto nákladů je v rozpočtu zahrnuta v této položce._x000d_
V případě domluvy o zřízení manipulačního pruhu jsou v této položce zahrnuty náklady na jeho zřízení, pronájem, uvedení do původního stavu.</t>
  </si>
  <si>
    <t>SEZNAM FIGUR</t>
  </si>
  <si>
    <t>Výměra</t>
  </si>
  <si>
    <t>ZÚ</t>
  </si>
  <si>
    <t>Na ZÚ</t>
  </si>
  <si>
    <t>"Ošetrení spáry pri napojení na zacátku a na konci úseku" 16,5+21,5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</si>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</sst>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09111" TargetMode="External" /><Relationship Id="rId2" Type="http://schemas.openxmlformats.org/officeDocument/2006/relationships/hyperlink" Target="https://podminky.urs.cz/item/CS_URS_2022_02/111211201" TargetMode="External" /><Relationship Id="rId3" Type="http://schemas.openxmlformats.org/officeDocument/2006/relationships/hyperlink" Target="https://podminky.urs.cz/item/CS_URS_2022_02/112101101" TargetMode="External" /><Relationship Id="rId4" Type="http://schemas.openxmlformats.org/officeDocument/2006/relationships/hyperlink" Target="https://podminky.urs.cz/item/CS_URS_2022_02/112211111" TargetMode="External" /><Relationship Id="rId5" Type="http://schemas.openxmlformats.org/officeDocument/2006/relationships/hyperlink" Target="https://podminky.urs.cz/item/CS_URS_2022_02/112251101" TargetMode="External" /><Relationship Id="rId6" Type="http://schemas.openxmlformats.org/officeDocument/2006/relationships/hyperlink" Target="https://podminky.urs.cz/item/CS_URS_2022_02/162201411" TargetMode="External" /><Relationship Id="rId7" Type="http://schemas.openxmlformats.org/officeDocument/2006/relationships/hyperlink" Target="https://podminky.urs.cz/item/CS_URS_2022_02/113106571" TargetMode="External" /><Relationship Id="rId8" Type="http://schemas.openxmlformats.org/officeDocument/2006/relationships/hyperlink" Target="https://podminky.urs.cz/item/CS_URS_2022_02/113107332" TargetMode="External" /><Relationship Id="rId9" Type="http://schemas.openxmlformats.org/officeDocument/2006/relationships/hyperlink" Target="https://podminky.urs.cz/item/CS_URS_2022_02/113107223" TargetMode="External" /><Relationship Id="rId10" Type="http://schemas.openxmlformats.org/officeDocument/2006/relationships/hyperlink" Target="https://podminky.urs.cz/item/CS_URS_2022_02/113107246" TargetMode="External" /><Relationship Id="rId11" Type="http://schemas.openxmlformats.org/officeDocument/2006/relationships/hyperlink" Target="https://podminky.urs.cz/item/CS_URS_2022_02/113201112" TargetMode="External" /><Relationship Id="rId12" Type="http://schemas.openxmlformats.org/officeDocument/2006/relationships/hyperlink" Target="https://podminky.urs.cz/item/CS_URS_2022_02/122311101" TargetMode="External" /><Relationship Id="rId13" Type="http://schemas.openxmlformats.org/officeDocument/2006/relationships/hyperlink" Target="https://podminky.urs.cz/item/CS_URS_2022_02/122351104" TargetMode="External" /><Relationship Id="rId14" Type="http://schemas.openxmlformats.org/officeDocument/2006/relationships/hyperlink" Target="https://podminky.urs.cz/item/CS_URS_2022_02/122453214" TargetMode="External" /><Relationship Id="rId15" Type="http://schemas.openxmlformats.org/officeDocument/2006/relationships/hyperlink" Target="https://podminky.urs.cz/item/CS_URS_2022_02/122551103" TargetMode="External" /><Relationship Id="rId16" Type="http://schemas.openxmlformats.org/officeDocument/2006/relationships/hyperlink" Target="https://podminky.urs.cz/item/CS_URS_2022_02/131351102" TargetMode="External" /><Relationship Id="rId17" Type="http://schemas.openxmlformats.org/officeDocument/2006/relationships/hyperlink" Target="https://podminky.urs.cz/item/CS_URS_2022_02/132351103" TargetMode="External" /><Relationship Id="rId18" Type="http://schemas.openxmlformats.org/officeDocument/2006/relationships/hyperlink" Target="https://podminky.urs.cz/item/CS_URS_2022_02/162351104" TargetMode="External" /><Relationship Id="rId19" Type="http://schemas.openxmlformats.org/officeDocument/2006/relationships/hyperlink" Target="https://podminky.urs.cz/item/CS_URS_2022_02/162751137" TargetMode="External" /><Relationship Id="rId20" Type="http://schemas.openxmlformats.org/officeDocument/2006/relationships/hyperlink" Target="https://podminky.urs.cz/item/CS_URS_2022_02/162751139" TargetMode="External" /><Relationship Id="rId21" Type="http://schemas.openxmlformats.org/officeDocument/2006/relationships/hyperlink" Target="https://podminky.urs.cz/item/CS_URS_2022_02/167151112" TargetMode="External" /><Relationship Id="rId22" Type="http://schemas.openxmlformats.org/officeDocument/2006/relationships/hyperlink" Target="https://podminky.urs.cz/item/CS_URS_2022_02/171151103" TargetMode="External" /><Relationship Id="rId23" Type="http://schemas.openxmlformats.org/officeDocument/2006/relationships/hyperlink" Target="https://podminky.urs.cz/item/CS_URS_2022_02/171152111" TargetMode="External" /><Relationship Id="rId24" Type="http://schemas.openxmlformats.org/officeDocument/2006/relationships/hyperlink" Target="https://podminky.urs.cz/item/CS_URS_2022_02/171201221" TargetMode="External" /><Relationship Id="rId25" Type="http://schemas.openxmlformats.org/officeDocument/2006/relationships/hyperlink" Target="https://podminky.urs.cz/item/CS_URS_2022_02/171251201" TargetMode="External" /><Relationship Id="rId26" Type="http://schemas.openxmlformats.org/officeDocument/2006/relationships/hyperlink" Target="https://podminky.urs.cz/item/CS_URS_2022_02/174151101" TargetMode="External" /><Relationship Id="rId27" Type="http://schemas.openxmlformats.org/officeDocument/2006/relationships/hyperlink" Target="https://podminky.urs.cz/item/CS_URS_2022_02/174251101" TargetMode="External" /><Relationship Id="rId28" Type="http://schemas.openxmlformats.org/officeDocument/2006/relationships/hyperlink" Target="https://podminky.urs.cz/item/CS_URS_2022_02/181152302" TargetMode="External" /><Relationship Id="rId29" Type="http://schemas.openxmlformats.org/officeDocument/2006/relationships/hyperlink" Target="https://podminky.urs.cz/item/CS_URS_2022_02/182151112" TargetMode="External" /><Relationship Id="rId30" Type="http://schemas.openxmlformats.org/officeDocument/2006/relationships/hyperlink" Target="https://podminky.urs.cz/item/CS_URS_2022_02/182251101" TargetMode="External" /><Relationship Id="rId31" Type="http://schemas.openxmlformats.org/officeDocument/2006/relationships/hyperlink" Target="https://podminky.urs.cz/item/CS_URS_2022_02/214500111" TargetMode="External" /><Relationship Id="rId32" Type="http://schemas.openxmlformats.org/officeDocument/2006/relationships/hyperlink" Target="https://podminky.urs.cz/item/CS_URS_2022_02/274313511" TargetMode="External" /><Relationship Id="rId33" Type="http://schemas.openxmlformats.org/officeDocument/2006/relationships/hyperlink" Target="https://podminky.urs.cz/item/CS_URS_2022_02/311362021" TargetMode="External" /><Relationship Id="rId34" Type="http://schemas.openxmlformats.org/officeDocument/2006/relationships/hyperlink" Target="https://podminky.urs.cz/item/CS_URS_2022_02/317321016" TargetMode="External" /><Relationship Id="rId35" Type="http://schemas.openxmlformats.org/officeDocument/2006/relationships/hyperlink" Target="https://podminky.urs.cz/item/CS_URS_2022_02/317353111" TargetMode="External" /><Relationship Id="rId36" Type="http://schemas.openxmlformats.org/officeDocument/2006/relationships/hyperlink" Target="https://podminky.urs.cz/item/CS_URS_2022_02/317353112" TargetMode="External" /><Relationship Id="rId37" Type="http://schemas.openxmlformats.org/officeDocument/2006/relationships/hyperlink" Target="https://podminky.urs.cz/item/CS_URS_2022_02/317361011" TargetMode="External" /><Relationship Id="rId38" Type="http://schemas.openxmlformats.org/officeDocument/2006/relationships/hyperlink" Target="https://podminky.urs.cz/item/CS_URS_2022_02/327211124" TargetMode="External" /><Relationship Id="rId39" Type="http://schemas.openxmlformats.org/officeDocument/2006/relationships/hyperlink" Target="https://podminky.urs.cz/item/CS_URS_2022_02/327211911" TargetMode="External" /><Relationship Id="rId40" Type="http://schemas.openxmlformats.org/officeDocument/2006/relationships/hyperlink" Target="https://podminky.urs.cz/item/CS_URS_2022_02/327211921" TargetMode="External" /><Relationship Id="rId41" Type="http://schemas.openxmlformats.org/officeDocument/2006/relationships/hyperlink" Target="https://podminky.urs.cz/item/CS_URS_2022_02/327501111" TargetMode="External" /><Relationship Id="rId42" Type="http://schemas.openxmlformats.org/officeDocument/2006/relationships/hyperlink" Target="https://podminky.urs.cz/item/CS_URS_2022_02/451312111" TargetMode="External" /><Relationship Id="rId43" Type="http://schemas.openxmlformats.org/officeDocument/2006/relationships/hyperlink" Target="https://podminky.urs.cz/item/CS_URS_2022_02/451573111" TargetMode="External" /><Relationship Id="rId44" Type="http://schemas.openxmlformats.org/officeDocument/2006/relationships/hyperlink" Target="https://podminky.urs.cz/item/CS_URS_2022_02/452312131" TargetMode="External" /><Relationship Id="rId45" Type="http://schemas.openxmlformats.org/officeDocument/2006/relationships/hyperlink" Target="https://podminky.urs.cz/item/CS_URS_2022_02/452351101" TargetMode="External" /><Relationship Id="rId46" Type="http://schemas.openxmlformats.org/officeDocument/2006/relationships/hyperlink" Target="https://podminky.urs.cz/item/CS_URS_2022_02/465511427" TargetMode="External" /><Relationship Id="rId47" Type="http://schemas.openxmlformats.org/officeDocument/2006/relationships/hyperlink" Target="https://podminky.urs.cz/item/CS_URS_2022_02/465513227" TargetMode="External" /><Relationship Id="rId48" Type="http://schemas.openxmlformats.org/officeDocument/2006/relationships/hyperlink" Target="https://podminky.urs.cz/item/CS_URS_2022_02/564861111" TargetMode="External" /><Relationship Id="rId49" Type="http://schemas.openxmlformats.org/officeDocument/2006/relationships/hyperlink" Target="https://podminky.urs.cz/item/CS_URS_2022_02/564871116" TargetMode="External" /><Relationship Id="rId50" Type="http://schemas.openxmlformats.org/officeDocument/2006/relationships/hyperlink" Target="https://podminky.urs.cz/item/CS_URS_2022_02/564932111" TargetMode="External" /><Relationship Id="rId51" Type="http://schemas.openxmlformats.org/officeDocument/2006/relationships/hyperlink" Target="https://podminky.urs.cz/item/CS_URS_2022_02/565155121" TargetMode="External" /><Relationship Id="rId52" Type="http://schemas.openxmlformats.org/officeDocument/2006/relationships/hyperlink" Target="https://podminky.urs.cz/item/CS_URS_2022_02/566201111" TargetMode="External" /><Relationship Id="rId53" Type="http://schemas.openxmlformats.org/officeDocument/2006/relationships/hyperlink" Target="https://podminky.urs.cz/item/CS_URS_2022_02/567123811" TargetMode="External" /><Relationship Id="rId54" Type="http://schemas.openxmlformats.org/officeDocument/2006/relationships/hyperlink" Target="https://podminky.urs.cz/item/CS_URS_2022_02/567531121" TargetMode="External" /><Relationship Id="rId55" Type="http://schemas.openxmlformats.org/officeDocument/2006/relationships/hyperlink" Target="https://podminky.urs.cz/item/CS_URS_2022_02/567532122" TargetMode="External" /><Relationship Id="rId56" Type="http://schemas.openxmlformats.org/officeDocument/2006/relationships/hyperlink" Target="https://podminky.urs.cz/item/CS_URS_2022_02/573111112" TargetMode="External" /><Relationship Id="rId57" Type="http://schemas.openxmlformats.org/officeDocument/2006/relationships/hyperlink" Target="https://podminky.urs.cz/item/CS_URS_2022_02/573211106" TargetMode="External" /><Relationship Id="rId58" Type="http://schemas.openxmlformats.org/officeDocument/2006/relationships/hyperlink" Target="https://podminky.urs.cz/item/CS_URS_2022_02/577134221" TargetMode="External" /><Relationship Id="rId59" Type="http://schemas.openxmlformats.org/officeDocument/2006/relationships/hyperlink" Target="https://podminky.urs.cz/item/CS_URS_2022_02/591141111" TargetMode="External" /><Relationship Id="rId60" Type="http://schemas.openxmlformats.org/officeDocument/2006/relationships/hyperlink" Target="https://podminky.urs.cz/item/CS_URS_2022_02/596212223" TargetMode="External" /><Relationship Id="rId61" Type="http://schemas.openxmlformats.org/officeDocument/2006/relationships/hyperlink" Target="https://podminky.urs.cz/item/CS_URS_2022_02/822392111" TargetMode="External" /><Relationship Id="rId62" Type="http://schemas.openxmlformats.org/officeDocument/2006/relationships/hyperlink" Target="https://podminky.urs.cz/item/CS_URS_2022_02/871218113" TargetMode="External" /><Relationship Id="rId63" Type="http://schemas.openxmlformats.org/officeDocument/2006/relationships/hyperlink" Target="https://podminky.urs.cz/item/CS_URS_2022_02/894302152" TargetMode="External" /><Relationship Id="rId64" Type="http://schemas.openxmlformats.org/officeDocument/2006/relationships/hyperlink" Target="https://podminky.urs.cz/item/CS_URS_2022_02/899211113" TargetMode="External" /><Relationship Id="rId65" Type="http://schemas.openxmlformats.org/officeDocument/2006/relationships/hyperlink" Target="https://podminky.urs.cz/item/CS_URS_2022_02/895941111" TargetMode="External" /><Relationship Id="rId66" Type="http://schemas.openxmlformats.org/officeDocument/2006/relationships/hyperlink" Target="https://podminky.urs.cz/item/CS_URS_2022_02/899202111a" TargetMode="External" /><Relationship Id="rId67" Type="http://schemas.openxmlformats.org/officeDocument/2006/relationships/hyperlink" Target="https://podminky.urs.cz/item/CS_URS_2022_02/SPC02" TargetMode="External" /><Relationship Id="rId68" Type="http://schemas.openxmlformats.org/officeDocument/2006/relationships/hyperlink" Target="https://podminky.urs.cz/item/CS_URS_2022_02/916131213" TargetMode="External" /><Relationship Id="rId69" Type="http://schemas.openxmlformats.org/officeDocument/2006/relationships/hyperlink" Target="https://podminky.urs.cz/item/CS_URS_2022_02/919311112" TargetMode="External" /><Relationship Id="rId70" Type="http://schemas.openxmlformats.org/officeDocument/2006/relationships/hyperlink" Target="https://podminky.urs.cz/item/CS_URS_2022_02/919511112" TargetMode="External" /><Relationship Id="rId71" Type="http://schemas.openxmlformats.org/officeDocument/2006/relationships/hyperlink" Target="https://podminky.urs.cz/item/CS_URS_2022_02/935112211" TargetMode="External" /><Relationship Id="rId72" Type="http://schemas.openxmlformats.org/officeDocument/2006/relationships/hyperlink" Target="https://podminky.urs.cz/item/CS_URS_2022_02/961021311" TargetMode="External" /><Relationship Id="rId73" Type="http://schemas.openxmlformats.org/officeDocument/2006/relationships/hyperlink" Target="https://podminky.urs.cz/item/CS_URS_2022_02/966008112" TargetMode="External" /><Relationship Id="rId74" Type="http://schemas.openxmlformats.org/officeDocument/2006/relationships/hyperlink" Target="https://podminky.urs.cz/item/CS_URS_2022_02/966008311" TargetMode="External" /><Relationship Id="rId75" Type="http://schemas.openxmlformats.org/officeDocument/2006/relationships/hyperlink" Target="https://podminky.urs.cz/item/CS_URS_2022_02/985221013" TargetMode="External" /><Relationship Id="rId76" Type="http://schemas.openxmlformats.org/officeDocument/2006/relationships/hyperlink" Target="https://podminky.urs.cz/item/CS_URS_2022_02/997013861" TargetMode="External" /><Relationship Id="rId77" Type="http://schemas.openxmlformats.org/officeDocument/2006/relationships/hyperlink" Target="https://podminky.urs.cz/item/CS_URS_2022_02/997013873" TargetMode="External" /><Relationship Id="rId78" Type="http://schemas.openxmlformats.org/officeDocument/2006/relationships/hyperlink" Target="https://podminky.urs.cz/item/CS_URS_2022_02/997211511" TargetMode="External" /><Relationship Id="rId79" Type="http://schemas.openxmlformats.org/officeDocument/2006/relationships/hyperlink" Target="https://podminky.urs.cz/item/CS_URS_2022_02/997211529" TargetMode="External" /><Relationship Id="rId80" Type="http://schemas.openxmlformats.org/officeDocument/2006/relationships/hyperlink" Target="https://podminky.urs.cz/item/CS_URS_2022_02/997211612" TargetMode="External" /><Relationship Id="rId81" Type="http://schemas.openxmlformats.org/officeDocument/2006/relationships/hyperlink" Target="https://podminky.urs.cz/item/CS_URS_2022_02/998225111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HC14a-R Skalice u Znojma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16.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'2022 - Polní cesta HC14a-...'!J28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'2022 - Polní cesta HC14a-...'!P88</f>
        <v>0</v>
      </c>
      <c r="AV55" s="120">
        <f>'2022 - Polní cesta HC14a-...'!J31</f>
        <v>0</v>
      </c>
      <c r="AW55" s="120">
        <f>'2022 - Polní cesta HC14a-...'!J32</f>
        <v>0</v>
      </c>
      <c r="AX55" s="120">
        <f>'2022 - Polní cesta HC14a-...'!J33</f>
        <v>0</v>
      </c>
      <c r="AY55" s="120">
        <f>'2022 - Polní cesta HC14a-...'!J34</f>
        <v>0</v>
      </c>
      <c r="AZ55" s="120">
        <f>'2022 - Polní cesta HC14a-...'!F31</f>
        <v>0</v>
      </c>
      <c r="BA55" s="120">
        <f>'2022 - Polní cesta HC14a-...'!F32</f>
        <v>0</v>
      </c>
      <c r="BB55" s="120">
        <f>'2022 - Polní cesta HC14a-...'!F33</f>
        <v>0</v>
      </c>
      <c r="BC55" s="120">
        <f>'2022 - Polní cesta HC14a-...'!F34</f>
        <v>0</v>
      </c>
      <c r="BD55" s="122">
        <f>'2022 - Polní cesta HC14a-...'!F35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yfjnfOuePsc+LYZoxj2mrUHj1riujO4CsFCwz6TwQ4s7X75ZNOLXJ/1N0r99Yd3U4V7Pq4STsQ126r5c9zeWIA==" hashValue="zyrzv6WXnnc5oTibbNhnTLQOhJvBMoDzZ4NvdKaNnbBoIKFptGuEsOMeWN6T5D6RSufNw/aUClug3/jEAwMIT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 - Polní cesta HC14a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76</v>
      </c>
    </row>
    <row r="4" s="1" customFormat="1" ht="24.96" customHeight="1">
      <c r="B4" s="21"/>
      <c r="D4" s="126" t="s">
        <v>77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11. 11. 2022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27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28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27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30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27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32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27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34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35</v>
      </c>
      <c r="E28" s="39"/>
      <c r="F28" s="39"/>
      <c r="G28" s="39"/>
      <c r="H28" s="39"/>
      <c r="I28" s="39"/>
      <c r="J28" s="139">
        <f>ROUND(J88,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37</v>
      </c>
      <c r="G30" s="39"/>
      <c r="H30" s="39"/>
      <c r="I30" s="140" t="s">
        <v>36</v>
      </c>
      <c r="J30" s="140" t="s">
        <v>38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39</v>
      </c>
      <c r="E31" s="128" t="s">
        <v>40</v>
      </c>
      <c r="F31" s="142">
        <f>ROUND((SUM(BE88:BE670)),  2)</f>
        <v>0</v>
      </c>
      <c r="G31" s="39"/>
      <c r="H31" s="39"/>
      <c r="I31" s="143">
        <v>0.20999999999999999</v>
      </c>
      <c r="J31" s="142">
        <f>ROUND(((SUM(BE88:BE670))*I31),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41</v>
      </c>
      <c r="F32" s="142">
        <f>ROUND((SUM(BF88:BF670)),  2)</f>
        <v>0</v>
      </c>
      <c r="G32" s="39"/>
      <c r="H32" s="39"/>
      <c r="I32" s="143">
        <v>0.14999999999999999</v>
      </c>
      <c r="J32" s="142">
        <f>ROUND(((SUM(BF88:BF670))*I32),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42</v>
      </c>
      <c r="F33" s="142">
        <f>ROUND((SUM(BG88:BG670)),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43</v>
      </c>
      <c r="F34" s="142">
        <f>ROUND((SUM(BH88:BH670)),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44</v>
      </c>
      <c r="F35" s="142">
        <f>ROUND((SUM(BI88:BI670)),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Polní cesta HC14a-R Skalice u Znojma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11. 11. 2022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79</v>
      </c>
      <c r="D53" s="156"/>
      <c r="E53" s="156"/>
      <c r="F53" s="156"/>
      <c r="G53" s="156"/>
      <c r="H53" s="156"/>
      <c r="I53" s="156"/>
      <c r="J53" s="157" t="s">
        <v>80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67</v>
      </c>
      <c r="D55" s="41"/>
      <c r="E55" s="41"/>
      <c r="F55" s="41"/>
      <c r="G55" s="41"/>
      <c r="H55" s="41"/>
      <c r="I55" s="41"/>
      <c r="J55" s="103">
        <f>J88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59"/>
      <c r="C56" s="160"/>
      <c r="D56" s="161" t="s">
        <v>82</v>
      </c>
      <c r="E56" s="162"/>
      <c r="F56" s="162"/>
      <c r="G56" s="162"/>
      <c r="H56" s="162"/>
      <c r="I56" s="162"/>
      <c r="J56" s="163">
        <f>J89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83</v>
      </c>
      <c r="E57" s="168"/>
      <c r="F57" s="168"/>
      <c r="G57" s="168"/>
      <c r="H57" s="168"/>
      <c r="I57" s="168"/>
      <c r="J57" s="169">
        <f>J90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84</v>
      </c>
      <c r="E58" s="168"/>
      <c r="F58" s="168"/>
      <c r="G58" s="168"/>
      <c r="H58" s="168"/>
      <c r="I58" s="168"/>
      <c r="J58" s="169">
        <f>J239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85</v>
      </c>
      <c r="E59" s="168"/>
      <c r="F59" s="168"/>
      <c r="G59" s="168"/>
      <c r="H59" s="168"/>
      <c r="I59" s="168"/>
      <c r="J59" s="169">
        <f>J255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86</v>
      </c>
      <c r="E60" s="168"/>
      <c r="F60" s="168"/>
      <c r="G60" s="168"/>
      <c r="H60" s="168"/>
      <c r="I60" s="168"/>
      <c r="J60" s="169">
        <f>J299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87</v>
      </c>
      <c r="E61" s="168"/>
      <c r="F61" s="168"/>
      <c r="G61" s="168"/>
      <c r="H61" s="168"/>
      <c r="I61" s="168"/>
      <c r="J61" s="169">
        <f>J349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88</v>
      </c>
      <c r="E62" s="168"/>
      <c r="F62" s="168"/>
      <c r="G62" s="168"/>
      <c r="H62" s="168"/>
      <c r="I62" s="168"/>
      <c r="J62" s="169">
        <f>J471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89</v>
      </c>
      <c r="E63" s="168"/>
      <c r="F63" s="168"/>
      <c r="G63" s="168"/>
      <c r="H63" s="168"/>
      <c r="I63" s="168"/>
      <c r="J63" s="169">
        <f>J528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5"/>
      <c r="C64" s="166"/>
      <c r="D64" s="167" t="s">
        <v>90</v>
      </c>
      <c r="E64" s="168"/>
      <c r="F64" s="168"/>
      <c r="G64" s="168"/>
      <c r="H64" s="168"/>
      <c r="I64" s="168"/>
      <c r="J64" s="169">
        <f>J529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65"/>
      <c r="C65" s="166"/>
      <c r="D65" s="167" t="s">
        <v>91</v>
      </c>
      <c r="E65" s="168"/>
      <c r="F65" s="168"/>
      <c r="G65" s="168"/>
      <c r="H65" s="168"/>
      <c r="I65" s="168"/>
      <c r="J65" s="169">
        <f>J570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5"/>
      <c r="C66" s="166"/>
      <c r="D66" s="167" t="s">
        <v>92</v>
      </c>
      <c r="E66" s="168"/>
      <c r="F66" s="168"/>
      <c r="G66" s="168"/>
      <c r="H66" s="168"/>
      <c r="I66" s="168"/>
      <c r="J66" s="169">
        <f>J585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5"/>
      <c r="C67" s="166"/>
      <c r="D67" s="167" t="s">
        <v>93</v>
      </c>
      <c r="E67" s="168"/>
      <c r="F67" s="168"/>
      <c r="G67" s="168"/>
      <c r="H67" s="168"/>
      <c r="I67" s="168"/>
      <c r="J67" s="169">
        <f>J604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5"/>
      <c r="C68" s="166"/>
      <c r="D68" s="167" t="s">
        <v>94</v>
      </c>
      <c r="E68" s="168"/>
      <c r="F68" s="168"/>
      <c r="G68" s="168"/>
      <c r="H68" s="168"/>
      <c r="I68" s="168"/>
      <c r="J68" s="169">
        <f>J632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9"/>
      <c r="C69" s="160"/>
      <c r="D69" s="161" t="s">
        <v>95</v>
      </c>
      <c r="E69" s="162"/>
      <c r="F69" s="162"/>
      <c r="G69" s="162"/>
      <c r="H69" s="162"/>
      <c r="I69" s="162"/>
      <c r="J69" s="163">
        <f>J636</f>
        <v>0</v>
      </c>
      <c r="K69" s="160"/>
      <c r="L69" s="16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9"/>
      <c r="C70" s="160"/>
      <c r="D70" s="161" t="s">
        <v>96</v>
      </c>
      <c r="E70" s="162"/>
      <c r="F70" s="162"/>
      <c r="G70" s="162"/>
      <c r="H70" s="162"/>
      <c r="I70" s="162"/>
      <c r="J70" s="163">
        <f>J665</f>
        <v>0</v>
      </c>
      <c r="K70" s="160"/>
      <c r="L70" s="16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97</v>
      </c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E7</f>
        <v>Polní cesta HC14a-R Skalice u Znojma</v>
      </c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F10</f>
        <v xml:space="preserve"> </v>
      </c>
      <c r="G82" s="41"/>
      <c r="H82" s="41"/>
      <c r="I82" s="33" t="s">
        <v>23</v>
      </c>
      <c r="J82" s="73" t="str">
        <f>IF(J10="","",J10)</f>
        <v>11. 11. 2022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E13</f>
        <v xml:space="preserve"> </v>
      </c>
      <c r="G84" s="41"/>
      <c r="H84" s="41"/>
      <c r="I84" s="33" t="s">
        <v>30</v>
      </c>
      <c r="J84" s="37" t="str">
        <f>E19</f>
        <v xml:space="preserve"> </v>
      </c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IF(E16="","",E16)</f>
        <v>Vyplň údaj</v>
      </c>
      <c r="G85" s="41"/>
      <c r="H85" s="41"/>
      <c r="I85" s="33" t="s">
        <v>32</v>
      </c>
      <c r="J85" s="37" t="str">
        <f>E22</f>
        <v xml:space="preserve"> </v>
      </c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1"/>
      <c r="B87" s="172"/>
      <c r="C87" s="173" t="s">
        <v>98</v>
      </c>
      <c r="D87" s="174" t="s">
        <v>54</v>
      </c>
      <c r="E87" s="174" t="s">
        <v>50</v>
      </c>
      <c r="F87" s="174" t="s">
        <v>51</v>
      </c>
      <c r="G87" s="174" t="s">
        <v>99</v>
      </c>
      <c r="H87" s="174" t="s">
        <v>100</v>
      </c>
      <c r="I87" s="174" t="s">
        <v>101</v>
      </c>
      <c r="J87" s="174" t="s">
        <v>80</v>
      </c>
      <c r="K87" s="175" t="s">
        <v>102</v>
      </c>
      <c r="L87" s="176"/>
      <c r="M87" s="93" t="s">
        <v>19</v>
      </c>
      <c r="N87" s="94" t="s">
        <v>39</v>
      </c>
      <c r="O87" s="94" t="s">
        <v>103</v>
      </c>
      <c r="P87" s="94" t="s">
        <v>104</v>
      </c>
      <c r="Q87" s="94" t="s">
        <v>105</v>
      </c>
      <c r="R87" s="94" t="s">
        <v>106</v>
      </c>
      <c r="S87" s="94" t="s">
        <v>107</v>
      </c>
      <c r="T87" s="95" t="s">
        <v>108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9"/>
      <c r="B88" s="40"/>
      <c r="C88" s="100" t="s">
        <v>109</v>
      </c>
      <c r="D88" s="41"/>
      <c r="E88" s="41"/>
      <c r="F88" s="41"/>
      <c r="G88" s="41"/>
      <c r="H88" s="41"/>
      <c r="I88" s="41"/>
      <c r="J88" s="177">
        <f>BK88</f>
        <v>0</v>
      </c>
      <c r="K88" s="41"/>
      <c r="L88" s="45"/>
      <c r="M88" s="96"/>
      <c r="N88" s="178"/>
      <c r="O88" s="97"/>
      <c r="P88" s="179">
        <f>P89+P636+P665</f>
        <v>0</v>
      </c>
      <c r="Q88" s="97"/>
      <c r="R88" s="179">
        <f>R89+R636+R665</f>
        <v>1482.9838829799999</v>
      </c>
      <c r="S88" s="97"/>
      <c r="T88" s="180">
        <f>T89+T636+T665</f>
        <v>1724.145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81</v>
      </c>
      <c r="BK88" s="181">
        <f>BK89+BK636+BK665</f>
        <v>0</v>
      </c>
    </row>
    <row r="89" s="12" customFormat="1" ht="25.92" customHeight="1">
      <c r="A89" s="12"/>
      <c r="B89" s="182"/>
      <c r="C89" s="183"/>
      <c r="D89" s="184" t="s">
        <v>68</v>
      </c>
      <c r="E89" s="185" t="s">
        <v>110</v>
      </c>
      <c r="F89" s="185" t="s">
        <v>111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P90+P239+P255+P299+P349+P471+P528</f>
        <v>0</v>
      </c>
      <c r="Q89" s="190"/>
      <c r="R89" s="191">
        <f>R90+R239+R255+R299+R349+R471+R528</f>
        <v>1482.9838829799999</v>
      </c>
      <c r="S89" s="190"/>
      <c r="T89" s="192">
        <f>T90+T239+T255+T299+T349+T471+T528</f>
        <v>1724.145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74</v>
      </c>
      <c r="AT89" s="194" t="s">
        <v>68</v>
      </c>
      <c r="AU89" s="194" t="s">
        <v>69</v>
      </c>
      <c r="AY89" s="193" t="s">
        <v>112</v>
      </c>
      <c r="BK89" s="195">
        <f>BK90+BK239+BK255+BK299+BK349+BK471+BK528</f>
        <v>0</v>
      </c>
    </row>
    <row r="90" s="12" customFormat="1" ht="22.8" customHeight="1">
      <c r="A90" s="12"/>
      <c r="B90" s="182"/>
      <c r="C90" s="183"/>
      <c r="D90" s="184" t="s">
        <v>68</v>
      </c>
      <c r="E90" s="196" t="s">
        <v>74</v>
      </c>
      <c r="F90" s="196" t="s">
        <v>113</v>
      </c>
      <c r="G90" s="183"/>
      <c r="H90" s="183"/>
      <c r="I90" s="186"/>
      <c r="J90" s="197">
        <f>BK90</f>
        <v>0</v>
      </c>
      <c r="K90" s="183"/>
      <c r="L90" s="188"/>
      <c r="M90" s="189"/>
      <c r="N90" s="190"/>
      <c r="O90" s="190"/>
      <c r="P90" s="191">
        <f>SUM(P91:P238)</f>
        <v>0</v>
      </c>
      <c r="Q90" s="190"/>
      <c r="R90" s="191">
        <f>SUM(R91:R238)</f>
        <v>0.0096407000000000003</v>
      </c>
      <c r="S90" s="190"/>
      <c r="T90" s="192">
        <f>SUM(T91:T238)</f>
        <v>1337.0350000000001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74</v>
      </c>
      <c r="AT90" s="194" t="s">
        <v>68</v>
      </c>
      <c r="AU90" s="194" t="s">
        <v>74</v>
      </c>
      <c r="AY90" s="193" t="s">
        <v>112</v>
      </c>
      <c r="BK90" s="195">
        <f>SUM(BK91:BK238)</f>
        <v>0</v>
      </c>
    </row>
    <row r="91" s="2" customFormat="1" ht="16.5" customHeight="1">
      <c r="A91" s="39"/>
      <c r="B91" s="40"/>
      <c r="C91" s="198" t="s">
        <v>74</v>
      </c>
      <c r="D91" s="198" t="s">
        <v>114</v>
      </c>
      <c r="E91" s="199" t="s">
        <v>115</v>
      </c>
      <c r="F91" s="200" t="s">
        <v>116</v>
      </c>
      <c r="G91" s="201" t="s">
        <v>117</v>
      </c>
      <c r="H91" s="202">
        <v>210</v>
      </c>
      <c r="I91" s="203"/>
      <c r="J91" s="204">
        <f>ROUND(I91*H91,2)</f>
        <v>0</v>
      </c>
      <c r="K91" s="200" t="s">
        <v>118</v>
      </c>
      <c r="L91" s="45"/>
      <c r="M91" s="205" t="s">
        <v>19</v>
      </c>
      <c r="N91" s="206" t="s">
        <v>40</v>
      </c>
      <c r="O91" s="85"/>
      <c r="P91" s="207">
        <f>O91*H91</f>
        <v>0</v>
      </c>
      <c r="Q91" s="207">
        <v>3.0000000000000001E-05</v>
      </c>
      <c r="R91" s="207">
        <f>Q91*H91</f>
        <v>0.0063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119</v>
      </c>
      <c r="AT91" s="209" t="s">
        <v>114</v>
      </c>
      <c r="AU91" s="209" t="s">
        <v>76</v>
      </c>
      <c r="AY91" s="18" t="s">
        <v>112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74</v>
      </c>
      <c r="BK91" s="210">
        <f>ROUND(I91*H91,2)</f>
        <v>0</v>
      </c>
      <c r="BL91" s="18" t="s">
        <v>119</v>
      </c>
      <c r="BM91" s="209" t="s">
        <v>120</v>
      </c>
    </row>
    <row r="92" s="2" customFormat="1">
      <c r="A92" s="39"/>
      <c r="B92" s="40"/>
      <c r="C92" s="41"/>
      <c r="D92" s="211" t="s">
        <v>121</v>
      </c>
      <c r="E92" s="41"/>
      <c r="F92" s="212" t="s">
        <v>122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76</v>
      </c>
    </row>
    <row r="93" s="2" customFormat="1">
      <c r="A93" s="39"/>
      <c r="B93" s="40"/>
      <c r="C93" s="41"/>
      <c r="D93" s="216" t="s">
        <v>123</v>
      </c>
      <c r="E93" s="41"/>
      <c r="F93" s="217" t="s">
        <v>124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76</v>
      </c>
    </row>
    <row r="94" s="13" customFormat="1">
      <c r="A94" s="13"/>
      <c r="B94" s="218"/>
      <c r="C94" s="219"/>
      <c r="D94" s="211" t="s">
        <v>125</v>
      </c>
      <c r="E94" s="220" t="s">
        <v>19</v>
      </c>
      <c r="F94" s="221" t="s">
        <v>126</v>
      </c>
      <c r="G94" s="219"/>
      <c r="H94" s="222">
        <v>210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125</v>
      </c>
      <c r="AU94" s="228" t="s">
        <v>76</v>
      </c>
      <c r="AV94" s="13" t="s">
        <v>76</v>
      </c>
      <c r="AW94" s="13" t="s">
        <v>31</v>
      </c>
      <c r="AX94" s="13" t="s">
        <v>74</v>
      </c>
      <c r="AY94" s="228" t="s">
        <v>112</v>
      </c>
    </row>
    <row r="95" s="2" customFormat="1" ht="21.75" customHeight="1">
      <c r="A95" s="39"/>
      <c r="B95" s="40"/>
      <c r="C95" s="198" t="s">
        <v>76</v>
      </c>
      <c r="D95" s="198" t="s">
        <v>114</v>
      </c>
      <c r="E95" s="199" t="s">
        <v>127</v>
      </c>
      <c r="F95" s="200" t="s">
        <v>128</v>
      </c>
      <c r="G95" s="201" t="s">
        <v>117</v>
      </c>
      <c r="H95" s="202">
        <v>210</v>
      </c>
      <c r="I95" s="203"/>
      <c r="J95" s="204">
        <f>ROUND(I95*H95,2)</f>
        <v>0</v>
      </c>
      <c r="K95" s="200" t="s">
        <v>118</v>
      </c>
      <c r="L95" s="45"/>
      <c r="M95" s="205" t="s">
        <v>19</v>
      </c>
      <c r="N95" s="206" t="s">
        <v>40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119</v>
      </c>
      <c r="AT95" s="209" t="s">
        <v>114</v>
      </c>
      <c r="AU95" s="209" t="s">
        <v>76</v>
      </c>
      <c r="AY95" s="18" t="s">
        <v>112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74</v>
      </c>
      <c r="BK95" s="210">
        <f>ROUND(I95*H95,2)</f>
        <v>0</v>
      </c>
      <c r="BL95" s="18" t="s">
        <v>119</v>
      </c>
      <c r="BM95" s="209" t="s">
        <v>129</v>
      </c>
    </row>
    <row r="96" s="2" customFormat="1">
      <c r="A96" s="39"/>
      <c r="B96" s="40"/>
      <c r="C96" s="41"/>
      <c r="D96" s="211" t="s">
        <v>121</v>
      </c>
      <c r="E96" s="41"/>
      <c r="F96" s="212" t="s">
        <v>130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76</v>
      </c>
    </row>
    <row r="97" s="2" customFormat="1">
      <c r="A97" s="39"/>
      <c r="B97" s="40"/>
      <c r="C97" s="41"/>
      <c r="D97" s="216" t="s">
        <v>123</v>
      </c>
      <c r="E97" s="41"/>
      <c r="F97" s="217" t="s">
        <v>131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123</v>
      </c>
      <c r="AU97" s="18" t="s">
        <v>76</v>
      </c>
    </row>
    <row r="98" s="13" customFormat="1">
      <c r="A98" s="13"/>
      <c r="B98" s="218"/>
      <c r="C98" s="219"/>
      <c r="D98" s="211" t="s">
        <v>125</v>
      </c>
      <c r="E98" s="220" t="s">
        <v>19</v>
      </c>
      <c r="F98" s="221" t="s">
        <v>132</v>
      </c>
      <c r="G98" s="219"/>
      <c r="H98" s="222">
        <v>210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125</v>
      </c>
      <c r="AU98" s="228" t="s">
        <v>76</v>
      </c>
      <c r="AV98" s="13" t="s">
        <v>76</v>
      </c>
      <c r="AW98" s="13" t="s">
        <v>31</v>
      </c>
      <c r="AX98" s="13" t="s">
        <v>74</v>
      </c>
      <c r="AY98" s="228" t="s">
        <v>112</v>
      </c>
    </row>
    <row r="99" s="2" customFormat="1" ht="16.5" customHeight="1">
      <c r="A99" s="39"/>
      <c r="B99" s="40"/>
      <c r="C99" s="198" t="s">
        <v>133</v>
      </c>
      <c r="D99" s="198" t="s">
        <v>114</v>
      </c>
      <c r="E99" s="199" t="s">
        <v>134</v>
      </c>
      <c r="F99" s="200" t="s">
        <v>135</v>
      </c>
      <c r="G99" s="201" t="s">
        <v>136</v>
      </c>
      <c r="H99" s="202">
        <v>10</v>
      </c>
      <c r="I99" s="203"/>
      <c r="J99" s="204">
        <f>ROUND(I99*H99,2)</f>
        <v>0</v>
      </c>
      <c r="K99" s="200" t="s">
        <v>118</v>
      </c>
      <c r="L99" s="45"/>
      <c r="M99" s="205" t="s">
        <v>19</v>
      </c>
      <c r="N99" s="206" t="s">
        <v>40</v>
      </c>
      <c r="O99" s="8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119</v>
      </c>
      <c r="AT99" s="209" t="s">
        <v>114</v>
      </c>
      <c r="AU99" s="209" t="s">
        <v>76</v>
      </c>
      <c r="AY99" s="18" t="s">
        <v>112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74</v>
      </c>
      <c r="BK99" s="210">
        <f>ROUND(I99*H99,2)</f>
        <v>0</v>
      </c>
      <c r="BL99" s="18" t="s">
        <v>119</v>
      </c>
      <c r="BM99" s="209" t="s">
        <v>137</v>
      </c>
    </row>
    <row r="100" s="2" customFormat="1">
      <c r="A100" s="39"/>
      <c r="B100" s="40"/>
      <c r="C100" s="41"/>
      <c r="D100" s="211" t="s">
        <v>121</v>
      </c>
      <c r="E100" s="41"/>
      <c r="F100" s="212" t="s">
        <v>138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121</v>
      </c>
      <c r="AU100" s="18" t="s">
        <v>76</v>
      </c>
    </row>
    <row r="101" s="2" customFormat="1">
      <c r="A101" s="39"/>
      <c r="B101" s="40"/>
      <c r="C101" s="41"/>
      <c r="D101" s="216" t="s">
        <v>123</v>
      </c>
      <c r="E101" s="41"/>
      <c r="F101" s="217" t="s">
        <v>139</v>
      </c>
      <c r="G101" s="41"/>
      <c r="H101" s="41"/>
      <c r="I101" s="213"/>
      <c r="J101" s="41"/>
      <c r="K101" s="41"/>
      <c r="L101" s="45"/>
      <c r="M101" s="214"/>
      <c r="N101" s="21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76</v>
      </c>
    </row>
    <row r="102" s="13" customFormat="1">
      <c r="A102" s="13"/>
      <c r="B102" s="218"/>
      <c r="C102" s="219"/>
      <c r="D102" s="211" t="s">
        <v>125</v>
      </c>
      <c r="E102" s="220" t="s">
        <v>19</v>
      </c>
      <c r="F102" s="221" t="s">
        <v>140</v>
      </c>
      <c r="G102" s="219"/>
      <c r="H102" s="222">
        <v>10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125</v>
      </c>
      <c r="AU102" s="228" t="s">
        <v>76</v>
      </c>
      <c r="AV102" s="13" t="s">
        <v>76</v>
      </c>
      <c r="AW102" s="13" t="s">
        <v>31</v>
      </c>
      <c r="AX102" s="13" t="s">
        <v>74</v>
      </c>
      <c r="AY102" s="228" t="s">
        <v>112</v>
      </c>
    </row>
    <row r="103" s="2" customFormat="1" ht="16.5" customHeight="1">
      <c r="A103" s="39"/>
      <c r="B103" s="40"/>
      <c r="C103" s="198" t="s">
        <v>119</v>
      </c>
      <c r="D103" s="198" t="s">
        <v>114</v>
      </c>
      <c r="E103" s="199" t="s">
        <v>141</v>
      </c>
      <c r="F103" s="200" t="s">
        <v>142</v>
      </c>
      <c r="G103" s="201" t="s">
        <v>136</v>
      </c>
      <c r="H103" s="202">
        <v>10</v>
      </c>
      <c r="I103" s="203"/>
      <c r="J103" s="204">
        <f>ROUND(I103*H103,2)</f>
        <v>0</v>
      </c>
      <c r="K103" s="200" t="s">
        <v>118</v>
      </c>
      <c r="L103" s="45"/>
      <c r="M103" s="205" t="s">
        <v>19</v>
      </c>
      <c r="N103" s="206" t="s">
        <v>40</v>
      </c>
      <c r="O103" s="85"/>
      <c r="P103" s="207">
        <f>O103*H103</f>
        <v>0</v>
      </c>
      <c r="Q103" s="207">
        <v>9.0000000000000006E-05</v>
      </c>
      <c r="R103" s="207">
        <f>Q103*H103</f>
        <v>0.00090000000000000008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119</v>
      </c>
      <c r="AT103" s="209" t="s">
        <v>114</v>
      </c>
      <c r="AU103" s="209" t="s">
        <v>76</v>
      </c>
      <c r="AY103" s="18" t="s">
        <v>112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74</v>
      </c>
      <c r="BK103" s="210">
        <f>ROUND(I103*H103,2)</f>
        <v>0</v>
      </c>
      <c r="BL103" s="18" t="s">
        <v>119</v>
      </c>
      <c r="BM103" s="209" t="s">
        <v>143</v>
      </c>
    </row>
    <row r="104" s="2" customFormat="1">
      <c r="A104" s="39"/>
      <c r="B104" s="40"/>
      <c r="C104" s="41"/>
      <c r="D104" s="211" t="s">
        <v>121</v>
      </c>
      <c r="E104" s="41"/>
      <c r="F104" s="212" t="s">
        <v>144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121</v>
      </c>
      <c r="AU104" s="18" t="s">
        <v>76</v>
      </c>
    </row>
    <row r="105" s="2" customFormat="1">
      <c r="A105" s="39"/>
      <c r="B105" s="40"/>
      <c r="C105" s="41"/>
      <c r="D105" s="216" t="s">
        <v>123</v>
      </c>
      <c r="E105" s="41"/>
      <c r="F105" s="217" t="s">
        <v>145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76</v>
      </c>
    </row>
    <row r="106" s="2" customFormat="1" ht="16.5" customHeight="1">
      <c r="A106" s="39"/>
      <c r="B106" s="40"/>
      <c r="C106" s="198" t="s">
        <v>146</v>
      </c>
      <c r="D106" s="198" t="s">
        <v>114</v>
      </c>
      <c r="E106" s="199" t="s">
        <v>147</v>
      </c>
      <c r="F106" s="200" t="s">
        <v>148</v>
      </c>
      <c r="G106" s="201" t="s">
        <v>136</v>
      </c>
      <c r="H106" s="202">
        <v>10</v>
      </c>
      <c r="I106" s="203"/>
      <c r="J106" s="204">
        <f>ROUND(I106*H106,2)</f>
        <v>0</v>
      </c>
      <c r="K106" s="200" t="s">
        <v>118</v>
      </c>
      <c r="L106" s="45"/>
      <c r="M106" s="205" t="s">
        <v>19</v>
      </c>
      <c r="N106" s="206" t="s">
        <v>40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119</v>
      </c>
      <c r="AT106" s="209" t="s">
        <v>114</v>
      </c>
      <c r="AU106" s="209" t="s">
        <v>76</v>
      </c>
      <c r="AY106" s="18" t="s">
        <v>112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74</v>
      </c>
      <c r="BK106" s="210">
        <f>ROUND(I106*H106,2)</f>
        <v>0</v>
      </c>
      <c r="BL106" s="18" t="s">
        <v>119</v>
      </c>
      <c r="BM106" s="209" t="s">
        <v>149</v>
      </c>
    </row>
    <row r="107" s="2" customFormat="1">
      <c r="A107" s="39"/>
      <c r="B107" s="40"/>
      <c r="C107" s="41"/>
      <c r="D107" s="211" t="s">
        <v>121</v>
      </c>
      <c r="E107" s="41"/>
      <c r="F107" s="212" t="s">
        <v>150</v>
      </c>
      <c r="G107" s="41"/>
      <c r="H107" s="41"/>
      <c r="I107" s="213"/>
      <c r="J107" s="41"/>
      <c r="K107" s="41"/>
      <c r="L107" s="45"/>
      <c r="M107" s="214"/>
      <c r="N107" s="21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121</v>
      </c>
      <c r="AU107" s="18" t="s">
        <v>76</v>
      </c>
    </row>
    <row r="108" s="2" customFormat="1">
      <c r="A108" s="39"/>
      <c r="B108" s="40"/>
      <c r="C108" s="41"/>
      <c r="D108" s="216" t="s">
        <v>123</v>
      </c>
      <c r="E108" s="41"/>
      <c r="F108" s="217" t="s">
        <v>151</v>
      </c>
      <c r="G108" s="41"/>
      <c r="H108" s="41"/>
      <c r="I108" s="213"/>
      <c r="J108" s="41"/>
      <c r="K108" s="41"/>
      <c r="L108" s="45"/>
      <c r="M108" s="214"/>
      <c r="N108" s="21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123</v>
      </c>
      <c r="AU108" s="18" t="s">
        <v>76</v>
      </c>
    </row>
    <row r="109" s="2" customFormat="1" ht="16.5" customHeight="1">
      <c r="A109" s="39"/>
      <c r="B109" s="40"/>
      <c r="C109" s="198" t="s">
        <v>152</v>
      </c>
      <c r="D109" s="198" t="s">
        <v>114</v>
      </c>
      <c r="E109" s="199" t="s">
        <v>153</v>
      </c>
      <c r="F109" s="200" t="s">
        <v>154</v>
      </c>
      <c r="G109" s="201" t="s">
        <v>136</v>
      </c>
      <c r="H109" s="202">
        <v>10</v>
      </c>
      <c r="I109" s="203"/>
      <c r="J109" s="204">
        <f>ROUND(I109*H109,2)</f>
        <v>0</v>
      </c>
      <c r="K109" s="200" t="s">
        <v>118</v>
      </c>
      <c r="L109" s="45"/>
      <c r="M109" s="205" t="s">
        <v>19</v>
      </c>
      <c r="N109" s="206" t="s">
        <v>40</v>
      </c>
      <c r="O109" s="85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9" t="s">
        <v>119</v>
      </c>
      <c r="AT109" s="209" t="s">
        <v>114</v>
      </c>
      <c r="AU109" s="209" t="s">
        <v>76</v>
      </c>
      <c r="AY109" s="18" t="s">
        <v>112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74</v>
      </c>
      <c r="BK109" s="210">
        <f>ROUND(I109*H109,2)</f>
        <v>0</v>
      </c>
      <c r="BL109" s="18" t="s">
        <v>119</v>
      </c>
      <c r="BM109" s="209" t="s">
        <v>155</v>
      </c>
    </row>
    <row r="110" s="2" customFormat="1">
      <c r="A110" s="39"/>
      <c r="B110" s="40"/>
      <c r="C110" s="41"/>
      <c r="D110" s="211" t="s">
        <v>121</v>
      </c>
      <c r="E110" s="41"/>
      <c r="F110" s="212" t="s">
        <v>156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121</v>
      </c>
      <c r="AU110" s="18" t="s">
        <v>76</v>
      </c>
    </row>
    <row r="111" s="2" customFormat="1">
      <c r="A111" s="39"/>
      <c r="B111" s="40"/>
      <c r="C111" s="41"/>
      <c r="D111" s="216" t="s">
        <v>123</v>
      </c>
      <c r="E111" s="41"/>
      <c r="F111" s="217" t="s">
        <v>157</v>
      </c>
      <c r="G111" s="41"/>
      <c r="H111" s="41"/>
      <c r="I111" s="213"/>
      <c r="J111" s="41"/>
      <c r="K111" s="41"/>
      <c r="L111" s="45"/>
      <c r="M111" s="214"/>
      <c r="N111" s="21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123</v>
      </c>
      <c r="AU111" s="18" t="s">
        <v>76</v>
      </c>
    </row>
    <row r="112" s="2" customFormat="1" ht="16.5" customHeight="1">
      <c r="A112" s="39"/>
      <c r="B112" s="40"/>
      <c r="C112" s="198" t="s">
        <v>158</v>
      </c>
      <c r="D112" s="198" t="s">
        <v>114</v>
      </c>
      <c r="E112" s="199" t="s">
        <v>159</v>
      </c>
      <c r="F112" s="200" t="s">
        <v>160</v>
      </c>
      <c r="G112" s="201" t="s">
        <v>117</v>
      </c>
      <c r="H112" s="202">
        <v>208.80000000000001</v>
      </c>
      <c r="I112" s="203"/>
      <c r="J112" s="204">
        <f>ROUND(I112*H112,2)</f>
        <v>0</v>
      </c>
      <c r="K112" s="200" t="s">
        <v>118</v>
      </c>
      <c r="L112" s="45"/>
      <c r="M112" s="205" t="s">
        <v>19</v>
      </c>
      <c r="N112" s="206" t="s">
        <v>40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0.29499999999999998</v>
      </c>
      <c r="T112" s="208">
        <f>S112*H112</f>
        <v>61.596000000000004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119</v>
      </c>
      <c r="AT112" s="209" t="s">
        <v>114</v>
      </c>
      <c r="AU112" s="209" t="s">
        <v>76</v>
      </c>
      <c r="AY112" s="18" t="s">
        <v>112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74</v>
      </c>
      <c r="BK112" s="210">
        <f>ROUND(I112*H112,2)</f>
        <v>0</v>
      </c>
      <c r="BL112" s="18" t="s">
        <v>119</v>
      </c>
      <c r="BM112" s="209" t="s">
        <v>161</v>
      </c>
    </row>
    <row r="113" s="2" customFormat="1">
      <c r="A113" s="39"/>
      <c r="B113" s="40"/>
      <c r="C113" s="41"/>
      <c r="D113" s="211" t="s">
        <v>121</v>
      </c>
      <c r="E113" s="41"/>
      <c r="F113" s="212" t="s">
        <v>162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121</v>
      </c>
      <c r="AU113" s="18" t="s">
        <v>76</v>
      </c>
    </row>
    <row r="114" s="2" customFormat="1">
      <c r="A114" s="39"/>
      <c r="B114" s="40"/>
      <c r="C114" s="41"/>
      <c r="D114" s="216" t="s">
        <v>123</v>
      </c>
      <c r="E114" s="41"/>
      <c r="F114" s="217" t="s">
        <v>163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123</v>
      </c>
      <c r="AU114" s="18" t="s">
        <v>76</v>
      </c>
    </row>
    <row r="115" s="13" customFormat="1">
      <c r="A115" s="13"/>
      <c r="B115" s="218"/>
      <c r="C115" s="219"/>
      <c r="D115" s="211" t="s">
        <v>125</v>
      </c>
      <c r="E115" s="220" t="s">
        <v>19</v>
      </c>
      <c r="F115" s="221" t="s">
        <v>164</v>
      </c>
      <c r="G115" s="219"/>
      <c r="H115" s="222">
        <v>208.80000000000001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125</v>
      </c>
      <c r="AU115" s="228" t="s">
        <v>76</v>
      </c>
      <c r="AV115" s="13" t="s">
        <v>76</v>
      </c>
      <c r="AW115" s="13" t="s">
        <v>31</v>
      </c>
      <c r="AX115" s="13" t="s">
        <v>74</v>
      </c>
      <c r="AY115" s="228" t="s">
        <v>112</v>
      </c>
    </row>
    <row r="116" s="2" customFormat="1" ht="16.5" customHeight="1">
      <c r="A116" s="39"/>
      <c r="B116" s="40"/>
      <c r="C116" s="198" t="s">
        <v>165</v>
      </c>
      <c r="D116" s="198" t="s">
        <v>114</v>
      </c>
      <c r="E116" s="199" t="s">
        <v>166</v>
      </c>
      <c r="F116" s="200" t="s">
        <v>167</v>
      </c>
      <c r="G116" s="201" t="s">
        <v>117</v>
      </c>
      <c r="H116" s="202">
        <v>46.200000000000003</v>
      </c>
      <c r="I116" s="203"/>
      <c r="J116" s="204">
        <f>ROUND(I116*H116,2)</f>
        <v>0</v>
      </c>
      <c r="K116" s="200" t="s">
        <v>118</v>
      </c>
      <c r="L116" s="45"/>
      <c r="M116" s="205" t="s">
        <v>19</v>
      </c>
      <c r="N116" s="206" t="s">
        <v>40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0.625</v>
      </c>
      <c r="T116" s="208">
        <f>S116*H116</f>
        <v>28.875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119</v>
      </c>
      <c r="AT116" s="209" t="s">
        <v>114</v>
      </c>
      <c r="AU116" s="209" t="s">
        <v>76</v>
      </c>
      <c r="AY116" s="18" t="s">
        <v>112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74</v>
      </c>
      <c r="BK116" s="210">
        <f>ROUND(I116*H116,2)</f>
        <v>0</v>
      </c>
      <c r="BL116" s="18" t="s">
        <v>119</v>
      </c>
      <c r="BM116" s="209" t="s">
        <v>168</v>
      </c>
    </row>
    <row r="117" s="2" customFormat="1">
      <c r="A117" s="39"/>
      <c r="B117" s="40"/>
      <c r="C117" s="41"/>
      <c r="D117" s="211" t="s">
        <v>121</v>
      </c>
      <c r="E117" s="41"/>
      <c r="F117" s="212" t="s">
        <v>169</v>
      </c>
      <c r="G117" s="41"/>
      <c r="H117" s="41"/>
      <c r="I117" s="213"/>
      <c r="J117" s="41"/>
      <c r="K117" s="41"/>
      <c r="L117" s="45"/>
      <c r="M117" s="214"/>
      <c r="N117" s="21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121</v>
      </c>
      <c r="AU117" s="18" t="s">
        <v>76</v>
      </c>
    </row>
    <row r="118" s="2" customFormat="1">
      <c r="A118" s="39"/>
      <c r="B118" s="40"/>
      <c r="C118" s="41"/>
      <c r="D118" s="216" t="s">
        <v>123</v>
      </c>
      <c r="E118" s="41"/>
      <c r="F118" s="217" t="s">
        <v>170</v>
      </c>
      <c r="G118" s="41"/>
      <c r="H118" s="41"/>
      <c r="I118" s="213"/>
      <c r="J118" s="41"/>
      <c r="K118" s="41"/>
      <c r="L118" s="45"/>
      <c r="M118" s="214"/>
      <c r="N118" s="21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123</v>
      </c>
      <c r="AU118" s="18" t="s">
        <v>76</v>
      </c>
    </row>
    <row r="119" s="13" customFormat="1">
      <c r="A119" s="13"/>
      <c r="B119" s="218"/>
      <c r="C119" s="219"/>
      <c r="D119" s="211" t="s">
        <v>125</v>
      </c>
      <c r="E119" s="220" t="s">
        <v>19</v>
      </c>
      <c r="F119" s="221" t="s">
        <v>171</v>
      </c>
      <c r="G119" s="219"/>
      <c r="H119" s="222">
        <v>46.200000000000003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125</v>
      </c>
      <c r="AU119" s="228" t="s">
        <v>76</v>
      </c>
      <c r="AV119" s="13" t="s">
        <v>76</v>
      </c>
      <c r="AW119" s="13" t="s">
        <v>31</v>
      </c>
      <c r="AX119" s="13" t="s">
        <v>74</v>
      </c>
      <c r="AY119" s="228" t="s">
        <v>112</v>
      </c>
    </row>
    <row r="120" s="2" customFormat="1" ht="16.5" customHeight="1">
      <c r="A120" s="39"/>
      <c r="B120" s="40"/>
      <c r="C120" s="198" t="s">
        <v>172</v>
      </c>
      <c r="D120" s="198" t="s">
        <v>114</v>
      </c>
      <c r="E120" s="199" t="s">
        <v>173</v>
      </c>
      <c r="F120" s="200" t="s">
        <v>174</v>
      </c>
      <c r="G120" s="201" t="s">
        <v>117</v>
      </c>
      <c r="H120" s="202">
        <v>874.5</v>
      </c>
      <c r="I120" s="203"/>
      <c r="J120" s="204">
        <f>ROUND(I120*H120,2)</f>
        <v>0</v>
      </c>
      <c r="K120" s="200" t="s">
        <v>118</v>
      </c>
      <c r="L120" s="45"/>
      <c r="M120" s="205" t="s">
        <v>19</v>
      </c>
      <c r="N120" s="206" t="s">
        <v>40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0.44</v>
      </c>
      <c r="T120" s="208">
        <f>S120*H120</f>
        <v>384.78000000000003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119</v>
      </c>
      <c r="AT120" s="209" t="s">
        <v>114</v>
      </c>
      <c r="AU120" s="209" t="s">
        <v>76</v>
      </c>
      <c r="AY120" s="18" t="s">
        <v>112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74</v>
      </c>
      <c r="BK120" s="210">
        <f>ROUND(I120*H120,2)</f>
        <v>0</v>
      </c>
      <c r="BL120" s="18" t="s">
        <v>119</v>
      </c>
      <c r="BM120" s="209" t="s">
        <v>175</v>
      </c>
    </row>
    <row r="121" s="2" customFormat="1">
      <c r="A121" s="39"/>
      <c r="B121" s="40"/>
      <c r="C121" s="41"/>
      <c r="D121" s="211" t="s">
        <v>121</v>
      </c>
      <c r="E121" s="41"/>
      <c r="F121" s="212" t="s">
        <v>176</v>
      </c>
      <c r="G121" s="41"/>
      <c r="H121" s="41"/>
      <c r="I121" s="213"/>
      <c r="J121" s="41"/>
      <c r="K121" s="41"/>
      <c r="L121" s="45"/>
      <c r="M121" s="214"/>
      <c r="N121" s="21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121</v>
      </c>
      <c r="AU121" s="18" t="s">
        <v>76</v>
      </c>
    </row>
    <row r="122" s="2" customFormat="1">
      <c r="A122" s="39"/>
      <c r="B122" s="40"/>
      <c r="C122" s="41"/>
      <c r="D122" s="216" t="s">
        <v>123</v>
      </c>
      <c r="E122" s="41"/>
      <c r="F122" s="217" t="s">
        <v>177</v>
      </c>
      <c r="G122" s="41"/>
      <c r="H122" s="41"/>
      <c r="I122" s="213"/>
      <c r="J122" s="41"/>
      <c r="K122" s="41"/>
      <c r="L122" s="45"/>
      <c r="M122" s="214"/>
      <c r="N122" s="21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123</v>
      </c>
      <c r="AU122" s="18" t="s">
        <v>76</v>
      </c>
    </row>
    <row r="123" s="13" customFormat="1">
      <c r="A123" s="13"/>
      <c r="B123" s="218"/>
      <c r="C123" s="219"/>
      <c r="D123" s="211" t="s">
        <v>125</v>
      </c>
      <c r="E123" s="220" t="s">
        <v>19</v>
      </c>
      <c r="F123" s="221" t="s">
        <v>178</v>
      </c>
      <c r="G123" s="219"/>
      <c r="H123" s="222">
        <v>874.5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125</v>
      </c>
      <c r="AU123" s="228" t="s">
        <v>76</v>
      </c>
      <c r="AV123" s="13" t="s">
        <v>76</v>
      </c>
      <c r="AW123" s="13" t="s">
        <v>31</v>
      </c>
      <c r="AX123" s="13" t="s">
        <v>74</v>
      </c>
      <c r="AY123" s="228" t="s">
        <v>112</v>
      </c>
    </row>
    <row r="124" s="2" customFormat="1" ht="16.5" customHeight="1">
      <c r="A124" s="39"/>
      <c r="B124" s="40"/>
      <c r="C124" s="198" t="s">
        <v>179</v>
      </c>
      <c r="D124" s="198" t="s">
        <v>114</v>
      </c>
      <c r="E124" s="199" t="s">
        <v>180</v>
      </c>
      <c r="F124" s="200" t="s">
        <v>181</v>
      </c>
      <c r="G124" s="201" t="s">
        <v>117</v>
      </c>
      <c r="H124" s="202">
        <v>1166</v>
      </c>
      <c r="I124" s="203"/>
      <c r="J124" s="204">
        <f>ROUND(I124*H124,2)</f>
        <v>0</v>
      </c>
      <c r="K124" s="200" t="s">
        <v>118</v>
      </c>
      <c r="L124" s="45"/>
      <c r="M124" s="205" t="s">
        <v>19</v>
      </c>
      <c r="N124" s="206" t="s">
        <v>40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0.70899999999999996</v>
      </c>
      <c r="T124" s="208">
        <f>S124*H124</f>
        <v>826.69399999999996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119</v>
      </c>
      <c r="AT124" s="209" t="s">
        <v>114</v>
      </c>
      <c r="AU124" s="209" t="s">
        <v>76</v>
      </c>
      <c r="AY124" s="18" t="s">
        <v>112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74</v>
      </c>
      <c r="BK124" s="210">
        <f>ROUND(I124*H124,2)</f>
        <v>0</v>
      </c>
      <c r="BL124" s="18" t="s">
        <v>119</v>
      </c>
      <c r="BM124" s="209" t="s">
        <v>182</v>
      </c>
    </row>
    <row r="125" s="2" customFormat="1">
      <c r="A125" s="39"/>
      <c r="B125" s="40"/>
      <c r="C125" s="41"/>
      <c r="D125" s="211" t="s">
        <v>121</v>
      </c>
      <c r="E125" s="41"/>
      <c r="F125" s="212" t="s">
        <v>183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121</v>
      </c>
      <c r="AU125" s="18" t="s">
        <v>76</v>
      </c>
    </row>
    <row r="126" s="2" customFormat="1">
      <c r="A126" s="39"/>
      <c r="B126" s="40"/>
      <c r="C126" s="41"/>
      <c r="D126" s="216" t="s">
        <v>123</v>
      </c>
      <c r="E126" s="41"/>
      <c r="F126" s="217" t="s">
        <v>184</v>
      </c>
      <c r="G126" s="41"/>
      <c r="H126" s="41"/>
      <c r="I126" s="213"/>
      <c r="J126" s="41"/>
      <c r="K126" s="41"/>
      <c r="L126" s="45"/>
      <c r="M126" s="214"/>
      <c r="N126" s="21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123</v>
      </c>
      <c r="AU126" s="18" t="s">
        <v>76</v>
      </c>
    </row>
    <row r="127" s="13" customFormat="1">
      <c r="A127" s="13"/>
      <c r="B127" s="218"/>
      <c r="C127" s="219"/>
      <c r="D127" s="211" t="s">
        <v>125</v>
      </c>
      <c r="E127" s="220" t="s">
        <v>19</v>
      </c>
      <c r="F127" s="221" t="s">
        <v>185</v>
      </c>
      <c r="G127" s="219"/>
      <c r="H127" s="222">
        <v>1166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125</v>
      </c>
      <c r="AU127" s="228" t="s">
        <v>76</v>
      </c>
      <c r="AV127" s="13" t="s">
        <v>76</v>
      </c>
      <c r="AW127" s="13" t="s">
        <v>31</v>
      </c>
      <c r="AX127" s="13" t="s">
        <v>74</v>
      </c>
      <c r="AY127" s="228" t="s">
        <v>112</v>
      </c>
    </row>
    <row r="128" s="2" customFormat="1" ht="16.5" customHeight="1">
      <c r="A128" s="39"/>
      <c r="B128" s="40"/>
      <c r="C128" s="198" t="s">
        <v>186</v>
      </c>
      <c r="D128" s="198" t="s">
        <v>114</v>
      </c>
      <c r="E128" s="199" t="s">
        <v>187</v>
      </c>
      <c r="F128" s="200" t="s">
        <v>188</v>
      </c>
      <c r="G128" s="201" t="s">
        <v>189</v>
      </c>
      <c r="H128" s="202">
        <v>121</v>
      </c>
      <c r="I128" s="203"/>
      <c r="J128" s="204">
        <f>ROUND(I128*H128,2)</f>
        <v>0</v>
      </c>
      <c r="K128" s="200" t="s">
        <v>118</v>
      </c>
      <c r="L128" s="45"/>
      <c r="M128" s="205" t="s">
        <v>19</v>
      </c>
      <c r="N128" s="206" t="s">
        <v>40</v>
      </c>
      <c r="O128" s="85"/>
      <c r="P128" s="207">
        <f>O128*H128</f>
        <v>0</v>
      </c>
      <c r="Q128" s="207">
        <v>0</v>
      </c>
      <c r="R128" s="207">
        <f>Q128*H128</f>
        <v>0</v>
      </c>
      <c r="S128" s="207">
        <v>0.28999999999999998</v>
      </c>
      <c r="T128" s="208">
        <f>S128*H128</f>
        <v>35.089999999999996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119</v>
      </c>
      <c r="AT128" s="209" t="s">
        <v>114</v>
      </c>
      <c r="AU128" s="209" t="s">
        <v>76</v>
      </c>
      <c r="AY128" s="18" t="s">
        <v>112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74</v>
      </c>
      <c r="BK128" s="210">
        <f>ROUND(I128*H128,2)</f>
        <v>0</v>
      </c>
      <c r="BL128" s="18" t="s">
        <v>119</v>
      </c>
      <c r="BM128" s="209" t="s">
        <v>190</v>
      </c>
    </row>
    <row r="129" s="2" customFormat="1">
      <c r="A129" s="39"/>
      <c r="B129" s="40"/>
      <c r="C129" s="41"/>
      <c r="D129" s="211" t="s">
        <v>121</v>
      </c>
      <c r="E129" s="41"/>
      <c r="F129" s="212" t="s">
        <v>191</v>
      </c>
      <c r="G129" s="41"/>
      <c r="H129" s="41"/>
      <c r="I129" s="213"/>
      <c r="J129" s="41"/>
      <c r="K129" s="41"/>
      <c r="L129" s="45"/>
      <c r="M129" s="214"/>
      <c r="N129" s="21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121</v>
      </c>
      <c r="AU129" s="18" t="s">
        <v>76</v>
      </c>
    </row>
    <row r="130" s="2" customFormat="1">
      <c r="A130" s="39"/>
      <c r="B130" s="40"/>
      <c r="C130" s="41"/>
      <c r="D130" s="216" t="s">
        <v>123</v>
      </c>
      <c r="E130" s="41"/>
      <c r="F130" s="217" t="s">
        <v>192</v>
      </c>
      <c r="G130" s="41"/>
      <c r="H130" s="41"/>
      <c r="I130" s="213"/>
      <c r="J130" s="41"/>
      <c r="K130" s="41"/>
      <c r="L130" s="45"/>
      <c r="M130" s="214"/>
      <c r="N130" s="21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123</v>
      </c>
      <c r="AU130" s="18" t="s">
        <v>76</v>
      </c>
    </row>
    <row r="131" s="13" customFormat="1">
      <c r="A131" s="13"/>
      <c r="B131" s="218"/>
      <c r="C131" s="219"/>
      <c r="D131" s="211" t="s">
        <v>125</v>
      </c>
      <c r="E131" s="220" t="s">
        <v>19</v>
      </c>
      <c r="F131" s="221" t="s">
        <v>193</v>
      </c>
      <c r="G131" s="219"/>
      <c r="H131" s="222">
        <v>121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125</v>
      </c>
      <c r="AU131" s="228" t="s">
        <v>76</v>
      </c>
      <c r="AV131" s="13" t="s">
        <v>76</v>
      </c>
      <c r="AW131" s="13" t="s">
        <v>31</v>
      </c>
      <c r="AX131" s="13" t="s">
        <v>74</v>
      </c>
      <c r="AY131" s="228" t="s">
        <v>112</v>
      </c>
    </row>
    <row r="132" s="2" customFormat="1" ht="16.5" customHeight="1">
      <c r="A132" s="39"/>
      <c r="B132" s="40"/>
      <c r="C132" s="198" t="s">
        <v>194</v>
      </c>
      <c r="D132" s="198" t="s">
        <v>114</v>
      </c>
      <c r="E132" s="199" t="s">
        <v>195</v>
      </c>
      <c r="F132" s="200" t="s">
        <v>196</v>
      </c>
      <c r="G132" s="201" t="s">
        <v>197</v>
      </c>
      <c r="H132" s="202">
        <v>193.83000000000001</v>
      </c>
      <c r="I132" s="203"/>
      <c r="J132" s="204">
        <f>ROUND(I132*H132,2)</f>
        <v>0</v>
      </c>
      <c r="K132" s="200" t="s">
        <v>118</v>
      </c>
      <c r="L132" s="45"/>
      <c r="M132" s="205" t="s">
        <v>19</v>
      </c>
      <c r="N132" s="206" t="s">
        <v>40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119</v>
      </c>
      <c r="AT132" s="209" t="s">
        <v>114</v>
      </c>
      <c r="AU132" s="209" t="s">
        <v>76</v>
      </c>
      <c r="AY132" s="18" t="s">
        <v>112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74</v>
      </c>
      <c r="BK132" s="210">
        <f>ROUND(I132*H132,2)</f>
        <v>0</v>
      </c>
      <c r="BL132" s="18" t="s">
        <v>119</v>
      </c>
      <c r="BM132" s="209" t="s">
        <v>198</v>
      </c>
    </row>
    <row r="133" s="2" customFormat="1">
      <c r="A133" s="39"/>
      <c r="B133" s="40"/>
      <c r="C133" s="41"/>
      <c r="D133" s="211" t="s">
        <v>121</v>
      </c>
      <c r="E133" s="41"/>
      <c r="F133" s="212" t="s">
        <v>199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121</v>
      </c>
      <c r="AU133" s="18" t="s">
        <v>76</v>
      </c>
    </row>
    <row r="134" s="2" customFormat="1">
      <c r="A134" s="39"/>
      <c r="B134" s="40"/>
      <c r="C134" s="41"/>
      <c r="D134" s="216" t="s">
        <v>123</v>
      </c>
      <c r="E134" s="41"/>
      <c r="F134" s="217" t="s">
        <v>200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123</v>
      </c>
      <c r="AU134" s="18" t="s">
        <v>76</v>
      </c>
    </row>
    <row r="135" s="13" customFormat="1">
      <c r="A135" s="13"/>
      <c r="B135" s="218"/>
      <c r="C135" s="219"/>
      <c r="D135" s="211" t="s">
        <v>125</v>
      </c>
      <c r="E135" s="220" t="s">
        <v>19</v>
      </c>
      <c r="F135" s="221" t="s">
        <v>201</v>
      </c>
      <c r="G135" s="219"/>
      <c r="H135" s="222">
        <v>133.47999999999999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125</v>
      </c>
      <c r="AU135" s="228" t="s">
        <v>76</v>
      </c>
      <c r="AV135" s="13" t="s">
        <v>76</v>
      </c>
      <c r="AW135" s="13" t="s">
        <v>31</v>
      </c>
      <c r="AX135" s="13" t="s">
        <v>69</v>
      </c>
      <c r="AY135" s="228" t="s">
        <v>112</v>
      </c>
    </row>
    <row r="136" s="13" customFormat="1">
      <c r="A136" s="13"/>
      <c r="B136" s="218"/>
      <c r="C136" s="219"/>
      <c r="D136" s="211" t="s">
        <v>125</v>
      </c>
      <c r="E136" s="220" t="s">
        <v>19</v>
      </c>
      <c r="F136" s="221" t="s">
        <v>202</v>
      </c>
      <c r="G136" s="219"/>
      <c r="H136" s="222">
        <v>60.350000000000001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125</v>
      </c>
      <c r="AU136" s="228" t="s">
        <v>76</v>
      </c>
      <c r="AV136" s="13" t="s">
        <v>76</v>
      </c>
      <c r="AW136" s="13" t="s">
        <v>31</v>
      </c>
      <c r="AX136" s="13" t="s">
        <v>69</v>
      </c>
      <c r="AY136" s="228" t="s">
        <v>112</v>
      </c>
    </row>
    <row r="137" s="14" customFormat="1">
      <c r="A137" s="14"/>
      <c r="B137" s="229"/>
      <c r="C137" s="230"/>
      <c r="D137" s="211" t="s">
        <v>125</v>
      </c>
      <c r="E137" s="231" t="s">
        <v>19</v>
      </c>
      <c r="F137" s="232" t="s">
        <v>203</v>
      </c>
      <c r="G137" s="230"/>
      <c r="H137" s="233">
        <v>193.82999999999998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125</v>
      </c>
      <c r="AU137" s="239" t="s">
        <v>76</v>
      </c>
      <c r="AV137" s="14" t="s">
        <v>119</v>
      </c>
      <c r="AW137" s="14" t="s">
        <v>31</v>
      </c>
      <c r="AX137" s="14" t="s">
        <v>74</v>
      </c>
      <c r="AY137" s="239" t="s">
        <v>112</v>
      </c>
    </row>
    <row r="138" s="2" customFormat="1" ht="21.75" customHeight="1">
      <c r="A138" s="39"/>
      <c r="B138" s="40"/>
      <c r="C138" s="198" t="s">
        <v>204</v>
      </c>
      <c r="D138" s="198" t="s">
        <v>114</v>
      </c>
      <c r="E138" s="199" t="s">
        <v>205</v>
      </c>
      <c r="F138" s="200" t="s">
        <v>206</v>
      </c>
      <c r="G138" s="201" t="s">
        <v>197</v>
      </c>
      <c r="H138" s="202">
        <v>426.31</v>
      </c>
      <c r="I138" s="203"/>
      <c r="J138" s="204">
        <f>ROUND(I138*H138,2)</f>
        <v>0</v>
      </c>
      <c r="K138" s="200" t="s">
        <v>118</v>
      </c>
      <c r="L138" s="45"/>
      <c r="M138" s="205" t="s">
        <v>19</v>
      </c>
      <c r="N138" s="206" t="s">
        <v>40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119</v>
      </c>
      <c r="AT138" s="209" t="s">
        <v>114</v>
      </c>
      <c r="AU138" s="209" t="s">
        <v>76</v>
      </c>
      <c r="AY138" s="18" t="s">
        <v>112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74</v>
      </c>
      <c r="BK138" s="210">
        <f>ROUND(I138*H138,2)</f>
        <v>0</v>
      </c>
      <c r="BL138" s="18" t="s">
        <v>119</v>
      </c>
      <c r="BM138" s="209" t="s">
        <v>207</v>
      </c>
    </row>
    <row r="139" s="2" customFormat="1">
      <c r="A139" s="39"/>
      <c r="B139" s="40"/>
      <c r="C139" s="41"/>
      <c r="D139" s="211" t="s">
        <v>121</v>
      </c>
      <c r="E139" s="41"/>
      <c r="F139" s="212" t="s">
        <v>208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121</v>
      </c>
      <c r="AU139" s="18" t="s">
        <v>76</v>
      </c>
    </row>
    <row r="140" s="2" customFormat="1">
      <c r="A140" s="39"/>
      <c r="B140" s="40"/>
      <c r="C140" s="41"/>
      <c r="D140" s="216" t="s">
        <v>123</v>
      </c>
      <c r="E140" s="41"/>
      <c r="F140" s="217" t="s">
        <v>209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123</v>
      </c>
      <c r="AU140" s="18" t="s">
        <v>76</v>
      </c>
    </row>
    <row r="141" s="13" customFormat="1">
      <c r="A141" s="13"/>
      <c r="B141" s="218"/>
      <c r="C141" s="219"/>
      <c r="D141" s="211" t="s">
        <v>125</v>
      </c>
      <c r="E141" s="220" t="s">
        <v>19</v>
      </c>
      <c r="F141" s="221" t="s">
        <v>210</v>
      </c>
      <c r="G141" s="219"/>
      <c r="H141" s="222">
        <v>333.83999999999997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125</v>
      </c>
      <c r="AU141" s="228" t="s">
        <v>76</v>
      </c>
      <c r="AV141" s="13" t="s">
        <v>76</v>
      </c>
      <c r="AW141" s="13" t="s">
        <v>31</v>
      </c>
      <c r="AX141" s="13" t="s">
        <v>69</v>
      </c>
      <c r="AY141" s="228" t="s">
        <v>112</v>
      </c>
    </row>
    <row r="142" s="13" customFormat="1">
      <c r="A142" s="13"/>
      <c r="B142" s="218"/>
      <c r="C142" s="219"/>
      <c r="D142" s="211" t="s">
        <v>125</v>
      </c>
      <c r="E142" s="220" t="s">
        <v>19</v>
      </c>
      <c r="F142" s="221" t="s">
        <v>211</v>
      </c>
      <c r="G142" s="219"/>
      <c r="H142" s="222">
        <v>166.58000000000001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125</v>
      </c>
      <c r="AU142" s="228" t="s">
        <v>76</v>
      </c>
      <c r="AV142" s="13" t="s">
        <v>76</v>
      </c>
      <c r="AW142" s="13" t="s">
        <v>31</v>
      </c>
      <c r="AX142" s="13" t="s">
        <v>69</v>
      </c>
      <c r="AY142" s="228" t="s">
        <v>112</v>
      </c>
    </row>
    <row r="143" s="13" customFormat="1">
      <c r="A143" s="13"/>
      <c r="B143" s="218"/>
      <c r="C143" s="219"/>
      <c r="D143" s="211" t="s">
        <v>125</v>
      </c>
      <c r="E143" s="220" t="s">
        <v>19</v>
      </c>
      <c r="F143" s="221" t="s">
        <v>212</v>
      </c>
      <c r="G143" s="219"/>
      <c r="H143" s="222">
        <v>109.34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8" t="s">
        <v>125</v>
      </c>
      <c r="AU143" s="228" t="s">
        <v>76</v>
      </c>
      <c r="AV143" s="13" t="s">
        <v>76</v>
      </c>
      <c r="AW143" s="13" t="s">
        <v>31</v>
      </c>
      <c r="AX143" s="13" t="s">
        <v>69</v>
      </c>
      <c r="AY143" s="228" t="s">
        <v>112</v>
      </c>
    </row>
    <row r="144" s="13" customFormat="1">
      <c r="A144" s="13"/>
      <c r="B144" s="218"/>
      <c r="C144" s="219"/>
      <c r="D144" s="211" t="s">
        <v>125</v>
      </c>
      <c r="E144" s="220" t="s">
        <v>19</v>
      </c>
      <c r="F144" s="221" t="s">
        <v>213</v>
      </c>
      <c r="G144" s="219"/>
      <c r="H144" s="222">
        <v>-193.83000000000001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125</v>
      </c>
      <c r="AU144" s="228" t="s">
        <v>76</v>
      </c>
      <c r="AV144" s="13" t="s">
        <v>76</v>
      </c>
      <c r="AW144" s="13" t="s">
        <v>31</v>
      </c>
      <c r="AX144" s="13" t="s">
        <v>69</v>
      </c>
      <c r="AY144" s="228" t="s">
        <v>112</v>
      </c>
    </row>
    <row r="145" s="13" customFormat="1">
      <c r="A145" s="13"/>
      <c r="B145" s="218"/>
      <c r="C145" s="219"/>
      <c r="D145" s="211" t="s">
        <v>125</v>
      </c>
      <c r="E145" s="220" t="s">
        <v>19</v>
      </c>
      <c r="F145" s="221" t="s">
        <v>214</v>
      </c>
      <c r="G145" s="219"/>
      <c r="H145" s="222">
        <v>-77.069999999999993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125</v>
      </c>
      <c r="AU145" s="228" t="s">
        <v>76</v>
      </c>
      <c r="AV145" s="13" t="s">
        <v>76</v>
      </c>
      <c r="AW145" s="13" t="s">
        <v>31</v>
      </c>
      <c r="AX145" s="13" t="s">
        <v>69</v>
      </c>
      <c r="AY145" s="228" t="s">
        <v>112</v>
      </c>
    </row>
    <row r="146" s="13" customFormat="1">
      <c r="A146" s="13"/>
      <c r="B146" s="218"/>
      <c r="C146" s="219"/>
      <c r="D146" s="211" t="s">
        <v>125</v>
      </c>
      <c r="E146" s="220" t="s">
        <v>19</v>
      </c>
      <c r="F146" s="221" t="s">
        <v>215</v>
      </c>
      <c r="G146" s="219"/>
      <c r="H146" s="222">
        <v>87.450000000000003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125</v>
      </c>
      <c r="AU146" s="228" t="s">
        <v>76</v>
      </c>
      <c r="AV146" s="13" t="s">
        <v>76</v>
      </c>
      <c r="AW146" s="13" t="s">
        <v>31</v>
      </c>
      <c r="AX146" s="13" t="s">
        <v>69</v>
      </c>
      <c r="AY146" s="228" t="s">
        <v>112</v>
      </c>
    </row>
    <row r="147" s="14" customFormat="1">
      <c r="A147" s="14"/>
      <c r="B147" s="229"/>
      <c r="C147" s="230"/>
      <c r="D147" s="211" t="s">
        <v>125</v>
      </c>
      <c r="E147" s="231" t="s">
        <v>19</v>
      </c>
      <c r="F147" s="232" t="s">
        <v>203</v>
      </c>
      <c r="G147" s="230"/>
      <c r="H147" s="233">
        <v>426.30999999999995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125</v>
      </c>
      <c r="AU147" s="239" t="s">
        <v>76</v>
      </c>
      <c r="AV147" s="14" t="s">
        <v>119</v>
      </c>
      <c r="AW147" s="14" t="s">
        <v>31</v>
      </c>
      <c r="AX147" s="14" t="s">
        <v>74</v>
      </c>
      <c r="AY147" s="239" t="s">
        <v>112</v>
      </c>
    </row>
    <row r="148" s="2" customFormat="1" ht="24.15" customHeight="1">
      <c r="A148" s="39"/>
      <c r="B148" s="40"/>
      <c r="C148" s="198" t="s">
        <v>216</v>
      </c>
      <c r="D148" s="198" t="s">
        <v>114</v>
      </c>
      <c r="E148" s="199" t="s">
        <v>217</v>
      </c>
      <c r="F148" s="200" t="s">
        <v>218</v>
      </c>
      <c r="G148" s="201" t="s">
        <v>197</v>
      </c>
      <c r="H148" s="202">
        <v>244.06999999999999</v>
      </c>
      <c r="I148" s="203"/>
      <c r="J148" s="204">
        <f>ROUND(I148*H148,2)</f>
        <v>0</v>
      </c>
      <c r="K148" s="200" t="s">
        <v>118</v>
      </c>
      <c r="L148" s="45"/>
      <c r="M148" s="205" t="s">
        <v>19</v>
      </c>
      <c r="N148" s="206" t="s">
        <v>40</v>
      </c>
      <c r="O148" s="85"/>
      <c r="P148" s="207">
        <f>O148*H148</f>
        <v>0</v>
      </c>
      <c r="Q148" s="207">
        <v>1.0000000000000001E-05</v>
      </c>
      <c r="R148" s="207">
        <f>Q148*H148</f>
        <v>0.0024407000000000001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119</v>
      </c>
      <c r="AT148" s="209" t="s">
        <v>114</v>
      </c>
      <c r="AU148" s="209" t="s">
        <v>76</v>
      </c>
      <c r="AY148" s="18" t="s">
        <v>112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74</v>
      </c>
      <c r="BK148" s="210">
        <f>ROUND(I148*H148,2)</f>
        <v>0</v>
      </c>
      <c r="BL148" s="18" t="s">
        <v>119</v>
      </c>
      <c r="BM148" s="209" t="s">
        <v>219</v>
      </c>
    </row>
    <row r="149" s="2" customFormat="1">
      <c r="A149" s="39"/>
      <c r="B149" s="40"/>
      <c r="C149" s="41"/>
      <c r="D149" s="211" t="s">
        <v>121</v>
      </c>
      <c r="E149" s="41"/>
      <c r="F149" s="212" t="s">
        <v>220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121</v>
      </c>
      <c r="AU149" s="18" t="s">
        <v>76</v>
      </c>
    </row>
    <row r="150" s="2" customFormat="1">
      <c r="A150" s="39"/>
      <c r="B150" s="40"/>
      <c r="C150" s="41"/>
      <c r="D150" s="216" t="s">
        <v>123</v>
      </c>
      <c r="E150" s="41"/>
      <c r="F150" s="217" t="s">
        <v>221</v>
      </c>
      <c r="G150" s="41"/>
      <c r="H150" s="41"/>
      <c r="I150" s="213"/>
      <c r="J150" s="41"/>
      <c r="K150" s="41"/>
      <c r="L150" s="45"/>
      <c r="M150" s="214"/>
      <c r="N150" s="21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123</v>
      </c>
      <c r="AU150" s="18" t="s">
        <v>76</v>
      </c>
    </row>
    <row r="151" s="13" customFormat="1">
      <c r="A151" s="13"/>
      <c r="B151" s="218"/>
      <c r="C151" s="219"/>
      <c r="D151" s="211" t="s">
        <v>125</v>
      </c>
      <c r="E151" s="220" t="s">
        <v>19</v>
      </c>
      <c r="F151" s="221" t="s">
        <v>222</v>
      </c>
      <c r="G151" s="219"/>
      <c r="H151" s="222">
        <v>244.06999999999999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8" t="s">
        <v>125</v>
      </c>
      <c r="AU151" s="228" t="s">
        <v>76</v>
      </c>
      <c r="AV151" s="13" t="s">
        <v>76</v>
      </c>
      <c r="AW151" s="13" t="s">
        <v>31</v>
      </c>
      <c r="AX151" s="13" t="s">
        <v>74</v>
      </c>
      <c r="AY151" s="228" t="s">
        <v>112</v>
      </c>
    </row>
    <row r="152" s="2" customFormat="1" ht="21.75" customHeight="1">
      <c r="A152" s="39"/>
      <c r="B152" s="40"/>
      <c r="C152" s="198" t="s">
        <v>8</v>
      </c>
      <c r="D152" s="198" t="s">
        <v>114</v>
      </c>
      <c r="E152" s="199" t="s">
        <v>223</v>
      </c>
      <c r="F152" s="200" t="s">
        <v>224</v>
      </c>
      <c r="G152" s="201" t="s">
        <v>197</v>
      </c>
      <c r="H152" s="202">
        <v>83.459999999999994</v>
      </c>
      <c r="I152" s="203"/>
      <c r="J152" s="204">
        <f>ROUND(I152*H152,2)</f>
        <v>0</v>
      </c>
      <c r="K152" s="200" t="s">
        <v>118</v>
      </c>
      <c r="L152" s="45"/>
      <c r="M152" s="205" t="s">
        <v>19</v>
      </c>
      <c r="N152" s="206" t="s">
        <v>40</v>
      </c>
      <c r="O152" s="85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119</v>
      </c>
      <c r="AT152" s="209" t="s">
        <v>114</v>
      </c>
      <c r="AU152" s="209" t="s">
        <v>76</v>
      </c>
      <c r="AY152" s="18" t="s">
        <v>112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74</v>
      </c>
      <c r="BK152" s="210">
        <f>ROUND(I152*H152,2)</f>
        <v>0</v>
      </c>
      <c r="BL152" s="18" t="s">
        <v>119</v>
      </c>
      <c r="BM152" s="209" t="s">
        <v>225</v>
      </c>
    </row>
    <row r="153" s="2" customFormat="1">
      <c r="A153" s="39"/>
      <c r="B153" s="40"/>
      <c r="C153" s="41"/>
      <c r="D153" s="211" t="s">
        <v>121</v>
      </c>
      <c r="E153" s="41"/>
      <c r="F153" s="212" t="s">
        <v>226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76</v>
      </c>
    </row>
    <row r="154" s="2" customFormat="1">
      <c r="A154" s="39"/>
      <c r="B154" s="40"/>
      <c r="C154" s="41"/>
      <c r="D154" s="216" t="s">
        <v>123</v>
      </c>
      <c r="E154" s="41"/>
      <c r="F154" s="217" t="s">
        <v>227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123</v>
      </c>
      <c r="AU154" s="18" t="s">
        <v>76</v>
      </c>
    </row>
    <row r="155" s="13" customFormat="1">
      <c r="A155" s="13"/>
      <c r="B155" s="218"/>
      <c r="C155" s="219"/>
      <c r="D155" s="211" t="s">
        <v>125</v>
      </c>
      <c r="E155" s="220" t="s">
        <v>19</v>
      </c>
      <c r="F155" s="221" t="s">
        <v>228</v>
      </c>
      <c r="G155" s="219"/>
      <c r="H155" s="222">
        <v>83.459999999999994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125</v>
      </c>
      <c r="AU155" s="228" t="s">
        <v>76</v>
      </c>
      <c r="AV155" s="13" t="s">
        <v>76</v>
      </c>
      <c r="AW155" s="13" t="s">
        <v>31</v>
      </c>
      <c r="AX155" s="13" t="s">
        <v>74</v>
      </c>
      <c r="AY155" s="228" t="s">
        <v>112</v>
      </c>
    </row>
    <row r="156" s="2" customFormat="1" ht="16.5" customHeight="1">
      <c r="A156" s="39"/>
      <c r="B156" s="40"/>
      <c r="C156" s="198" t="s">
        <v>229</v>
      </c>
      <c r="D156" s="198" t="s">
        <v>114</v>
      </c>
      <c r="E156" s="199" t="s">
        <v>230</v>
      </c>
      <c r="F156" s="200" t="s">
        <v>231</v>
      </c>
      <c r="G156" s="201" t="s">
        <v>197</v>
      </c>
      <c r="H156" s="202">
        <v>27.600000000000001</v>
      </c>
      <c r="I156" s="203"/>
      <c r="J156" s="204">
        <f>ROUND(I156*H156,2)</f>
        <v>0</v>
      </c>
      <c r="K156" s="200" t="s">
        <v>118</v>
      </c>
      <c r="L156" s="45"/>
      <c r="M156" s="205" t="s">
        <v>19</v>
      </c>
      <c r="N156" s="206" t="s">
        <v>40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119</v>
      </c>
      <c r="AT156" s="209" t="s">
        <v>114</v>
      </c>
      <c r="AU156" s="209" t="s">
        <v>76</v>
      </c>
      <c r="AY156" s="18" t="s">
        <v>112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74</v>
      </c>
      <c r="BK156" s="210">
        <f>ROUND(I156*H156,2)</f>
        <v>0</v>
      </c>
      <c r="BL156" s="18" t="s">
        <v>119</v>
      </c>
      <c r="BM156" s="209" t="s">
        <v>232</v>
      </c>
    </row>
    <row r="157" s="2" customFormat="1">
      <c r="A157" s="39"/>
      <c r="B157" s="40"/>
      <c r="C157" s="41"/>
      <c r="D157" s="211" t="s">
        <v>121</v>
      </c>
      <c r="E157" s="41"/>
      <c r="F157" s="212" t="s">
        <v>233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121</v>
      </c>
      <c r="AU157" s="18" t="s">
        <v>76</v>
      </c>
    </row>
    <row r="158" s="2" customFormat="1">
      <c r="A158" s="39"/>
      <c r="B158" s="40"/>
      <c r="C158" s="41"/>
      <c r="D158" s="216" t="s">
        <v>123</v>
      </c>
      <c r="E158" s="41"/>
      <c r="F158" s="217" t="s">
        <v>234</v>
      </c>
      <c r="G158" s="41"/>
      <c r="H158" s="41"/>
      <c r="I158" s="213"/>
      <c r="J158" s="41"/>
      <c r="K158" s="41"/>
      <c r="L158" s="45"/>
      <c r="M158" s="214"/>
      <c r="N158" s="21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123</v>
      </c>
      <c r="AU158" s="18" t="s">
        <v>76</v>
      </c>
    </row>
    <row r="159" s="13" customFormat="1">
      <c r="A159" s="13"/>
      <c r="B159" s="218"/>
      <c r="C159" s="219"/>
      <c r="D159" s="211" t="s">
        <v>125</v>
      </c>
      <c r="E159" s="220" t="s">
        <v>19</v>
      </c>
      <c r="F159" s="221" t="s">
        <v>235</v>
      </c>
      <c r="G159" s="219"/>
      <c r="H159" s="222">
        <v>27.600000000000001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125</v>
      </c>
      <c r="AU159" s="228" t="s">
        <v>76</v>
      </c>
      <c r="AV159" s="13" t="s">
        <v>76</v>
      </c>
      <c r="AW159" s="13" t="s">
        <v>31</v>
      </c>
      <c r="AX159" s="13" t="s">
        <v>74</v>
      </c>
      <c r="AY159" s="228" t="s">
        <v>112</v>
      </c>
    </row>
    <row r="160" s="2" customFormat="1" ht="21.75" customHeight="1">
      <c r="A160" s="39"/>
      <c r="B160" s="40"/>
      <c r="C160" s="198" t="s">
        <v>236</v>
      </c>
      <c r="D160" s="198" t="s">
        <v>114</v>
      </c>
      <c r="E160" s="199" t="s">
        <v>237</v>
      </c>
      <c r="F160" s="200" t="s">
        <v>238</v>
      </c>
      <c r="G160" s="201" t="s">
        <v>197</v>
      </c>
      <c r="H160" s="202">
        <v>77.069999999999993</v>
      </c>
      <c r="I160" s="203"/>
      <c r="J160" s="204">
        <f>ROUND(I160*H160,2)</f>
        <v>0</v>
      </c>
      <c r="K160" s="200" t="s">
        <v>118</v>
      </c>
      <c r="L160" s="45"/>
      <c r="M160" s="205" t="s">
        <v>19</v>
      </c>
      <c r="N160" s="206" t="s">
        <v>40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119</v>
      </c>
      <c r="AT160" s="209" t="s">
        <v>114</v>
      </c>
      <c r="AU160" s="209" t="s">
        <v>76</v>
      </c>
      <c r="AY160" s="18" t="s">
        <v>112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74</v>
      </c>
      <c r="BK160" s="210">
        <f>ROUND(I160*H160,2)</f>
        <v>0</v>
      </c>
      <c r="BL160" s="18" t="s">
        <v>119</v>
      </c>
      <c r="BM160" s="209" t="s">
        <v>239</v>
      </c>
    </row>
    <row r="161" s="2" customFormat="1">
      <c r="A161" s="39"/>
      <c r="B161" s="40"/>
      <c r="C161" s="41"/>
      <c r="D161" s="211" t="s">
        <v>121</v>
      </c>
      <c r="E161" s="41"/>
      <c r="F161" s="212" t="s">
        <v>240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121</v>
      </c>
      <c r="AU161" s="18" t="s">
        <v>76</v>
      </c>
    </row>
    <row r="162" s="2" customFormat="1">
      <c r="A162" s="39"/>
      <c r="B162" s="40"/>
      <c r="C162" s="41"/>
      <c r="D162" s="216" t="s">
        <v>123</v>
      </c>
      <c r="E162" s="41"/>
      <c r="F162" s="217" t="s">
        <v>241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123</v>
      </c>
      <c r="AU162" s="18" t="s">
        <v>76</v>
      </c>
    </row>
    <row r="163" s="13" customFormat="1">
      <c r="A163" s="13"/>
      <c r="B163" s="218"/>
      <c r="C163" s="219"/>
      <c r="D163" s="211" t="s">
        <v>125</v>
      </c>
      <c r="E163" s="220" t="s">
        <v>19</v>
      </c>
      <c r="F163" s="221" t="s">
        <v>242</v>
      </c>
      <c r="G163" s="219"/>
      <c r="H163" s="222">
        <v>22.260000000000002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125</v>
      </c>
      <c r="AU163" s="228" t="s">
        <v>76</v>
      </c>
      <c r="AV163" s="13" t="s">
        <v>76</v>
      </c>
      <c r="AW163" s="13" t="s">
        <v>31</v>
      </c>
      <c r="AX163" s="13" t="s">
        <v>69</v>
      </c>
      <c r="AY163" s="228" t="s">
        <v>112</v>
      </c>
    </row>
    <row r="164" s="13" customFormat="1">
      <c r="A164" s="13"/>
      <c r="B164" s="218"/>
      <c r="C164" s="219"/>
      <c r="D164" s="211" t="s">
        <v>125</v>
      </c>
      <c r="E164" s="220" t="s">
        <v>19</v>
      </c>
      <c r="F164" s="221" t="s">
        <v>243</v>
      </c>
      <c r="G164" s="219"/>
      <c r="H164" s="222">
        <v>54.810000000000002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125</v>
      </c>
      <c r="AU164" s="228" t="s">
        <v>76</v>
      </c>
      <c r="AV164" s="13" t="s">
        <v>76</v>
      </c>
      <c r="AW164" s="13" t="s">
        <v>31</v>
      </c>
      <c r="AX164" s="13" t="s">
        <v>69</v>
      </c>
      <c r="AY164" s="228" t="s">
        <v>112</v>
      </c>
    </row>
    <row r="165" s="14" customFormat="1">
      <c r="A165" s="14"/>
      <c r="B165" s="229"/>
      <c r="C165" s="230"/>
      <c r="D165" s="211" t="s">
        <v>125</v>
      </c>
      <c r="E165" s="231" t="s">
        <v>19</v>
      </c>
      <c r="F165" s="232" t="s">
        <v>203</v>
      </c>
      <c r="G165" s="230"/>
      <c r="H165" s="233">
        <v>77.070000000000007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125</v>
      </c>
      <c r="AU165" s="239" t="s">
        <v>76</v>
      </c>
      <c r="AV165" s="14" t="s">
        <v>119</v>
      </c>
      <c r="AW165" s="14" t="s">
        <v>31</v>
      </c>
      <c r="AX165" s="14" t="s">
        <v>74</v>
      </c>
      <c r="AY165" s="239" t="s">
        <v>112</v>
      </c>
    </row>
    <row r="166" s="2" customFormat="1" ht="21.75" customHeight="1">
      <c r="A166" s="39"/>
      <c r="B166" s="40"/>
      <c r="C166" s="198" t="s">
        <v>244</v>
      </c>
      <c r="D166" s="198" t="s">
        <v>114</v>
      </c>
      <c r="E166" s="199" t="s">
        <v>245</v>
      </c>
      <c r="F166" s="200" t="s">
        <v>246</v>
      </c>
      <c r="G166" s="201" t="s">
        <v>197</v>
      </c>
      <c r="H166" s="202">
        <v>1187.74</v>
      </c>
      <c r="I166" s="203"/>
      <c r="J166" s="204">
        <f>ROUND(I166*H166,2)</f>
        <v>0</v>
      </c>
      <c r="K166" s="200" t="s">
        <v>118</v>
      </c>
      <c r="L166" s="45"/>
      <c r="M166" s="205" t="s">
        <v>19</v>
      </c>
      <c r="N166" s="206" t="s">
        <v>40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119</v>
      </c>
      <c r="AT166" s="209" t="s">
        <v>114</v>
      </c>
      <c r="AU166" s="209" t="s">
        <v>76</v>
      </c>
      <c r="AY166" s="18" t="s">
        <v>112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74</v>
      </c>
      <c r="BK166" s="210">
        <f>ROUND(I166*H166,2)</f>
        <v>0</v>
      </c>
      <c r="BL166" s="18" t="s">
        <v>119</v>
      </c>
      <c r="BM166" s="209" t="s">
        <v>247</v>
      </c>
    </row>
    <row r="167" s="2" customFormat="1">
      <c r="A167" s="39"/>
      <c r="B167" s="40"/>
      <c r="C167" s="41"/>
      <c r="D167" s="211" t="s">
        <v>121</v>
      </c>
      <c r="E167" s="41"/>
      <c r="F167" s="212" t="s">
        <v>248</v>
      </c>
      <c r="G167" s="41"/>
      <c r="H167" s="41"/>
      <c r="I167" s="213"/>
      <c r="J167" s="41"/>
      <c r="K167" s="41"/>
      <c r="L167" s="45"/>
      <c r="M167" s="214"/>
      <c r="N167" s="21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121</v>
      </c>
      <c r="AU167" s="18" t="s">
        <v>76</v>
      </c>
    </row>
    <row r="168" s="2" customFormat="1">
      <c r="A168" s="39"/>
      <c r="B168" s="40"/>
      <c r="C168" s="41"/>
      <c r="D168" s="216" t="s">
        <v>123</v>
      </c>
      <c r="E168" s="41"/>
      <c r="F168" s="217" t="s">
        <v>249</v>
      </c>
      <c r="G168" s="41"/>
      <c r="H168" s="41"/>
      <c r="I168" s="213"/>
      <c r="J168" s="41"/>
      <c r="K168" s="41"/>
      <c r="L168" s="45"/>
      <c r="M168" s="214"/>
      <c r="N168" s="21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123</v>
      </c>
      <c r="AU168" s="18" t="s">
        <v>76</v>
      </c>
    </row>
    <row r="169" s="13" customFormat="1">
      <c r="A169" s="13"/>
      <c r="B169" s="218"/>
      <c r="C169" s="219"/>
      <c r="D169" s="211" t="s">
        <v>125</v>
      </c>
      <c r="E169" s="220" t="s">
        <v>19</v>
      </c>
      <c r="F169" s="221" t="s">
        <v>250</v>
      </c>
      <c r="G169" s="219"/>
      <c r="H169" s="222">
        <v>349.80000000000001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125</v>
      </c>
      <c r="AU169" s="228" t="s">
        <v>76</v>
      </c>
      <c r="AV169" s="13" t="s">
        <v>76</v>
      </c>
      <c r="AW169" s="13" t="s">
        <v>31</v>
      </c>
      <c r="AX169" s="13" t="s">
        <v>69</v>
      </c>
      <c r="AY169" s="228" t="s">
        <v>112</v>
      </c>
    </row>
    <row r="170" s="13" customFormat="1">
      <c r="A170" s="13"/>
      <c r="B170" s="218"/>
      <c r="C170" s="219"/>
      <c r="D170" s="211" t="s">
        <v>125</v>
      </c>
      <c r="E170" s="220" t="s">
        <v>19</v>
      </c>
      <c r="F170" s="221" t="s">
        <v>251</v>
      </c>
      <c r="G170" s="219"/>
      <c r="H170" s="222">
        <v>349.80000000000001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125</v>
      </c>
      <c r="AU170" s="228" t="s">
        <v>76</v>
      </c>
      <c r="AV170" s="13" t="s">
        <v>76</v>
      </c>
      <c r="AW170" s="13" t="s">
        <v>31</v>
      </c>
      <c r="AX170" s="13" t="s">
        <v>69</v>
      </c>
      <c r="AY170" s="228" t="s">
        <v>112</v>
      </c>
    </row>
    <row r="171" s="13" customFormat="1">
      <c r="A171" s="13"/>
      <c r="B171" s="218"/>
      <c r="C171" s="219"/>
      <c r="D171" s="211" t="s">
        <v>125</v>
      </c>
      <c r="E171" s="220" t="s">
        <v>19</v>
      </c>
      <c r="F171" s="221" t="s">
        <v>252</v>
      </c>
      <c r="G171" s="219"/>
      <c r="H171" s="222">
        <v>244.06999999999999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125</v>
      </c>
      <c r="AU171" s="228" t="s">
        <v>76</v>
      </c>
      <c r="AV171" s="13" t="s">
        <v>76</v>
      </c>
      <c r="AW171" s="13" t="s">
        <v>31</v>
      </c>
      <c r="AX171" s="13" t="s">
        <v>69</v>
      </c>
      <c r="AY171" s="228" t="s">
        <v>112</v>
      </c>
    </row>
    <row r="172" s="13" customFormat="1">
      <c r="A172" s="13"/>
      <c r="B172" s="218"/>
      <c r="C172" s="219"/>
      <c r="D172" s="211" t="s">
        <v>125</v>
      </c>
      <c r="E172" s="220" t="s">
        <v>19</v>
      </c>
      <c r="F172" s="221" t="s">
        <v>253</v>
      </c>
      <c r="G172" s="219"/>
      <c r="H172" s="222">
        <v>244.06999999999999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125</v>
      </c>
      <c r="AU172" s="228" t="s">
        <v>76</v>
      </c>
      <c r="AV172" s="13" t="s">
        <v>76</v>
      </c>
      <c r="AW172" s="13" t="s">
        <v>31</v>
      </c>
      <c r="AX172" s="13" t="s">
        <v>69</v>
      </c>
      <c r="AY172" s="228" t="s">
        <v>112</v>
      </c>
    </row>
    <row r="173" s="14" customFormat="1">
      <c r="A173" s="14"/>
      <c r="B173" s="229"/>
      <c r="C173" s="230"/>
      <c r="D173" s="211" t="s">
        <v>125</v>
      </c>
      <c r="E173" s="231" t="s">
        <v>19</v>
      </c>
      <c r="F173" s="232" t="s">
        <v>203</v>
      </c>
      <c r="G173" s="230"/>
      <c r="H173" s="233">
        <v>1187.74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125</v>
      </c>
      <c r="AU173" s="239" t="s">
        <v>76</v>
      </c>
      <c r="AV173" s="14" t="s">
        <v>119</v>
      </c>
      <c r="AW173" s="14" t="s">
        <v>31</v>
      </c>
      <c r="AX173" s="14" t="s">
        <v>74</v>
      </c>
      <c r="AY173" s="239" t="s">
        <v>112</v>
      </c>
    </row>
    <row r="174" s="2" customFormat="1" ht="21.75" customHeight="1">
      <c r="A174" s="39"/>
      <c r="B174" s="40"/>
      <c r="C174" s="198" t="s">
        <v>254</v>
      </c>
      <c r="D174" s="198" t="s">
        <v>114</v>
      </c>
      <c r="E174" s="199" t="s">
        <v>255</v>
      </c>
      <c r="F174" s="200" t="s">
        <v>256</v>
      </c>
      <c r="G174" s="201" t="s">
        <v>197</v>
      </c>
      <c r="H174" s="202">
        <v>622.67999999999995</v>
      </c>
      <c r="I174" s="203"/>
      <c r="J174" s="204">
        <f>ROUND(I174*H174,2)</f>
        <v>0</v>
      </c>
      <c r="K174" s="200" t="s">
        <v>118</v>
      </c>
      <c r="L174" s="45"/>
      <c r="M174" s="205" t="s">
        <v>19</v>
      </c>
      <c r="N174" s="206" t="s">
        <v>40</v>
      </c>
      <c r="O174" s="85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9" t="s">
        <v>119</v>
      </c>
      <c r="AT174" s="209" t="s">
        <v>114</v>
      </c>
      <c r="AU174" s="209" t="s">
        <v>76</v>
      </c>
      <c r="AY174" s="18" t="s">
        <v>112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8" t="s">
        <v>74</v>
      </c>
      <c r="BK174" s="210">
        <f>ROUND(I174*H174,2)</f>
        <v>0</v>
      </c>
      <c r="BL174" s="18" t="s">
        <v>119</v>
      </c>
      <c r="BM174" s="209" t="s">
        <v>257</v>
      </c>
    </row>
    <row r="175" s="2" customFormat="1">
      <c r="A175" s="39"/>
      <c r="B175" s="40"/>
      <c r="C175" s="41"/>
      <c r="D175" s="211" t="s">
        <v>121</v>
      </c>
      <c r="E175" s="41"/>
      <c r="F175" s="212" t="s">
        <v>258</v>
      </c>
      <c r="G175" s="41"/>
      <c r="H175" s="41"/>
      <c r="I175" s="213"/>
      <c r="J175" s="41"/>
      <c r="K175" s="41"/>
      <c r="L175" s="45"/>
      <c r="M175" s="214"/>
      <c r="N175" s="21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121</v>
      </c>
      <c r="AU175" s="18" t="s">
        <v>76</v>
      </c>
    </row>
    <row r="176" s="2" customFormat="1">
      <c r="A176" s="39"/>
      <c r="B176" s="40"/>
      <c r="C176" s="41"/>
      <c r="D176" s="216" t="s">
        <v>123</v>
      </c>
      <c r="E176" s="41"/>
      <c r="F176" s="217" t="s">
        <v>259</v>
      </c>
      <c r="G176" s="41"/>
      <c r="H176" s="41"/>
      <c r="I176" s="213"/>
      <c r="J176" s="41"/>
      <c r="K176" s="41"/>
      <c r="L176" s="45"/>
      <c r="M176" s="214"/>
      <c r="N176" s="21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123</v>
      </c>
      <c r="AU176" s="18" t="s">
        <v>76</v>
      </c>
    </row>
    <row r="177" s="13" customFormat="1">
      <c r="A177" s="13"/>
      <c r="B177" s="218"/>
      <c r="C177" s="219"/>
      <c r="D177" s="211" t="s">
        <v>125</v>
      </c>
      <c r="E177" s="220" t="s">
        <v>19</v>
      </c>
      <c r="F177" s="221" t="s">
        <v>260</v>
      </c>
      <c r="G177" s="219"/>
      <c r="H177" s="222">
        <v>193.83000000000001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125</v>
      </c>
      <c r="AU177" s="228" t="s">
        <v>76</v>
      </c>
      <c r="AV177" s="13" t="s">
        <v>76</v>
      </c>
      <c r="AW177" s="13" t="s">
        <v>31</v>
      </c>
      <c r="AX177" s="13" t="s">
        <v>69</v>
      </c>
      <c r="AY177" s="228" t="s">
        <v>112</v>
      </c>
    </row>
    <row r="178" s="13" customFormat="1">
      <c r="A178" s="13"/>
      <c r="B178" s="218"/>
      <c r="C178" s="219"/>
      <c r="D178" s="211" t="s">
        <v>125</v>
      </c>
      <c r="E178" s="220" t="s">
        <v>19</v>
      </c>
      <c r="F178" s="221" t="s">
        <v>261</v>
      </c>
      <c r="G178" s="219"/>
      <c r="H178" s="222">
        <v>426.31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125</v>
      </c>
      <c r="AU178" s="228" t="s">
        <v>76</v>
      </c>
      <c r="AV178" s="13" t="s">
        <v>76</v>
      </c>
      <c r="AW178" s="13" t="s">
        <v>31</v>
      </c>
      <c r="AX178" s="13" t="s">
        <v>69</v>
      </c>
      <c r="AY178" s="228" t="s">
        <v>112</v>
      </c>
    </row>
    <row r="179" s="13" customFormat="1">
      <c r="A179" s="13"/>
      <c r="B179" s="218"/>
      <c r="C179" s="219"/>
      <c r="D179" s="211" t="s">
        <v>125</v>
      </c>
      <c r="E179" s="220" t="s">
        <v>19</v>
      </c>
      <c r="F179" s="221" t="s">
        <v>262</v>
      </c>
      <c r="G179" s="219"/>
      <c r="H179" s="222">
        <v>83.459999999999994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125</v>
      </c>
      <c r="AU179" s="228" t="s">
        <v>76</v>
      </c>
      <c r="AV179" s="13" t="s">
        <v>76</v>
      </c>
      <c r="AW179" s="13" t="s">
        <v>31</v>
      </c>
      <c r="AX179" s="13" t="s">
        <v>69</v>
      </c>
      <c r="AY179" s="228" t="s">
        <v>112</v>
      </c>
    </row>
    <row r="180" s="13" customFormat="1">
      <c r="A180" s="13"/>
      <c r="B180" s="218"/>
      <c r="C180" s="219"/>
      <c r="D180" s="211" t="s">
        <v>125</v>
      </c>
      <c r="E180" s="220" t="s">
        <v>19</v>
      </c>
      <c r="F180" s="221" t="s">
        <v>263</v>
      </c>
      <c r="G180" s="219"/>
      <c r="H180" s="222">
        <v>-171.78999999999999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8" t="s">
        <v>125</v>
      </c>
      <c r="AU180" s="228" t="s">
        <v>76</v>
      </c>
      <c r="AV180" s="13" t="s">
        <v>76</v>
      </c>
      <c r="AW180" s="13" t="s">
        <v>31</v>
      </c>
      <c r="AX180" s="13" t="s">
        <v>69</v>
      </c>
      <c r="AY180" s="228" t="s">
        <v>112</v>
      </c>
    </row>
    <row r="181" s="13" customFormat="1">
      <c r="A181" s="13"/>
      <c r="B181" s="218"/>
      <c r="C181" s="219"/>
      <c r="D181" s="211" t="s">
        <v>125</v>
      </c>
      <c r="E181" s="220" t="s">
        <v>19</v>
      </c>
      <c r="F181" s="221" t="s">
        <v>264</v>
      </c>
      <c r="G181" s="219"/>
      <c r="H181" s="222">
        <v>27.600000000000001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125</v>
      </c>
      <c r="AU181" s="228" t="s">
        <v>76</v>
      </c>
      <c r="AV181" s="13" t="s">
        <v>76</v>
      </c>
      <c r="AW181" s="13" t="s">
        <v>31</v>
      </c>
      <c r="AX181" s="13" t="s">
        <v>69</v>
      </c>
      <c r="AY181" s="228" t="s">
        <v>112</v>
      </c>
    </row>
    <row r="182" s="13" customFormat="1">
      <c r="A182" s="13"/>
      <c r="B182" s="218"/>
      <c r="C182" s="219"/>
      <c r="D182" s="211" t="s">
        <v>125</v>
      </c>
      <c r="E182" s="220" t="s">
        <v>19</v>
      </c>
      <c r="F182" s="221" t="s">
        <v>265</v>
      </c>
      <c r="G182" s="219"/>
      <c r="H182" s="222">
        <v>-13.800000000000001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125</v>
      </c>
      <c r="AU182" s="228" t="s">
        <v>76</v>
      </c>
      <c r="AV182" s="13" t="s">
        <v>76</v>
      </c>
      <c r="AW182" s="13" t="s">
        <v>31</v>
      </c>
      <c r="AX182" s="13" t="s">
        <v>69</v>
      </c>
      <c r="AY182" s="228" t="s">
        <v>112</v>
      </c>
    </row>
    <row r="183" s="13" customFormat="1">
      <c r="A183" s="13"/>
      <c r="B183" s="218"/>
      <c r="C183" s="219"/>
      <c r="D183" s="211" t="s">
        <v>125</v>
      </c>
      <c r="E183" s="220" t="s">
        <v>19</v>
      </c>
      <c r="F183" s="221" t="s">
        <v>266</v>
      </c>
      <c r="G183" s="219"/>
      <c r="H183" s="222">
        <v>77.069999999999993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125</v>
      </c>
      <c r="AU183" s="228" t="s">
        <v>76</v>
      </c>
      <c r="AV183" s="13" t="s">
        <v>76</v>
      </c>
      <c r="AW183" s="13" t="s">
        <v>31</v>
      </c>
      <c r="AX183" s="13" t="s">
        <v>69</v>
      </c>
      <c r="AY183" s="228" t="s">
        <v>112</v>
      </c>
    </row>
    <row r="184" s="14" customFormat="1">
      <c r="A184" s="14"/>
      <c r="B184" s="229"/>
      <c r="C184" s="230"/>
      <c r="D184" s="211" t="s">
        <v>125</v>
      </c>
      <c r="E184" s="231" t="s">
        <v>19</v>
      </c>
      <c r="F184" s="232" t="s">
        <v>203</v>
      </c>
      <c r="G184" s="230"/>
      <c r="H184" s="233">
        <v>622.68000000000006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125</v>
      </c>
      <c r="AU184" s="239" t="s">
        <v>76</v>
      </c>
      <c r="AV184" s="14" t="s">
        <v>119</v>
      </c>
      <c r="AW184" s="14" t="s">
        <v>31</v>
      </c>
      <c r="AX184" s="14" t="s">
        <v>74</v>
      </c>
      <c r="AY184" s="239" t="s">
        <v>112</v>
      </c>
    </row>
    <row r="185" s="2" customFormat="1" ht="24.15" customHeight="1">
      <c r="A185" s="39"/>
      <c r="B185" s="40"/>
      <c r="C185" s="198" t="s">
        <v>267</v>
      </c>
      <c r="D185" s="198" t="s">
        <v>114</v>
      </c>
      <c r="E185" s="199" t="s">
        <v>268</v>
      </c>
      <c r="F185" s="200" t="s">
        <v>269</v>
      </c>
      <c r="G185" s="201" t="s">
        <v>197</v>
      </c>
      <c r="H185" s="202">
        <v>11208.24</v>
      </c>
      <c r="I185" s="203"/>
      <c r="J185" s="204">
        <f>ROUND(I185*H185,2)</f>
        <v>0</v>
      </c>
      <c r="K185" s="200" t="s">
        <v>118</v>
      </c>
      <c r="L185" s="45"/>
      <c r="M185" s="205" t="s">
        <v>19</v>
      </c>
      <c r="N185" s="206" t="s">
        <v>40</v>
      </c>
      <c r="O185" s="85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9" t="s">
        <v>119</v>
      </c>
      <c r="AT185" s="209" t="s">
        <v>114</v>
      </c>
      <c r="AU185" s="209" t="s">
        <v>76</v>
      </c>
      <c r="AY185" s="18" t="s">
        <v>112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74</v>
      </c>
      <c r="BK185" s="210">
        <f>ROUND(I185*H185,2)</f>
        <v>0</v>
      </c>
      <c r="BL185" s="18" t="s">
        <v>119</v>
      </c>
      <c r="BM185" s="209" t="s">
        <v>270</v>
      </c>
    </row>
    <row r="186" s="2" customFormat="1">
      <c r="A186" s="39"/>
      <c r="B186" s="40"/>
      <c r="C186" s="41"/>
      <c r="D186" s="211" t="s">
        <v>121</v>
      </c>
      <c r="E186" s="41"/>
      <c r="F186" s="212" t="s">
        <v>271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121</v>
      </c>
      <c r="AU186" s="18" t="s">
        <v>76</v>
      </c>
    </row>
    <row r="187" s="2" customFormat="1">
      <c r="A187" s="39"/>
      <c r="B187" s="40"/>
      <c r="C187" s="41"/>
      <c r="D187" s="216" t="s">
        <v>123</v>
      </c>
      <c r="E187" s="41"/>
      <c r="F187" s="217" t="s">
        <v>272</v>
      </c>
      <c r="G187" s="41"/>
      <c r="H187" s="41"/>
      <c r="I187" s="213"/>
      <c r="J187" s="41"/>
      <c r="K187" s="41"/>
      <c r="L187" s="45"/>
      <c r="M187" s="214"/>
      <c r="N187" s="21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123</v>
      </c>
      <c r="AU187" s="18" t="s">
        <v>76</v>
      </c>
    </row>
    <row r="188" s="13" customFormat="1">
      <c r="A188" s="13"/>
      <c r="B188" s="218"/>
      <c r="C188" s="219"/>
      <c r="D188" s="211" t="s">
        <v>125</v>
      </c>
      <c r="E188" s="220" t="s">
        <v>19</v>
      </c>
      <c r="F188" s="221" t="s">
        <v>273</v>
      </c>
      <c r="G188" s="219"/>
      <c r="H188" s="222">
        <v>11208.24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8" t="s">
        <v>125</v>
      </c>
      <c r="AU188" s="228" t="s">
        <v>76</v>
      </c>
      <c r="AV188" s="13" t="s">
        <v>76</v>
      </c>
      <c r="AW188" s="13" t="s">
        <v>31</v>
      </c>
      <c r="AX188" s="13" t="s">
        <v>74</v>
      </c>
      <c r="AY188" s="228" t="s">
        <v>112</v>
      </c>
    </row>
    <row r="189" s="2" customFormat="1" ht="16.5" customHeight="1">
      <c r="A189" s="39"/>
      <c r="B189" s="40"/>
      <c r="C189" s="198" t="s">
        <v>7</v>
      </c>
      <c r="D189" s="198" t="s">
        <v>114</v>
      </c>
      <c r="E189" s="199" t="s">
        <v>274</v>
      </c>
      <c r="F189" s="200" t="s">
        <v>275</v>
      </c>
      <c r="G189" s="201" t="s">
        <v>197</v>
      </c>
      <c r="H189" s="202">
        <v>593.87</v>
      </c>
      <c r="I189" s="203"/>
      <c r="J189" s="204">
        <f>ROUND(I189*H189,2)</f>
        <v>0</v>
      </c>
      <c r="K189" s="200" t="s">
        <v>118</v>
      </c>
      <c r="L189" s="45"/>
      <c r="M189" s="205" t="s">
        <v>19</v>
      </c>
      <c r="N189" s="206" t="s">
        <v>40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119</v>
      </c>
      <c r="AT189" s="209" t="s">
        <v>114</v>
      </c>
      <c r="AU189" s="209" t="s">
        <v>76</v>
      </c>
      <c r="AY189" s="18" t="s">
        <v>112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74</v>
      </c>
      <c r="BK189" s="210">
        <f>ROUND(I189*H189,2)</f>
        <v>0</v>
      </c>
      <c r="BL189" s="18" t="s">
        <v>119</v>
      </c>
      <c r="BM189" s="209" t="s">
        <v>276</v>
      </c>
    </row>
    <row r="190" s="2" customFormat="1">
      <c r="A190" s="39"/>
      <c r="B190" s="40"/>
      <c r="C190" s="41"/>
      <c r="D190" s="211" t="s">
        <v>121</v>
      </c>
      <c r="E190" s="41"/>
      <c r="F190" s="212" t="s">
        <v>277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121</v>
      </c>
      <c r="AU190" s="18" t="s">
        <v>76</v>
      </c>
    </row>
    <row r="191" s="2" customFormat="1">
      <c r="A191" s="39"/>
      <c r="B191" s="40"/>
      <c r="C191" s="41"/>
      <c r="D191" s="216" t="s">
        <v>123</v>
      </c>
      <c r="E191" s="41"/>
      <c r="F191" s="217" t="s">
        <v>278</v>
      </c>
      <c r="G191" s="41"/>
      <c r="H191" s="41"/>
      <c r="I191" s="213"/>
      <c r="J191" s="41"/>
      <c r="K191" s="41"/>
      <c r="L191" s="45"/>
      <c r="M191" s="214"/>
      <c r="N191" s="21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123</v>
      </c>
      <c r="AU191" s="18" t="s">
        <v>76</v>
      </c>
    </row>
    <row r="192" s="13" customFormat="1">
      <c r="A192" s="13"/>
      <c r="B192" s="218"/>
      <c r="C192" s="219"/>
      <c r="D192" s="211" t="s">
        <v>125</v>
      </c>
      <c r="E192" s="220" t="s">
        <v>19</v>
      </c>
      <c r="F192" s="221" t="s">
        <v>251</v>
      </c>
      <c r="G192" s="219"/>
      <c r="H192" s="222">
        <v>349.80000000000001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125</v>
      </c>
      <c r="AU192" s="228" t="s">
        <v>76</v>
      </c>
      <c r="AV192" s="13" t="s">
        <v>76</v>
      </c>
      <c r="AW192" s="13" t="s">
        <v>31</v>
      </c>
      <c r="AX192" s="13" t="s">
        <v>69</v>
      </c>
      <c r="AY192" s="228" t="s">
        <v>112</v>
      </c>
    </row>
    <row r="193" s="13" customFormat="1">
      <c r="A193" s="13"/>
      <c r="B193" s="218"/>
      <c r="C193" s="219"/>
      <c r="D193" s="211" t="s">
        <v>125</v>
      </c>
      <c r="E193" s="220" t="s">
        <v>19</v>
      </c>
      <c r="F193" s="221" t="s">
        <v>279</v>
      </c>
      <c r="G193" s="219"/>
      <c r="H193" s="222">
        <v>244.06999999999999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8" t="s">
        <v>125</v>
      </c>
      <c r="AU193" s="228" t="s">
        <v>76</v>
      </c>
      <c r="AV193" s="13" t="s">
        <v>76</v>
      </c>
      <c r="AW193" s="13" t="s">
        <v>31</v>
      </c>
      <c r="AX193" s="13" t="s">
        <v>69</v>
      </c>
      <c r="AY193" s="228" t="s">
        <v>112</v>
      </c>
    </row>
    <row r="194" s="14" customFormat="1">
      <c r="A194" s="14"/>
      <c r="B194" s="229"/>
      <c r="C194" s="230"/>
      <c r="D194" s="211" t="s">
        <v>125</v>
      </c>
      <c r="E194" s="231" t="s">
        <v>19</v>
      </c>
      <c r="F194" s="232" t="s">
        <v>203</v>
      </c>
      <c r="G194" s="230"/>
      <c r="H194" s="233">
        <v>593.87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125</v>
      </c>
      <c r="AU194" s="239" t="s">
        <v>76</v>
      </c>
      <c r="AV194" s="14" t="s">
        <v>119</v>
      </c>
      <c r="AW194" s="14" t="s">
        <v>31</v>
      </c>
      <c r="AX194" s="14" t="s">
        <v>74</v>
      </c>
      <c r="AY194" s="239" t="s">
        <v>112</v>
      </c>
    </row>
    <row r="195" s="2" customFormat="1" ht="16.5" customHeight="1">
      <c r="A195" s="39"/>
      <c r="B195" s="40"/>
      <c r="C195" s="198" t="s">
        <v>280</v>
      </c>
      <c r="D195" s="198" t="s">
        <v>114</v>
      </c>
      <c r="E195" s="199" t="s">
        <v>281</v>
      </c>
      <c r="F195" s="200" t="s">
        <v>282</v>
      </c>
      <c r="G195" s="201" t="s">
        <v>197</v>
      </c>
      <c r="H195" s="202">
        <v>593.87</v>
      </c>
      <c r="I195" s="203"/>
      <c r="J195" s="204">
        <f>ROUND(I195*H195,2)</f>
        <v>0</v>
      </c>
      <c r="K195" s="200" t="s">
        <v>118</v>
      </c>
      <c r="L195" s="45"/>
      <c r="M195" s="205" t="s">
        <v>19</v>
      </c>
      <c r="N195" s="206" t="s">
        <v>40</v>
      </c>
      <c r="O195" s="85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119</v>
      </c>
      <c r="AT195" s="209" t="s">
        <v>114</v>
      </c>
      <c r="AU195" s="209" t="s">
        <v>76</v>
      </c>
      <c r="AY195" s="18" t="s">
        <v>112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74</v>
      </c>
      <c r="BK195" s="210">
        <f>ROUND(I195*H195,2)</f>
        <v>0</v>
      </c>
      <c r="BL195" s="18" t="s">
        <v>119</v>
      </c>
      <c r="BM195" s="209" t="s">
        <v>283</v>
      </c>
    </row>
    <row r="196" s="2" customFormat="1">
      <c r="A196" s="39"/>
      <c r="B196" s="40"/>
      <c r="C196" s="41"/>
      <c r="D196" s="211" t="s">
        <v>121</v>
      </c>
      <c r="E196" s="41"/>
      <c r="F196" s="212" t="s">
        <v>284</v>
      </c>
      <c r="G196" s="41"/>
      <c r="H196" s="41"/>
      <c r="I196" s="213"/>
      <c r="J196" s="41"/>
      <c r="K196" s="41"/>
      <c r="L196" s="45"/>
      <c r="M196" s="214"/>
      <c r="N196" s="21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121</v>
      </c>
      <c r="AU196" s="18" t="s">
        <v>76</v>
      </c>
    </row>
    <row r="197" s="2" customFormat="1">
      <c r="A197" s="39"/>
      <c r="B197" s="40"/>
      <c r="C197" s="41"/>
      <c r="D197" s="216" t="s">
        <v>123</v>
      </c>
      <c r="E197" s="41"/>
      <c r="F197" s="217" t="s">
        <v>285</v>
      </c>
      <c r="G197" s="41"/>
      <c r="H197" s="41"/>
      <c r="I197" s="213"/>
      <c r="J197" s="41"/>
      <c r="K197" s="41"/>
      <c r="L197" s="45"/>
      <c r="M197" s="214"/>
      <c r="N197" s="21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123</v>
      </c>
      <c r="AU197" s="18" t="s">
        <v>76</v>
      </c>
    </row>
    <row r="198" s="13" customFormat="1">
      <c r="A198" s="13"/>
      <c r="B198" s="218"/>
      <c r="C198" s="219"/>
      <c r="D198" s="211" t="s">
        <v>125</v>
      </c>
      <c r="E198" s="220" t="s">
        <v>19</v>
      </c>
      <c r="F198" s="221" t="s">
        <v>251</v>
      </c>
      <c r="G198" s="219"/>
      <c r="H198" s="222">
        <v>349.80000000000001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125</v>
      </c>
      <c r="AU198" s="228" t="s">
        <v>76</v>
      </c>
      <c r="AV198" s="13" t="s">
        <v>76</v>
      </c>
      <c r="AW198" s="13" t="s">
        <v>31</v>
      </c>
      <c r="AX198" s="13" t="s">
        <v>69</v>
      </c>
      <c r="AY198" s="228" t="s">
        <v>112</v>
      </c>
    </row>
    <row r="199" s="13" customFormat="1">
      <c r="A199" s="13"/>
      <c r="B199" s="218"/>
      <c r="C199" s="219"/>
      <c r="D199" s="211" t="s">
        <v>125</v>
      </c>
      <c r="E199" s="220" t="s">
        <v>19</v>
      </c>
      <c r="F199" s="221" t="s">
        <v>279</v>
      </c>
      <c r="G199" s="219"/>
      <c r="H199" s="222">
        <v>244.06999999999999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8" t="s">
        <v>125</v>
      </c>
      <c r="AU199" s="228" t="s">
        <v>76</v>
      </c>
      <c r="AV199" s="13" t="s">
        <v>76</v>
      </c>
      <c r="AW199" s="13" t="s">
        <v>31</v>
      </c>
      <c r="AX199" s="13" t="s">
        <v>69</v>
      </c>
      <c r="AY199" s="228" t="s">
        <v>112</v>
      </c>
    </row>
    <row r="200" s="14" customFormat="1">
      <c r="A200" s="14"/>
      <c r="B200" s="229"/>
      <c r="C200" s="230"/>
      <c r="D200" s="211" t="s">
        <v>125</v>
      </c>
      <c r="E200" s="231" t="s">
        <v>19</v>
      </c>
      <c r="F200" s="232" t="s">
        <v>203</v>
      </c>
      <c r="G200" s="230"/>
      <c r="H200" s="233">
        <v>593.87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9" t="s">
        <v>125</v>
      </c>
      <c r="AU200" s="239" t="s">
        <v>76</v>
      </c>
      <c r="AV200" s="14" t="s">
        <v>119</v>
      </c>
      <c r="AW200" s="14" t="s">
        <v>31</v>
      </c>
      <c r="AX200" s="14" t="s">
        <v>74</v>
      </c>
      <c r="AY200" s="239" t="s">
        <v>112</v>
      </c>
    </row>
    <row r="201" s="2" customFormat="1" ht="21.75" customHeight="1">
      <c r="A201" s="39"/>
      <c r="B201" s="40"/>
      <c r="C201" s="198" t="s">
        <v>286</v>
      </c>
      <c r="D201" s="198" t="s">
        <v>114</v>
      </c>
      <c r="E201" s="199" t="s">
        <v>287</v>
      </c>
      <c r="F201" s="200" t="s">
        <v>288</v>
      </c>
      <c r="G201" s="201" t="s">
        <v>197</v>
      </c>
      <c r="H201" s="202">
        <v>171.78999999999999</v>
      </c>
      <c r="I201" s="203"/>
      <c r="J201" s="204">
        <f>ROUND(I201*H201,2)</f>
        <v>0</v>
      </c>
      <c r="K201" s="200" t="s">
        <v>118</v>
      </c>
      <c r="L201" s="45"/>
      <c r="M201" s="205" t="s">
        <v>19</v>
      </c>
      <c r="N201" s="206" t="s">
        <v>40</v>
      </c>
      <c r="O201" s="85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119</v>
      </c>
      <c r="AT201" s="209" t="s">
        <v>114</v>
      </c>
      <c r="AU201" s="209" t="s">
        <v>76</v>
      </c>
      <c r="AY201" s="18" t="s">
        <v>112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74</v>
      </c>
      <c r="BK201" s="210">
        <f>ROUND(I201*H201,2)</f>
        <v>0</v>
      </c>
      <c r="BL201" s="18" t="s">
        <v>119</v>
      </c>
      <c r="BM201" s="209" t="s">
        <v>289</v>
      </c>
    </row>
    <row r="202" s="2" customFormat="1">
      <c r="A202" s="39"/>
      <c r="B202" s="40"/>
      <c r="C202" s="41"/>
      <c r="D202" s="211" t="s">
        <v>121</v>
      </c>
      <c r="E202" s="41"/>
      <c r="F202" s="212" t="s">
        <v>290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121</v>
      </c>
      <c r="AU202" s="18" t="s">
        <v>76</v>
      </c>
    </row>
    <row r="203" s="2" customFormat="1">
      <c r="A203" s="39"/>
      <c r="B203" s="40"/>
      <c r="C203" s="41"/>
      <c r="D203" s="216" t="s">
        <v>123</v>
      </c>
      <c r="E203" s="41"/>
      <c r="F203" s="217" t="s">
        <v>291</v>
      </c>
      <c r="G203" s="41"/>
      <c r="H203" s="41"/>
      <c r="I203" s="213"/>
      <c r="J203" s="41"/>
      <c r="K203" s="41"/>
      <c r="L203" s="45"/>
      <c r="M203" s="214"/>
      <c r="N203" s="21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123</v>
      </c>
      <c r="AU203" s="18" t="s">
        <v>76</v>
      </c>
    </row>
    <row r="204" s="2" customFormat="1" ht="16.5" customHeight="1">
      <c r="A204" s="39"/>
      <c r="B204" s="40"/>
      <c r="C204" s="198" t="s">
        <v>292</v>
      </c>
      <c r="D204" s="198" t="s">
        <v>114</v>
      </c>
      <c r="E204" s="199" t="s">
        <v>293</v>
      </c>
      <c r="F204" s="200" t="s">
        <v>294</v>
      </c>
      <c r="G204" s="201" t="s">
        <v>295</v>
      </c>
      <c r="H204" s="202">
        <v>1245.3599999999999</v>
      </c>
      <c r="I204" s="203"/>
      <c r="J204" s="204">
        <f>ROUND(I204*H204,2)</f>
        <v>0</v>
      </c>
      <c r="K204" s="200" t="s">
        <v>118</v>
      </c>
      <c r="L204" s="45"/>
      <c r="M204" s="205" t="s">
        <v>19</v>
      </c>
      <c r="N204" s="206" t="s">
        <v>40</v>
      </c>
      <c r="O204" s="85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9" t="s">
        <v>119</v>
      </c>
      <c r="AT204" s="209" t="s">
        <v>114</v>
      </c>
      <c r="AU204" s="209" t="s">
        <v>76</v>
      </c>
      <c r="AY204" s="18" t="s">
        <v>112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74</v>
      </c>
      <c r="BK204" s="210">
        <f>ROUND(I204*H204,2)</f>
        <v>0</v>
      </c>
      <c r="BL204" s="18" t="s">
        <v>119</v>
      </c>
      <c r="BM204" s="209" t="s">
        <v>296</v>
      </c>
    </row>
    <row r="205" s="2" customFormat="1">
      <c r="A205" s="39"/>
      <c r="B205" s="40"/>
      <c r="C205" s="41"/>
      <c r="D205" s="211" t="s">
        <v>121</v>
      </c>
      <c r="E205" s="41"/>
      <c r="F205" s="212" t="s">
        <v>297</v>
      </c>
      <c r="G205" s="41"/>
      <c r="H205" s="41"/>
      <c r="I205" s="213"/>
      <c r="J205" s="41"/>
      <c r="K205" s="41"/>
      <c r="L205" s="45"/>
      <c r="M205" s="214"/>
      <c r="N205" s="21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121</v>
      </c>
      <c r="AU205" s="18" t="s">
        <v>76</v>
      </c>
    </row>
    <row r="206" s="2" customFormat="1">
      <c r="A206" s="39"/>
      <c r="B206" s="40"/>
      <c r="C206" s="41"/>
      <c r="D206" s="216" t="s">
        <v>123</v>
      </c>
      <c r="E206" s="41"/>
      <c r="F206" s="217" t="s">
        <v>298</v>
      </c>
      <c r="G206" s="41"/>
      <c r="H206" s="41"/>
      <c r="I206" s="213"/>
      <c r="J206" s="41"/>
      <c r="K206" s="41"/>
      <c r="L206" s="45"/>
      <c r="M206" s="214"/>
      <c r="N206" s="21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123</v>
      </c>
      <c r="AU206" s="18" t="s">
        <v>76</v>
      </c>
    </row>
    <row r="207" s="13" customFormat="1">
      <c r="A207" s="13"/>
      <c r="B207" s="218"/>
      <c r="C207" s="219"/>
      <c r="D207" s="211" t="s">
        <v>125</v>
      </c>
      <c r="E207" s="220" t="s">
        <v>19</v>
      </c>
      <c r="F207" s="221" t="s">
        <v>299</v>
      </c>
      <c r="G207" s="219"/>
      <c r="H207" s="222">
        <v>1245.3599999999999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125</v>
      </c>
      <c r="AU207" s="228" t="s">
        <v>76</v>
      </c>
      <c r="AV207" s="13" t="s">
        <v>76</v>
      </c>
      <c r="AW207" s="13" t="s">
        <v>31</v>
      </c>
      <c r="AX207" s="13" t="s">
        <v>74</v>
      </c>
      <c r="AY207" s="228" t="s">
        <v>112</v>
      </c>
    </row>
    <row r="208" s="2" customFormat="1" ht="16.5" customHeight="1">
      <c r="A208" s="39"/>
      <c r="B208" s="40"/>
      <c r="C208" s="198" t="s">
        <v>300</v>
      </c>
      <c r="D208" s="198" t="s">
        <v>114</v>
      </c>
      <c r="E208" s="199" t="s">
        <v>301</v>
      </c>
      <c r="F208" s="200" t="s">
        <v>302</v>
      </c>
      <c r="G208" s="201" t="s">
        <v>197</v>
      </c>
      <c r="H208" s="202">
        <v>1216.55</v>
      </c>
      <c r="I208" s="203"/>
      <c r="J208" s="204">
        <f>ROUND(I208*H208,2)</f>
        <v>0</v>
      </c>
      <c r="K208" s="200" t="s">
        <v>118</v>
      </c>
      <c r="L208" s="45"/>
      <c r="M208" s="205" t="s">
        <v>19</v>
      </c>
      <c r="N208" s="206" t="s">
        <v>40</v>
      </c>
      <c r="O208" s="85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119</v>
      </c>
      <c r="AT208" s="209" t="s">
        <v>114</v>
      </c>
      <c r="AU208" s="209" t="s">
        <v>76</v>
      </c>
      <c r="AY208" s="18" t="s">
        <v>112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74</v>
      </c>
      <c r="BK208" s="210">
        <f>ROUND(I208*H208,2)</f>
        <v>0</v>
      </c>
      <c r="BL208" s="18" t="s">
        <v>119</v>
      </c>
      <c r="BM208" s="209" t="s">
        <v>303</v>
      </c>
    </row>
    <row r="209" s="2" customFormat="1">
      <c r="A209" s="39"/>
      <c r="B209" s="40"/>
      <c r="C209" s="41"/>
      <c r="D209" s="211" t="s">
        <v>121</v>
      </c>
      <c r="E209" s="41"/>
      <c r="F209" s="212" t="s">
        <v>304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121</v>
      </c>
      <c r="AU209" s="18" t="s">
        <v>76</v>
      </c>
    </row>
    <row r="210" s="2" customFormat="1">
      <c r="A210" s="39"/>
      <c r="B210" s="40"/>
      <c r="C210" s="41"/>
      <c r="D210" s="216" t="s">
        <v>123</v>
      </c>
      <c r="E210" s="41"/>
      <c r="F210" s="217" t="s">
        <v>305</v>
      </c>
      <c r="G210" s="41"/>
      <c r="H210" s="41"/>
      <c r="I210" s="213"/>
      <c r="J210" s="41"/>
      <c r="K210" s="41"/>
      <c r="L210" s="45"/>
      <c r="M210" s="214"/>
      <c r="N210" s="21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123</v>
      </c>
      <c r="AU210" s="18" t="s">
        <v>76</v>
      </c>
    </row>
    <row r="211" s="13" customFormat="1">
      <c r="A211" s="13"/>
      <c r="B211" s="218"/>
      <c r="C211" s="219"/>
      <c r="D211" s="211" t="s">
        <v>125</v>
      </c>
      <c r="E211" s="220" t="s">
        <v>19</v>
      </c>
      <c r="F211" s="221" t="s">
        <v>250</v>
      </c>
      <c r="G211" s="219"/>
      <c r="H211" s="222">
        <v>349.80000000000001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125</v>
      </c>
      <c r="AU211" s="228" t="s">
        <v>76</v>
      </c>
      <c r="AV211" s="13" t="s">
        <v>76</v>
      </c>
      <c r="AW211" s="13" t="s">
        <v>31</v>
      </c>
      <c r="AX211" s="13" t="s">
        <v>69</v>
      </c>
      <c r="AY211" s="228" t="s">
        <v>112</v>
      </c>
    </row>
    <row r="212" s="13" customFormat="1">
      <c r="A212" s="13"/>
      <c r="B212" s="218"/>
      <c r="C212" s="219"/>
      <c r="D212" s="211" t="s">
        <v>125</v>
      </c>
      <c r="E212" s="220" t="s">
        <v>19</v>
      </c>
      <c r="F212" s="221" t="s">
        <v>252</v>
      </c>
      <c r="G212" s="219"/>
      <c r="H212" s="222">
        <v>244.06999999999999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125</v>
      </c>
      <c r="AU212" s="228" t="s">
        <v>76</v>
      </c>
      <c r="AV212" s="13" t="s">
        <v>76</v>
      </c>
      <c r="AW212" s="13" t="s">
        <v>31</v>
      </c>
      <c r="AX212" s="13" t="s">
        <v>69</v>
      </c>
      <c r="AY212" s="228" t="s">
        <v>112</v>
      </c>
    </row>
    <row r="213" s="13" customFormat="1">
      <c r="A213" s="13"/>
      <c r="B213" s="218"/>
      <c r="C213" s="219"/>
      <c r="D213" s="211" t="s">
        <v>125</v>
      </c>
      <c r="E213" s="220" t="s">
        <v>19</v>
      </c>
      <c r="F213" s="221" t="s">
        <v>306</v>
      </c>
      <c r="G213" s="219"/>
      <c r="H213" s="222">
        <v>622.67999999999995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8" t="s">
        <v>125</v>
      </c>
      <c r="AU213" s="228" t="s">
        <v>76</v>
      </c>
      <c r="AV213" s="13" t="s">
        <v>76</v>
      </c>
      <c r="AW213" s="13" t="s">
        <v>31</v>
      </c>
      <c r="AX213" s="13" t="s">
        <v>69</v>
      </c>
      <c r="AY213" s="228" t="s">
        <v>112</v>
      </c>
    </row>
    <row r="214" s="14" customFormat="1">
      <c r="A214" s="14"/>
      <c r="B214" s="229"/>
      <c r="C214" s="230"/>
      <c r="D214" s="211" t="s">
        <v>125</v>
      </c>
      <c r="E214" s="231" t="s">
        <v>19</v>
      </c>
      <c r="F214" s="232" t="s">
        <v>203</v>
      </c>
      <c r="G214" s="230"/>
      <c r="H214" s="233">
        <v>1216.55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9" t="s">
        <v>125</v>
      </c>
      <c r="AU214" s="239" t="s">
        <v>76</v>
      </c>
      <c r="AV214" s="14" t="s">
        <v>119</v>
      </c>
      <c r="AW214" s="14" t="s">
        <v>31</v>
      </c>
      <c r="AX214" s="14" t="s">
        <v>74</v>
      </c>
      <c r="AY214" s="239" t="s">
        <v>112</v>
      </c>
    </row>
    <row r="215" s="2" customFormat="1" ht="16.5" customHeight="1">
      <c r="A215" s="39"/>
      <c r="B215" s="40"/>
      <c r="C215" s="198" t="s">
        <v>307</v>
      </c>
      <c r="D215" s="198" t="s">
        <v>114</v>
      </c>
      <c r="E215" s="199" t="s">
        <v>308</v>
      </c>
      <c r="F215" s="200" t="s">
        <v>309</v>
      </c>
      <c r="G215" s="201" t="s">
        <v>197</v>
      </c>
      <c r="H215" s="202">
        <v>13.800000000000001</v>
      </c>
      <c r="I215" s="203"/>
      <c r="J215" s="204">
        <f>ROUND(I215*H215,2)</f>
        <v>0</v>
      </c>
      <c r="K215" s="200" t="s">
        <v>118</v>
      </c>
      <c r="L215" s="45"/>
      <c r="M215" s="205" t="s">
        <v>19</v>
      </c>
      <c r="N215" s="206" t="s">
        <v>40</v>
      </c>
      <c r="O215" s="85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119</v>
      </c>
      <c r="AT215" s="209" t="s">
        <v>114</v>
      </c>
      <c r="AU215" s="209" t="s">
        <v>76</v>
      </c>
      <c r="AY215" s="18" t="s">
        <v>112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74</v>
      </c>
      <c r="BK215" s="210">
        <f>ROUND(I215*H215,2)</f>
        <v>0</v>
      </c>
      <c r="BL215" s="18" t="s">
        <v>119</v>
      </c>
      <c r="BM215" s="209" t="s">
        <v>310</v>
      </c>
    </row>
    <row r="216" s="2" customFormat="1">
      <c r="A216" s="39"/>
      <c r="B216" s="40"/>
      <c r="C216" s="41"/>
      <c r="D216" s="211" t="s">
        <v>121</v>
      </c>
      <c r="E216" s="41"/>
      <c r="F216" s="212" t="s">
        <v>311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121</v>
      </c>
      <c r="AU216" s="18" t="s">
        <v>76</v>
      </c>
    </row>
    <row r="217" s="2" customFormat="1">
      <c r="A217" s="39"/>
      <c r="B217" s="40"/>
      <c r="C217" s="41"/>
      <c r="D217" s="216" t="s">
        <v>123</v>
      </c>
      <c r="E217" s="41"/>
      <c r="F217" s="217" t="s">
        <v>312</v>
      </c>
      <c r="G217" s="41"/>
      <c r="H217" s="41"/>
      <c r="I217" s="213"/>
      <c r="J217" s="41"/>
      <c r="K217" s="41"/>
      <c r="L217" s="45"/>
      <c r="M217" s="214"/>
      <c r="N217" s="21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123</v>
      </c>
      <c r="AU217" s="18" t="s">
        <v>76</v>
      </c>
    </row>
    <row r="218" s="13" customFormat="1">
      <c r="A218" s="13"/>
      <c r="B218" s="218"/>
      <c r="C218" s="219"/>
      <c r="D218" s="211" t="s">
        <v>125</v>
      </c>
      <c r="E218" s="220" t="s">
        <v>19</v>
      </c>
      <c r="F218" s="221" t="s">
        <v>313</v>
      </c>
      <c r="G218" s="219"/>
      <c r="H218" s="222">
        <v>13.800000000000001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125</v>
      </c>
      <c r="AU218" s="228" t="s">
        <v>76</v>
      </c>
      <c r="AV218" s="13" t="s">
        <v>76</v>
      </c>
      <c r="AW218" s="13" t="s">
        <v>31</v>
      </c>
      <c r="AX218" s="13" t="s">
        <v>74</v>
      </c>
      <c r="AY218" s="228" t="s">
        <v>112</v>
      </c>
    </row>
    <row r="219" s="2" customFormat="1" ht="16.5" customHeight="1">
      <c r="A219" s="39"/>
      <c r="B219" s="40"/>
      <c r="C219" s="198" t="s">
        <v>314</v>
      </c>
      <c r="D219" s="198" t="s">
        <v>114</v>
      </c>
      <c r="E219" s="199" t="s">
        <v>315</v>
      </c>
      <c r="F219" s="200" t="s">
        <v>316</v>
      </c>
      <c r="G219" s="201" t="s">
        <v>197</v>
      </c>
      <c r="H219" s="202">
        <v>13.800000000000001</v>
      </c>
      <c r="I219" s="203"/>
      <c r="J219" s="204">
        <f>ROUND(I219*H219,2)</f>
        <v>0</v>
      </c>
      <c r="K219" s="200" t="s">
        <v>118</v>
      </c>
      <c r="L219" s="45"/>
      <c r="M219" s="205" t="s">
        <v>19</v>
      </c>
      <c r="N219" s="206" t="s">
        <v>40</v>
      </c>
      <c r="O219" s="85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119</v>
      </c>
      <c r="AT219" s="209" t="s">
        <v>114</v>
      </c>
      <c r="AU219" s="209" t="s">
        <v>76</v>
      </c>
      <c r="AY219" s="18" t="s">
        <v>112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74</v>
      </c>
      <c r="BK219" s="210">
        <f>ROUND(I219*H219,2)</f>
        <v>0</v>
      </c>
      <c r="BL219" s="18" t="s">
        <v>119</v>
      </c>
      <c r="BM219" s="209" t="s">
        <v>317</v>
      </c>
    </row>
    <row r="220" s="2" customFormat="1">
      <c r="A220" s="39"/>
      <c r="B220" s="40"/>
      <c r="C220" s="41"/>
      <c r="D220" s="211" t="s">
        <v>121</v>
      </c>
      <c r="E220" s="41"/>
      <c r="F220" s="212" t="s">
        <v>318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121</v>
      </c>
      <c r="AU220" s="18" t="s">
        <v>76</v>
      </c>
    </row>
    <row r="221" s="2" customFormat="1">
      <c r="A221" s="39"/>
      <c r="B221" s="40"/>
      <c r="C221" s="41"/>
      <c r="D221" s="216" t="s">
        <v>123</v>
      </c>
      <c r="E221" s="41"/>
      <c r="F221" s="217" t="s">
        <v>319</v>
      </c>
      <c r="G221" s="41"/>
      <c r="H221" s="41"/>
      <c r="I221" s="213"/>
      <c r="J221" s="41"/>
      <c r="K221" s="41"/>
      <c r="L221" s="45"/>
      <c r="M221" s="214"/>
      <c r="N221" s="21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123</v>
      </c>
      <c r="AU221" s="18" t="s">
        <v>76</v>
      </c>
    </row>
    <row r="222" s="13" customFormat="1">
      <c r="A222" s="13"/>
      <c r="B222" s="218"/>
      <c r="C222" s="219"/>
      <c r="D222" s="211" t="s">
        <v>125</v>
      </c>
      <c r="E222" s="220" t="s">
        <v>19</v>
      </c>
      <c r="F222" s="221" t="s">
        <v>320</v>
      </c>
      <c r="G222" s="219"/>
      <c r="H222" s="222">
        <v>13.800000000000001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125</v>
      </c>
      <c r="AU222" s="228" t="s">
        <v>76</v>
      </c>
      <c r="AV222" s="13" t="s">
        <v>76</v>
      </c>
      <c r="AW222" s="13" t="s">
        <v>31</v>
      </c>
      <c r="AX222" s="13" t="s">
        <v>74</v>
      </c>
      <c r="AY222" s="228" t="s">
        <v>112</v>
      </c>
    </row>
    <row r="223" s="2" customFormat="1" ht="16.5" customHeight="1">
      <c r="A223" s="39"/>
      <c r="B223" s="40"/>
      <c r="C223" s="198" t="s">
        <v>321</v>
      </c>
      <c r="D223" s="198" t="s">
        <v>114</v>
      </c>
      <c r="E223" s="199" t="s">
        <v>322</v>
      </c>
      <c r="F223" s="200" t="s">
        <v>323</v>
      </c>
      <c r="G223" s="201" t="s">
        <v>117</v>
      </c>
      <c r="H223" s="202">
        <v>4438.1700000000001</v>
      </c>
      <c r="I223" s="203"/>
      <c r="J223" s="204">
        <f>ROUND(I223*H223,2)</f>
        <v>0</v>
      </c>
      <c r="K223" s="200" t="s">
        <v>118</v>
      </c>
      <c r="L223" s="45"/>
      <c r="M223" s="205" t="s">
        <v>19</v>
      </c>
      <c r="N223" s="206" t="s">
        <v>40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119</v>
      </c>
      <c r="AT223" s="209" t="s">
        <v>114</v>
      </c>
      <c r="AU223" s="209" t="s">
        <v>76</v>
      </c>
      <c r="AY223" s="18" t="s">
        <v>112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74</v>
      </c>
      <c r="BK223" s="210">
        <f>ROUND(I223*H223,2)</f>
        <v>0</v>
      </c>
      <c r="BL223" s="18" t="s">
        <v>119</v>
      </c>
      <c r="BM223" s="209" t="s">
        <v>324</v>
      </c>
    </row>
    <row r="224" s="2" customFormat="1">
      <c r="A224" s="39"/>
      <c r="B224" s="40"/>
      <c r="C224" s="41"/>
      <c r="D224" s="211" t="s">
        <v>121</v>
      </c>
      <c r="E224" s="41"/>
      <c r="F224" s="212" t="s">
        <v>325</v>
      </c>
      <c r="G224" s="41"/>
      <c r="H224" s="41"/>
      <c r="I224" s="213"/>
      <c r="J224" s="41"/>
      <c r="K224" s="41"/>
      <c r="L224" s="45"/>
      <c r="M224" s="214"/>
      <c r="N224" s="21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121</v>
      </c>
      <c r="AU224" s="18" t="s">
        <v>76</v>
      </c>
    </row>
    <row r="225" s="2" customFormat="1">
      <c r="A225" s="39"/>
      <c r="B225" s="40"/>
      <c r="C225" s="41"/>
      <c r="D225" s="216" t="s">
        <v>123</v>
      </c>
      <c r="E225" s="41"/>
      <c r="F225" s="217" t="s">
        <v>326</v>
      </c>
      <c r="G225" s="41"/>
      <c r="H225" s="41"/>
      <c r="I225" s="213"/>
      <c r="J225" s="41"/>
      <c r="K225" s="41"/>
      <c r="L225" s="45"/>
      <c r="M225" s="214"/>
      <c r="N225" s="21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123</v>
      </c>
      <c r="AU225" s="18" t="s">
        <v>76</v>
      </c>
    </row>
    <row r="226" s="13" customFormat="1">
      <c r="A226" s="13"/>
      <c r="B226" s="218"/>
      <c r="C226" s="219"/>
      <c r="D226" s="211" t="s">
        <v>125</v>
      </c>
      <c r="E226" s="220" t="s">
        <v>19</v>
      </c>
      <c r="F226" s="221" t="s">
        <v>327</v>
      </c>
      <c r="G226" s="219"/>
      <c r="H226" s="222">
        <v>1060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8" t="s">
        <v>125</v>
      </c>
      <c r="AU226" s="228" t="s">
        <v>76</v>
      </c>
      <c r="AV226" s="13" t="s">
        <v>76</v>
      </c>
      <c r="AW226" s="13" t="s">
        <v>31</v>
      </c>
      <c r="AX226" s="13" t="s">
        <v>69</v>
      </c>
      <c r="AY226" s="228" t="s">
        <v>112</v>
      </c>
    </row>
    <row r="227" s="13" customFormat="1">
      <c r="A227" s="13"/>
      <c r="B227" s="218"/>
      <c r="C227" s="219"/>
      <c r="D227" s="211" t="s">
        <v>125</v>
      </c>
      <c r="E227" s="220" t="s">
        <v>19</v>
      </c>
      <c r="F227" s="221" t="s">
        <v>328</v>
      </c>
      <c r="G227" s="219"/>
      <c r="H227" s="222">
        <v>301.04000000000002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125</v>
      </c>
      <c r="AU227" s="228" t="s">
        <v>76</v>
      </c>
      <c r="AV227" s="13" t="s">
        <v>76</v>
      </c>
      <c r="AW227" s="13" t="s">
        <v>31</v>
      </c>
      <c r="AX227" s="13" t="s">
        <v>69</v>
      </c>
      <c r="AY227" s="228" t="s">
        <v>112</v>
      </c>
    </row>
    <row r="228" s="13" customFormat="1">
      <c r="A228" s="13"/>
      <c r="B228" s="218"/>
      <c r="C228" s="219"/>
      <c r="D228" s="211" t="s">
        <v>125</v>
      </c>
      <c r="E228" s="220" t="s">
        <v>19</v>
      </c>
      <c r="F228" s="221" t="s">
        <v>329</v>
      </c>
      <c r="G228" s="219"/>
      <c r="H228" s="222">
        <v>43.890000000000001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125</v>
      </c>
      <c r="AU228" s="228" t="s">
        <v>76</v>
      </c>
      <c r="AV228" s="13" t="s">
        <v>76</v>
      </c>
      <c r="AW228" s="13" t="s">
        <v>31</v>
      </c>
      <c r="AX228" s="13" t="s">
        <v>69</v>
      </c>
      <c r="AY228" s="228" t="s">
        <v>112</v>
      </c>
    </row>
    <row r="229" s="13" customFormat="1">
      <c r="A229" s="13"/>
      <c r="B229" s="218"/>
      <c r="C229" s="219"/>
      <c r="D229" s="211" t="s">
        <v>125</v>
      </c>
      <c r="E229" s="220" t="s">
        <v>19</v>
      </c>
      <c r="F229" s="221" t="s">
        <v>330</v>
      </c>
      <c r="G229" s="219"/>
      <c r="H229" s="222">
        <v>2010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125</v>
      </c>
      <c r="AU229" s="228" t="s">
        <v>76</v>
      </c>
      <c r="AV229" s="13" t="s">
        <v>76</v>
      </c>
      <c r="AW229" s="13" t="s">
        <v>31</v>
      </c>
      <c r="AX229" s="13" t="s">
        <v>69</v>
      </c>
      <c r="AY229" s="228" t="s">
        <v>112</v>
      </c>
    </row>
    <row r="230" s="13" customFormat="1">
      <c r="A230" s="13"/>
      <c r="B230" s="218"/>
      <c r="C230" s="219"/>
      <c r="D230" s="211" t="s">
        <v>125</v>
      </c>
      <c r="E230" s="220" t="s">
        <v>19</v>
      </c>
      <c r="F230" s="221" t="s">
        <v>331</v>
      </c>
      <c r="G230" s="219"/>
      <c r="H230" s="222">
        <v>289.44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125</v>
      </c>
      <c r="AU230" s="228" t="s">
        <v>76</v>
      </c>
      <c r="AV230" s="13" t="s">
        <v>76</v>
      </c>
      <c r="AW230" s="13" t="s">
        <v>31</v>
      </c>
      <c r="AX230" s="13" t="s">
        <v>69</v>
      </c>
      <c r="AY230" s="228" t="s">
        <v>112</v>
      </c>
    </row>
    <row r="231" s="13" customFormat="1">
      <c r="A231" s="13"/>
      <c r="B231" s="218"/>
      <c r="C231" s="219"/>
      <c r="D231" s="211" t="s">
        <v>125</v>
      </c>
      <c r="E231" s="220" t="s">
        <v>19</v>
      </c>
      <c r="F231" s="221" t="s">
        <v>332</v>
      </c>
      <c r="G231" s="219"/>
      <c r="H231" s="222">
        <v>733.79999999999995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125</v>
      </c>
      <c r="AU231" s="228" t="s">
        <v>76</v>
      </c>
      <c r="AV231" s="13" t="s">
        <v>76</v>
      </c>
      <c r="AW231" s="13" t="s">
        <v>31</v>
      </c>
      <c r="AX231" s="13" t="s">
        <v>69</v>
      </c>
      <c r="AY231" s="228" t="s">
        <v>112</v>
      </c>
    </row>
    <row r="232" s="14" customFormat="1">
      <c r="A232" s="14"/>
      <c r="B232" s="229"/>
      <c r="C232" s="230"/>
      <c r="D232" s="211" t="s">
        <v>125</v>
      </c>
      <c r="E232" s="231" t="s">
        <v>19</v>
      </c>
      <c r="F232" s="232" t="s">
        <v>203</v>
      </c>
      <c r="G232" s="230"/>
      <c r="H232" s="233">
        <v>4438.1700000000001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125</v>
      </c>
      <c r="AU232" s="239" t="s">
        <v>76</v>
      </c>
      <c r="AV232" s="14" t="s">
        <v>119</v>
      </c>
      <c r="AW232" s="14" t="s">
        <v>31</v>
      </c>
      <c r="AX232" s="14" t="s">
        <v>74</v>
      </c>
      <c r="AY232" s="239" t="s">
        <v>112</v>
      </c>
    </row>
    <row r="233" s="2" customFormat="1" ht="16.5" customHeight="1">
      <c r="A233" s="39"/>
      <c r="B233" s="40"/>
      <c r="C233" s="198" t="s">
        <v>333</v>
      </c>
      <c r="D233" s="198" t="s">
        <v>114</v>
      </c>
      <c r="E233" s="199" t="s">
        <v>334</v>
      </c>
      <c r="F233" s="200" t="s">
        <v>335</v>
      </c>
      <c r="G233" s="201" t="s">
        <v>117</v>
      </c>
      <c r="H233" s="202">
        <v>324.80000000000001</v>
      </c>
      <c r="I233" s="203"/>
      <c r="J233" s="204">
        <f>ROUND(I233*H233,2)</f>
        <v>0</v>
      </c>
      <c r="K233" s="200" t="s">
        <v>118</v>
      </c>
      <c r="L233" s="45"/>
      <c r="M233" s="205" t="s">
        <v>19</v>
      </c>
      <c r="N233" s="206" t="s">
        <v>40</v>
      </c>
      <c r="O233" s="85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9" t="s">
        <v>119</v>
      </c>
      <c r="AT233" s="209" t="s">
        <v>114</v>
      </c>
      <c r="AU233" s="209" t="s">
        <v>76</v>
      </c>
      <c r="AY233" s="18" t="s">
        <v>112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8" t="s">
        <v>74</v>
      </c>
      <c r="BK233" s="210">
        <f>ROUND(I233*H233,2)</f>
        <v>0</v>
      </c>
      <c r="BL233" s="18" t="s">
        <v>119</v>
      </c>
      <c r="BM233" s="209" t="s">
        <v>336</v>
      </c>
    </row>
    <row r="234" s="2" customFormat="1">
      <c r="A234" s="39"/>
      <c r="B234" s="40"/>
      <c r="C234" s="41"/>
      <c r="D234" s="211" t="s">
        <v>121</v>
      </c>
      <c r="E234" s="41"/>
      <c r="F234" s="212" t="s">
        <v>337</v>
      </c>
      <c r="G234" s="41"/>
      <c r="H234" s="41"/>
      <c r="I234" s="213"/>
      <c r="J234" s="41"/>
      <c r="K234" s="41"/>
      <c r="L234" s="45"/>
      <c r="M234" s="214"/>
      <c r="N234" s="21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121</v>
      </c>
      <c r="AU234" s="18" t="s">
        <v>76</v>
      </c>
    </row>
    <row r="235" s="2" customFormat="1">
      <c r="A235" s="39"/>
      <c r="B235" s="40"/>
      <c r="C235" s="41"/>
      <c r="D235" s="216" t="s">
        <v>123</v>
      </c>
      <c r="E235" s="41"/>
      <c r="F235" s="217" t="s">
        <v>338</v>
      </c>
      <c r="G235" s="41"/>
      <c r="H235" s="41"/>
      <c r="I235" s="213"/>
      <c r="J235" s="41"/>
      <c r="K235" s="41"/>
      <c r="L235" s="45"/>
      <c r="M235" s="214"/>
      <c r="N235" s="21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123</v>
      </c>
      <c r="AU235" s="18" t="s">
        <v>76</v>
      </c>
    </row>
    <row r="236" s="2" customFormat="1" ht="16.5" customHeight="1">
      <c r="A236" s="39"/>
      <c r="B236" s="40"/>
      <c r="C236" s="198" t="s">
        <v>339</v>
      </c>
      <c r="D236" s="198" t="s">
        <v>114</v>
      </c>
      <c r="E236" s="199" t="s">
        <v>340</v>
      </c>
      <c r="F236" s="200" t="s">
        <v>341</v>
      </c>
      <c r="G236" s="201" t="s">
        <v>117</v>
      </c>
      <c r="H236" s="202">
        <v>1310.79</v>
      </c>
      <c r="I236" s="203"/>
      <c r="J236" s="204">
        <f>ROUND(I236*H236,2)</f>
        <v>0</v>
      </c>
      <c r="K236" s="200" t="s">
        <v>118</v>
      </c>
      <c r="L236" s="45"/>
      <c r="M236" s="205" t="s">
        <v>19</v>
      </c>
      <c r="N236" s="206" t="s">
        <v>40</v>
      </c>
      <c r="O236" s="85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9" t="s">
        <v>119</v>
      </c>
      <c r="AT236" s="209" t="s">
        <v>114</v>
      </c>
      <c r="AU236" s="209" t="s">
        <v>76</v>
      </c>
      <c r="AY236" s="18" t="s">
        <v>112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74</v>
      </c>
      <c r="BK236" s="210">
        <f>ROUND(I236*H236,2)</f>
        <v>0</v>
      </c>
      <c r="BL236" s="18" t="s">
        <v>119</v>
      </c>
      <c r="BM236" s="209" t="s">
        <v>342</v>
      </c>
    </row>
    <row r="237" s="2" customFormat="1">
      <c r="A237" s="39"/>
      <c r="B237" s="40"/>
      <c r="C237" s="41"/>
      <c r="D237" s="211" t="s">
        <v>121</v>
      </c>
      <c r="E237" s="41"/>
      <c r="F237" s="212" t="s">
        <v>343</v>
      </c>
      <c r="G237" s="41"/>
      <c r="H237" s="41"/>
      <c r="I237" s="213"/>
      <c r="J237" s="41"/>
      <c r="K237" s="41"/>
      <c r="L237" s="45"/>
      <c r="M237" s="214"/>
      <c r="N237" s="21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121</v>
      </c>
      <c r="AU237" s="18" t="s">
        <v>76</v>
      </c>
    </row>
    <row r="238" s="2" customFormat="1">
      <c r="A238" s="39"/>
      <c r="B238" s="40"/>
      <c r="C238" s="41"/>
      <c r="D238" s="216" t="s">
        <v>123</v>
      </c>
      <c r="E238" s="41"/>
      <c r="F238" s="217" t="s">
        <v>344</v>
      </c>
      <c r="G238" s="41"/>
      <c r="H238" s="41"/>
      <c r="I238" s="213"/>
      <c r="J238" s="41"/>
      <c r="K238" s="41"/>
      <c r="L238" s="45"/>
      <c r="M238" s="214"/>
      <c r="N238" s="215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123</v>
      </c>
      <c r="AU238" s="18" t="s">
        <v>76</v>
      </c>
    </row>
    <row r="239" s="12" customFormat="1" ht="22.8" customHeight="1">
      <c r="A239" s="12"/>
      <c r="B239" s="182"/>
      <c r="C239" s="183"/>
      <c r="D239" s="184" t="s">
        <v>68</v>
      </c>
      <c r="E239" s="196" t="s">
        <v>76</v>
      </c>
      <c r="F239" s="196" t="s">
        <v>345</v>
      </c>
      <c r="G239" s="183"/>
      <c r="H239" s="183"/>
      <c r="I239" s="186"/>
      <c r="J239" s="197">
        <f>BK239</f>
        <v>0</v>
      </c>
      <c r="K239" s="183"/>
      <c r="L239" s="188"/>
      <c r="M239" s="189"/>
      <c r="N239" s="190"/>
      <c r="O239" s="190"/>
      <c r="P239" s="191">
        <f>SUM(P240:P254)</f>
        <v>0</v>
      </c>
      <c r="Q239" s="190"/>
      <c r="R239" s="191">
        <f>SUM(R240:R254)</f>
        <v>242.74343999999999</v>
      </c>
      <c r="S239" s="190"/>
      <c r="T239" s="192">
        <f>SUM(T240:T254)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3" t="s">
        <v>74</v>
      </c>
      <c r="AT239" s="194" t="s">
        <v>68</v>
      </c>
      <c r="AU239" s="194" t="s">
        <v>74</v>
      </c>
      <c r="AY239" s="193" t="s">
        <v>112</v>
      </c>
      <c r="BK239" s="195">
        <f>SUM(BK240:BK254)</f>
        <v>0</v>
      </c>
    </row>
    <row r="240" s="2" customFormat="1" ht="16.5" customHeight="1">
      <c r="A240" s="39"/>
      <c r="B240" s="40"/>
      <c r="C240" s="198" t="s">
        <v>346</v>
      </c>
      <c r="D240" s="198" t="s">
        <v>114</v>
      </c>
      <c r="E240" s="199" t="s">
        <v>347</v>
      </c>
      <c r="F240" s="200" t="s">
        <v>348</v>
      </c>
      <c r="G240" s="201" t="s">
        <v>189</v>
      </c>
      <c r="H240" s="202">
        <v>723.79999999999995</v>
      </c>
      <c r="I240" s="203"/>
      <c r="J240" s="204">
        <f>ROUND(I240*H240,2)</f>
        <v>0</v>
      </c>
      <c r="K240" s="200" t="s">
        <v>118</v>
      </c>
      <c r="L240" s="45"/>
      <c r="M240" s="205" t="s">
        <v>19</v>
      </c>
      <c r="N240" s="206" t="s">
        <v>40</v>
      </c>
      <c r="O240" s="85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119</v>
      </c>
      <c r="AT240" s="209" t="s">
        <v>114</v>
      </c>
      <c r="AU240" s="209" t="s">
        <v>76</v>
      </c>
      <c r="AY240" s="18" t="s">
        <v>112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74</v>
      </c>
      <c r="BK240" s="210">
        <f>ROUND(I240*H240,2)</f>
        <v>0</v>
      </c>
      <c r="BL240" s="18" t="s">
        <v>119</v>
      </c>
      <c r="BM240" s="209" t="s">
        <v>349</v>
      </c>
    </row>
    <row r="241" s="2" customFormat="1">
      <c r="A241" s="39"/>
      <c r="B241" s="40"/>
      <c r="C241" s="41"/>
      <c r="D241" s="211" t="s">
        <v>121</v>
      </c>
      <c r="E241" s="41"/>
      <c r="F241" s="212" t="s">
        <v>350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121</v>
      </c>
      <c r="AU241" s="18" t="s">
        <v>76</v>
      </c>
    </row>
    <row r="242" s="2" customFormat="1">
      <c r="A242" s="39"/>
      <c r="B242" s="40"/>
      <c r="C242" s="41"/>
      <c r="D242" s="216" t="s">
        <v>123</v>
      </c>
      <c r="E242" s="41"/>
      <c r="F242" s="217" t="s">
        <v>351</v>
      </c>
      <c r="G242" s="41"/>
      <c r="H242" s="41"/>
      <c r="I242" s="213"/>
      <c r="J242" s="41"/>
      <c r="K242" s="41"/>
      <c r="L242" s="45"/>
      <c r="M242" s="214"/>
      <c r="N242" s="21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123</v>
      </c>
      <c r="AU242" s="18" t="s">
        <v>76</v>
      </c>
    </row>
    <row r="243" s="13" customFormat="1">
      <c r="A243" s="13"/>
      <c r="B243" s="218"/>
      <c r="C243" s="219"/>
      <c r="D243" s="211" t="s">
        <v>125</v>
      </c>
      <c r="E243" s="220" t="s">
        <v>19</v>
      </c>
      <c r="F243" s="221" t="s">
        <v>352</v>
      </c>
      <c r="G243" s="219"/>
      <c r="H243" s="222">
        <v>614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8" t="s">
        <v>125</v>
      </c>
      <c r="AU243" s="228" t="s">
        <v>76</v>
      </c>
      <c r="AV243" s="13" t="s">
        <v>76</v>
      </c>
      <c r="AW243" s="13" t="s">
        <v>31</v>
      </c>
      <c r="AX243" s="13" t="s">
        <v>69</v>
      </c>
      <c r="AY243" s="228" t="s">
        <v>112</v>
      </c>
    </row>
    <row r="244" s="13" customFormat="1">
      <c r="A244" s="13"/>
      <c r="B244" s="218"/>
      <c r="C244" s="219"/>
      <c r="D244" s="211" t="s">
        <v>125</v>
      </c>
      <c r="E244" s="220" t="s">
        <v>19</v>
      </c>
      <c r="F244" s="221" t="s">
        <v>353</v>
      </c>
      <c r="G244" s="219"/>
      <c r="H244" s="222">
        <v>109.8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8" t="s">
        <v>125</v>
      </c>
      <c r="AU244" s="228" t="s">
        <v>76</v>
      </c>
      <c r="AV244" s="13" t="s">
        <v>76</v>
      </c>
      <c r="AW244" s="13" t="s">
        <v>31</v>
      </c>
      <c r="AX244" s="13" t="s">
        <v>69</v>
      </c>
      <c r="AY244" s="228" t="s">
        <v>112</v>
      </c>
    </row>
    <row r="245" s="14" customFormat="1">
      <c r="A245" s="14"/>
      <c r="B245" s="229"/>
      <c r="C245" s="230"/>
      <c r="D245" s="211" t="s">
        <v>125</v>
      </c>
      <c r="E245" s="231" t="s">
        <v>19</v>
      </c>
      <c r="F245" s="232" t="s">
        <v>203</v>
      </c>
      <c r="G245" s="230"/>
      <c r="H245" s="233">
        <v>723.79999999999995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9" t="s">
        <v>125</v>
      </c>
      <c r="AU245" s="239" t="s">
        <v>76</v>
      </c>
      <c r="AV245" s="14" t="s">
        <v>119</v>
      </c>
      <c r="AW245" s="14" t="s">
        <v>31</v>
      </c>
      <c r="AX245" s="14" t="s">
        <v>74</v>
      </c>
      <c r="AY245" s="239" t="s">
        <v>112</v>
      </c>
    </row>
    <row r="246" s="2" customFormat="1" ht="16.5" customHeight="1">
      <c r="A246" s="39"/>
      <c r="B246" s="40"/>
      <c r="C246" s="240" t="s">
        <v>354</v>
      </c>
      <c r="D246" s="240" t="s">
        <v>355</v>
      </c>
      <c r="E246" s="241" t="s">
        <v>356</v>
      </c>
      <c r="F246" s="242" t="s">
        <v>357</v>
      </c>
      <c r="G246" s="243" t="s">
        <v>295</v>
      </c>
      <c r="H246" s="244">
        <v>77.069999999999993</v>
      </c>
      <c r="I246" s="245"/>
      <c r="J246" s="246">
        <f>ROUND(I246*H246,2)</f>
        <v>0</v>
      </c>
      <c r="K246" s="242" t="s">
        <v>118</v>
      </c>
      <c r="L246" s="247"/>
      <c r="M246" s="248" t="s">
        <v>19</v>
      </c>
      <c r="N246" s="249" t="s">
        <v>40</v>
      </c>
      <c r="O246" s="85"/>
      <c r="P246" s="207">
        <f>O246*H246</f>
        <v>0</v>
      </c>
      <c r="Q246" s="207">
        <v>1</v>
      </c>
      <c r="R246" s="207">
        <f>Q246*H246</f>
        <v>77.069999999999993</v>
      </c>
      <c r="S246" s="207">
        <v>0</v>
      </c>
      <c r="T246" s="20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165</v>
      </c>
      <c r="AT246" s="209" t="s">
        <v>355</v>
      </c>
      <c r="AU246" s="209" t="s">
        <v>76</v>
      </c>
      <c r="AY246" s="18" t="s">
        <v>112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74</v>
      </c>
      <c r="BK246" s="210">
        <f>ROUND(I246*H246,2)</f>
        <v>0</v>
      </c>
      <c r="BL246" s="18" t="s">
        <v>119</v>
      </c>
      <c r="BM246" s="209" t="s">
        <v>358</v>
      </c>
    </row>
    <row r="247" s="2" customFormat="1">
      <c r="A247" s="39"/>
      <c r="B247" s="40"/>
      <c r="C247" s="41"/>
      <c r="D247" s="211" t="s">
        <v>121</v>
      </c>
      <c r="E247" s="41"/>
      <c r="F247" s="212" t="s">
        <v>357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121</v>
      </c>
      <c r="AU247" s="18" t="s">
        <v>76</v>
      </c>
    </row>
    <row r="248" s="13" customFormat="1">
      <c r="A248" s="13"/>
      <c r="B248" s="218"/>
      <c r="C248" s="219"/>
      <c r="D248" s="211" t="s">
        <v>125</v>
      </c>
      <c r="E248" s="220" t="s">
        <v>19</v>
      </c>
      <c r="F248" s="221" t="s">
        <v>359</v>
      </c>
      <c r="G248" s="219"/>
      <c r="H248" s="222">
        <v>22.260000000000002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125</v>
      </c>
      <c r="AU248" s="228" t="s">
        <v>76</v>
      </c>
      <c r="AV248" s="13" t="s">
        <v>76</v>
      </c>
      <c r="AW248" s="13" t="s">
        <v>31</v>
      </c>
      <c r="AX248" s="13" t="s">
        <v>69</v>
      </c>
      <c r="AY248" s="228" t="s">
        <v>112</v>
      </c>
    </row>
    <row r="249" s="13" customFormat="1">
      <c r="A249" s="13"/>
      <c r="B249" s="218"/>
      <c r="C249" s="219"/>
      <c r="D249" s="211" t="s">
        <v>125</v>
      </c>
      <c r="E249" s="220" t="s">
        <v>19</v>
      </c>
      <c r="F249" s="221" t="s">
        <v>360</v>
      </c>
      <c r="G249" s="219"/>
      <c r="H249" s="222">
        <v>54.810000000000002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125</v>
      </c>
      <c r="AU249" s="228" t="s">
        <v>76</v>
      </c>
      <c r="AV249" s="13" t="s">
        <v>76</v>
      </c>
      <c r="AW249" s="13" t="s">
        <v>31</v>
      </c>
      <c r="AX249" s="13" t="s">
        <v>69</v>
      </c>
      <c r="AY249" s="228" t="s">
        <v>112</v>
      </c>
    </row>
    <row r="250" s="14" customFormat="1">
      <c r="A250" s="14"/>
      <c r="B250" s="229"/>
      <c r="C250" s="230"/>
      <c r="D250" s="211" t="s">
        <v>125</v>
      </c>
      <c r="E250" s="231" t="s">
        <v>19</v>
      </c>
      <c r="F250" s="232" t="s">
        <v>203</v>
      </c>
      <c r="G250" s="230"/>
      <c r="H250" s="233">
        <v>77.070000000000007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9" t="s">
        <v>125</v>
      </c>
      <c r="AU250" s="239" t="s">
        <v>76</v>
      </c>
      <c r="AV250" s="14" t="s">
        <v>119</v>
      </c>
      <c r="AW250" s="14" t="s">
        <v>31</v>
      </c>
      <c r="AX250" s="14" t="s">
        <v>74</v>
      </c>
      <c r="AY250" s="239" t="s">
        <v>112</v>
      </c>
    </row>
    <row r="251" s="2" customFormat="1" ht="16.5" customHeight="1">
      <c r="A251" s="39"/>
      <c r="B251" s="40"/>
      <c r="C251" s="198" t="s">
        <v>361</v>
      </c>
      <c r="D251" s="198" t="s">
        <v>114</v>
      </c>
      <c r="E251" s="199" t="s">
        <v>362</v>
      </c>
      <c r="F251" s="200" t="s">
        <v>363</v>
      </c>
      <c r="G251" s="201" t="s">
        <v>197</v>
      </c>
      <c r="H251" s="202">
        <v>72</v>
      </c>
      <c r="I251" s="203"/>
      <c r="J251" s="204">
        <f>ROUND(I251*H251,2)</f>
        <v>0</v>
      </c>
      <c r="K251" s="200" t="s">
        <v>118</v>
      </c>
      <c r="L251" s="45"/>
      <c r="M251" s="205" t="s">
        <v>19</v>
      </c>
      <c r="N251" s="206" t="s">
        <v>40</v>
      </c>
      <c r="O251" s="85"/>
      <c r="P251" s="207">
        <f>O251*H251</f>
        <v>0</v>
      </c>
      <c r="Q251" s="207">
        <v>2.3010199999999998</v>
      </c>
      <c r="R251" s="207">
        <f>Q251*H251</f>
        <v>165.67344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119</v>
      </c>
      <c r="AT251" s="209" t="s">
        <v>114</v>
      </c>
      <c r="AU251" s="209" t="s">
        <v>76</v>
      </c>
      <c r="AY251" s="18" t="s">
        <v>112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74</v>
      </c>
      <c r="BK251" s="210">
        <f>ROUND(I251*H251,2)</f>
        <v>0</v>
      </c>
      <c r="BL251" s="18" t="s">
        <v>119</v>
      </c>
      <c r="BM251" s="209" t="s">
        <v>364</v>
      </c>
    </row>
    <row r="252" s="2" customFormat="1">
      <c r="A252" s="39"/>
      <c r="B252" s="40"/>
      <c r="C252" s="41"/>
      <c r="D252" s="211" t="s">
        <v>121</v>
      </c>
      <c r="E252" s="41"/>
      <c r="F252" s="212" t="s">
        <v>365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121</v>
      </c>
      <c r="AU252" s="18" t="s">
        <v>76</v>
      </c>
    </row>
    <row r="253" s="2" customFormat="1">
      <c r="A253" s="39"/>
      <c r="B253" s="40"/>
      <c r="C253" s="41"/>
      <c r="D253" s="216" t="s">
        <v>123</v>
      </c>
      <c r="E253" s="41"/>
      <c r="F253" s="217" t="s">
        <v>366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123</v>
      </c>
      <c r="AU253" s="18" t="s">
        <v>76</v>
      </c>
    </row>
    <row r="254" s="13" customFormat="1">
      <c r="A254" s="13"/>
      <c r="B254" s="218"/>
      <c r="C254" s="219"/>
      <c r="D254" s="211" t="s">
        <v>125</v>
      </c>
      <c r="E254" s="220" t="s">
        <v>19</v>
      </c>
      <c r="F254" s="221" t="s">
        <v>367</v>
      </c>
      <c r="G254" s="219"/>
      <c r="H254" s="222">
        <v>72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8" t="s">
        <v>125</v>
      </c>
      <c r="AU254" s="228" t="s">
        <v>76</v>
      </c>
      <c r="AV254" s="13" t="s">
        <v>76</v>
      </c>
      <c r="AW254" s="13" t="s">
        <v>31</v>
      </c>
      <c r="AX254" s="13" t="s">
        <v>74</v>
      </c>
      <c r="AY254" s="228" t="s">
        <v>112</v>
      </c>
    </row>
    <row r="255" s="12" customFormat="1" ht="22.8" customHeight="1">
      <c r="A255" s="12"/>
      <c r="B255" s="182"/>
      <c r="C255" s="183"/>
      <c r="D255" s="184" t="s">
        <v>68</v>
      </c>
      <c r="E255" s="196" t="s">
        <v>133</v>
      </c>
      <c r="F255" s="196" t="s">
        <v>368</v>
      </c>
      <c r="G255" s="183"/>
      <c r="H255" s="183"/>
      <c r="I255" s="186"/>
      <c r="J255" s="197">
        <f>BK255</f>
        <v>0</v>
      </c>
      <c r="K255" s="183"/>
      <c r="L255" s="188"/>
      <c r="M255" s="189"/>
      <c r="N255" s="190"/>
      <c r="O255" s="190"/>
      <c r="P255" s="191">
        <f>SUM(P256:P298)</f>
        <v>0</v>
      </c>
      <c r="Q255" s="190"/>
      <c r="R255" s="191">
        <f>SUM(R256:R298)</f>
        <v>566.3962548799999</v>
      </c>
      <c r="S255" s="190"/>
      <c r="T255" s="192">
        <f>SUM(T256:T298)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3" t="s">
        <v>74</v>
      </c>
      <c r="AT255" s="194" t="s">
        <v>68</v>
      </c>
      <c r="AU255" s="194" t="s">
        <v>74</v>
      </c>
      <c r="AY255" s="193" t="s">
        <v>112</v>
      </c>
      <c r="BK255" s="195">
        <f>SUM(BK256:BK298)</f>
        <v>0</v>
      </c>
    </row>
    <row r="256" s="2" customFormat="1" ht="16.5" customHeight="1">
      <c r="A256" s="39"/>
      <c r="B256" s="40"/>
      <c r="C256" s="198" t="s">
        <v>369</v>
      </c>
      <c r="D256" s="198" t="s">
        <v>114</v>
      </c>
      <c r="E256" s="199" t="s">
        <v>370</v>
      </c>
      <c r="F256" s="200" t="s">
        <v>371</v>
      </c>
      <c r="G256" s="201" t="s">
        <v>295</v>
      </c>
      <c r="H256" s="202">
        <v>4.4829999999999997</v>
      </c>
      <c r="I256" s="203"/>
      <c r="J256" s="204">
        <f>ROUND(I256*H256,2)</f>
        <v>0</v>
      </c>
      <c r="K256" s="200" t="s">
        <v>118</v>
      </c>
      <c r="L256" s="45"/>
      <c r="M256" s="205" t="s">
        <v>19</v>
      </c>
      <c r="N256" s="206" t="s">
        <v>40</v>
      </c>
      <c r="O256" s="85"/>
      <c r="P256" s="207">
        <f>O256*H256</f>
        <v>0</v>
      </c>
      <c r="Q256" s="207">
        <v>1.06277</v>
      </c>
      <c r="R256" s="207">
        <f>Q256*H256</f>
        <v>4.7643979099999996</v>
      </c>
      <c r="S256" s="207">
        <v>0</v>
      </c>
      <c r="T256" s="20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119</v>
      </c>
      <c r="AT256" s="209" t="s">
        <v>114</v>
      </c>
      <c r="AU256" s="209" t="s">
        <v>76</v>
      </c>
      <c r="AY256" s="18" t="s">
        <v>112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74</v>
      </c>
      <c r="BK256" s="210">
        <f>ROUND(I256*H256,2)</f>
        <v>0</v>
      </c>
      <c r="BL256" s="18" t="s">
        <v>119</v>
      </c>
      <c r="BM256" s="209" t="s">
        <v>372</v>
      </c>
    </row>
    <row r="257" s="2" customFormat="1">
      <c r="A257" s="39"/>
      <c r="B257" s="40"/>
      <c r="C257" s="41"/>
      <c r="D257" s="211" t="s">
        <v>121</v>
      </c>
      <c r="E257" s="41"/>
      <c r="F257" s="212" t="s">
        <v>373</v>
      </c>
      <c r="G257" s="41"/>
      <c r="H257" s="41"/>
      <c r="I257" s="213"/>
      <c r="J257" s="41"/>
      <c r="K257" s="41"/>
      <c r="L257" s="45"/>
      <c r="M257" s="214"/>
      <c r="N257" s="21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121</v>
      </c>
      <c r="AU257" s="18" t="s">
        <v>76</v>
      </c>
    </row>
    <row r="258" s="2" customFormat="1">
      <c r="A258" s="39"/>
      <c r="B258" s="40"/>
      <c r="C258" s="41"/>
      <c r="D258" s="216" t="s">
        <v>123</v>
      </c>
      <c r="E258" s="41"/>
      <c r="F258" s="217" t="s">
        <v>374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123</v>
      </c>
      <c r="AU258" s="18" t="s">
        <v>76</v>
      </c>
    </row>
    <row r="259" s="13" customFormat="1">
      <c r="A259" s="13"/>
      <c r="B259" s="218"/>
      <c r="C259" s="219"/>
      <c r="D259" s="211" t="s">
        <v>125</v>
      </c>
      <c r="E259" s="220" t="s">
        <v>19</v>
      </c>
      <c r="F259" s="221" t="s">
        <v>375</v>
      </c>
      <c r="G259" s="219"/>
      <c r="H259" s="222">
        <v>0.247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8" t="s">
        <v>125</v>
      </c>
      <c r="AU259" s="228" t="s">
        <v>76</v>
      </c>
      <c r="AV259" s="13" t="s">
        <v>76</v>
      </c>
      <c r="AW259" s="13" t="s">
        <v>31</v>
      </c>
      <c r="AX259" s="13" t="s">
        <v>69</v>
      </c>
      <c r="AY259" s="228" t="s">
        <v>112</v>
      </c>
    </row>
    <row r="260" s="13" customFormat="1">
      <c r="A260" s="13"/>
      <c r="B260" s="218"/>
      <c r="C260" s="219"/>
      <c r="D260" s="211" t="s">
        <v>125</v>
      </c>
      <c r="E260" s="220" t="s">
        <v>19</v>
      </c>
      <c r="F260" s="221" t="s">
        <v>376</v>
      </c>
      <c r="G260" s="219"/>
      <c r="H260" s="222">
        <v>0.20399999999999999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125</v>
      </c>
      <c r="AU260" s="228" t="s">
        <v>76</v>
      </c>
      <c r="AV260" s="13" t="s">
        <v>76</v>
      </c>
      <c r="AW260" s="13" t="s">
        <v>31</v>
      </c>
      <c r="AX260" s="13" t="s">
        <v>69</v>
      </c>
      <c r="AY260" s="228" t="s">
        <v>112</v>
      </c>
    </row>
    <row r="261" s="13" customFormat="1">
      <c r="A261" s="13"/>
      <c r="B261" s="218"/>
      <c r="C261" s="219"/>
      <c r="D261" s="211" t="s">
        <v>125</v>
      </c>
      <c r="E261" s="220" t="s">
        <v>19</v>
      </c>
      <c r="F261" s="221" t="s">
        <v>377</v>
      </c>
      <c r="G261" s="219"/>
      <c r="H261" s="222">
        <v>3.6000000000000001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8" t="s">
        <v>125</v>
      </c>
      <c r="AU261" s="228" t="s">
        <v>76</v>
      </c>
      <c r="AV261" s="13" t="s">
        <v>76</v>
      </c>
      <c r="AW261" s="13" t="s">
        <v>31</v>
      </c>
      <c r="AX261" s="13" t="s">
        <v>69</v>
      </c>
      <c r="AY261" s="228" t="s">
        <v>112</v>
      </c>
    </row>
    <row r="262" s="13" customFormat="1">
      <c r="A262" s="13"/>
      <c r="B262" s="218"/>
      <c r="C262" s="219"/>
      <c r="D262" s="211" t="s">
        <v>125</v>
      </c>
      <c r="E262" s="220" t="s">
        <v>19</v>
      </c>
      <c r="F262" s="221" t="s">
        <v>378</v>
      </c>
      <c r="G262" s="219"/>
      <c r="H262" s="222">
        <v>0.432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8" t="s">
        <v>125</v>
      </c>
      <c r="AU262" s="228" t="s">
        <v>76</v>
      </c>
      <c r="AV262" s="13" t="s">
        <v>76</v>
      </c>
      <c r="AW262" s="13" t="s">
        <v>31</v>
      </c>
      <c r="AX262" s="13" t="s">
        <v>69</v>
      </c>
      <c r="AY262" s="228" t="s">
        <v>112</v>
      </c>
    </row>
    <row r="263" s="14" customFormat="1">
      <c r="A263" s="14"/>
      <c r="B263" s="229"/>
      <c r="C263" s="230"/>
      <c r="D263" s="211" t="s">
        <v>125</v>
      </c>
      <c r="E263" s="231" t="s">
        <v>19</v>
      </c>
      <c r="F263" s="232" t="s">
        <v>203</v>
      </c>
      <c r="G263" s="230"/>
      <c r="H263" s="233">
        <v>4.4830000000000005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9" t="s">
        <v>125</v>
      </c>
      <c r="AU263" s="239" t="s">
        <v>76</v>
      </c>
      <c r="AV263" s="14" t="s">
        <v>119</v>
      </c>
      <c r="AW263" s="14" t="s">
        <v>31</v>
      </c>
      <c r="AX263" s="14" t="s">
        <v>74</v>
      </c>
      <c r="AY263" s="239" t="s">
        <v>112</v>
      </c>
    </row>
    <row r="264" s="2" customFormat="1" ht="16.5" customHeight="1">
      <c r="A264" s="39"/>
      <c r="B264" s="40"/>
      <c r="C264" s="198" t="s">
        <v>379</v>
      </c>
      <c r="D264" s="198" t="s">
        <v>114</v>
      </c>
      <c r="E264" s="199" t="s">
        <v>380</v>
      </c>
      <c r="F264" s="200" t="s">
        <v>381</v>
      </c>
      <c r="G264" s="201" t="s">
        <v>197</v>
      </c>
      <c r="H264" s="202">
        <v>0.23000000000000001</v>
      </c>
      <c r="I264" s="203"/>
      <c r="J264" s="204">
        <f>ROUND(I264*H264,2)</f>
        <v>0</v>
      </c>
      <c r="K264" s="200" t="s">
        <v>118</v>
      </c>
      <c r="L264" s="45"/>
      <c r="M264" s="205" t="s">
        <v>19</v>
      </c>
      <c r="N264" s="206" t="s">
        <v>40</v>
      </c>
      <c r="O264" s="85"/>
      <c r="P264" s="207">
        <f>O264*H264</f>
        <v>0</v>
      </c>
      <c r="Q264" s="207">
        <v>2.2722600000000002</v>
      </c>
      <c r="R264" s="207">
        <f>Q264*H264</f>
        <v>0.52261980000000008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119</v>
      </c>
      <c r="AT264" s="209" t="s">
        <v>114</v>
      </c>
      <c r="AU264" s="209" t="s">
        <v>76</v>
      </c>
      <c r="AY264" s="18" t="s">
        <v>112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74</v>
      </c>
      <c r="BK264" s="210">
        <f>ROUND(I264*H264,2)</f>
        <v>0</v>
      </c>
      <c r="BL264" s="18" t="s">
        <v>119</v>
      </c>
      <c r="BM264" s="209" t="s">
        <v>382</v>
      </c>
    </row>
    <row r="265" s="2" customFormat="1">
      <c r="A265" s="39"/>
      <c r="B265" s="40"/>
      <c r="C265" s="41"/>
      <c r="D265" s="211" t="s">
        <v>121</v>
      </c>
      <c r="E265" s="41"/>
      <c r="F265" s="212" t="s">
        <v>383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121</v>
      </c>
      <c r="AU265" s="18" t="s">
        <v>76</v>
      </c>
    </row>
    <row r="266" s="2" customFormat="1">
      <c r="A266" s="39"/>
      <c r="B266" s="40"/>
      <c r="C266" s="41"/>
      <c r="D266" s="216" t="s">
        <v>123</v>
      </c>
      <c r="E266" s="41"/>
      <c r="F266" s="217" t="s">
        <v>384</v>
      </c>
      <c r="G266" s="41"/>
      <c r="H266" s="41"/>
      <c r="I266" s="213"/>
      <c r="J266" s="41"/>
      <c r="K266" s="41"/>
      <c r="L266" s="45"/>
      <c r="M266" s="214"/>
      <c r="N266" s="21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123</v>
      </c>
      <c r="AU266" s="18" t="s">
        <v>76</v>
      </c>
    </row>
    <row r="267" s="13" customFormat="1">
      <c r="A267" s="13"/>
      <c r="B267" s="218"/>
      <c r="C267" s="219"/>
      <c r="D267" s="211" t="s">
        <v>125</v>
      </c>
      <c r="E267" s="220" t="s">
        <v>19</v>
      </c>
      <c r="F267" s="221" t="s">
        <v>385</v>
      </c>
      <c r="G267" s="219"/>
      <c r="H267" s="222">
        <v>0.23000000000000001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8" t="s">
        <v>125</v>
      </c>
      <c r="AU267" s="228" t="s">
        <v>76</v>
      </c>
      <c r="AV267" s="13" t="s">
        <v>76</v>
      </c>
      <c r="AW267" s="13" t="s">
        <v>31</v>
      </c>
      <c r="AX267" s="13" t="s">
        <v>74</v>
      </c>
      <c r="AY267" s="228" t="s">
        <v>112</v>
      </c>
    </row>
    <row r="268" s="2" customFormat="1" ht="16.5" customHeight="1">
      <c r="A268" s="39"/>
      <c r="B268" s="40"/>
      <c r="C268" s="198" t="s">
        <v>386</v>
      </c>
      <c r="D268" s="198" t="s">
        <v>114</v>
      </c>
      <c r="E268" s="199" t="s">
        <v>387</v>
      </c>
      <c r="F268" s="200" t="s">
        <v>388</v>
      </c>
      <c r="G268" s="201" t="s">
        <v>117</v>
      </c>
      <c r="H268" s="202">
        <v>1.3999999999999999</v>
      </c>
      <c r="I268" s="203"/>
      <c r="J268" s="204">
        <f>ROUND(I268*H268,2)</f>
        <v>0</v>
      </c>
      <c r="K268" s="200" t="s">
        <v>118</v>
      </c>
      <c r="L268" s="45"/>
      <c r="M268" s="205" t="s">
        <v>19</v>
      </c>
      <c r="N268" s="206" t="s">
        <v>40</v>
      </c>
      <c r="O268" s="85"/>
      <c r="P268" s="207">
        <f>O268*H268</f>
        <v>0</v>
      </c>
      <c r="Q268" s="207">
        <v>0.025190000000000001</v>
      </c>
      <c r="R268" s="207">
        <f>Q268*H268</f>
        <v>0.035265999999999999</v>
      </c>
      <c r="S268" s="207">
        <v>0</v>
      </c>
      <c r="T268" s="20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9" t="s">
        <v>119</v>
      </c>
      <c r="AT268" s="209" t="s">
        <v>114</v>
      </c>
      <c r="AU268" s="209" t="s">
        <v>76</v>
      </c>
      <c r="AY268" s="18" t="s">
        <v>112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74</v>
      </c>
      <c r="BK268" s="210">
        <f>ROUND(I268*H268,2)</f>
        <v>0</v>
      </c>
      <c r="BL268" s="18" t="s">
        <v>119</v>
      </c>
      <c r="BM268" s="209" t="s">
        <v>389</v>
      </c>
    </row>
    <row r="269" s="2" customFormat="1">
      <c r="A269" s="39"/>
      <c r="B269" s="40"/>
      <c r="C269" s="41"/>
      <c r="D269" s="211" t="s">
        <v>121</v>
      </c>
      <c r="E269" s="41"/>
      <c r="F269" s="212" t="s">
        <v>390</v>
      </c>
      <c r="G269" s="41"/>
      <c r="H269" s="41"/>
      <c r="I269" s="213"/>
      <c r="J269" s="41"/>
      <c r="K269" s="41"/>
      <c r="L269" s="45"/>
      <c r="M269" s="214"/>
      <c r="N269" s="21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121</v>
      </c>
      <c r="AU269" s="18" t="s">
        <v>76</v>
      </c>
    </row>
    <row r="270" s="2" customFormat="1">
      <c r="A270" s="39"/>
      <c r="B270" s="40"/>
      <c r="C270" s="41"/>
      <c r="D270" s="216" t="s">
        <v>123</v>
      </c>
      <c r="E270" s="41"/>
      <c r="F270" s="217" t="s">
        <v>391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123</v>
      </c>
      <c r="AU270" s="18" t="s">
        <v>76</v>
      </c>
    </row>
    <row r="271" s="13" customFormat="1">
      <c r="A271" s="13"/>
      <c r="B271" s="218"/>
      <c r="C271" s="219"/>
      <c r="D271" s="211" t="s">
        <v>125</v>
      </c>
      <c r="E271" s="220" t="s">
        <v>19</v>
      </c>
      <c r="F271" s="221" t="s">
        <v>392</v>
      </c>
      <c r="G271" s="219"/>
      <c r="H271" s="222">
        <v>1.3999999999999999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8" t="s">
        <v>125</v>
      </c>
      <c r="AU271" s="228" t="s">
        <v>76</v>
      </c>
      <c r="AV271" s="13" t="s">
        <v>76</v>
      </c>
      <c r="AW271" s="13" t="s">
        <v>31</v>
      </c>
      <c r="AX271" s="13" t="s">
        <v>74</v>
      </c>
      <c r="AY271" s="228" t="s">
        <v>112</v>
      </c>
    </row>
    <row r="272" s="2" customFormat="1" ht="16.5" customHeight="1">
      <c r="A272" s="39"/>
      <c r="B272" s="40"/>
      <c r="C272" s="198" t="s">
        <v>393</v>
      </c>
      <c r="D272" s="198" t="s">
        <v>114</v>
      </c>
      <c r="E272" s="199" t="s">
        <v>394</v>
      </c>
      <c r="F272" s="200" t="s">
        <v>395</v>
      </c>
      <c r="G272" s="201" t="s">
        <v>117</v>
      </c>
      <c r="H272" s="202">
        <v>1.3999999999999999</v>
      </c>
      <c r="I272" s="203"/>
      <c r="J272" s="204">
        <f>ROUND(I272*H272,2)</f>
        <v>0</v>
      </c>
      <c r="K272" s="200" t="s">
        <v>118</v>
      </c>
      <c r="L272" s="45"/>
      <c r="M272" s="205" t="s">
        <v>19</v>
      </c>
      <c r="N272" s="206" t="s">
        <v>40</v>
      </c>
      <c r="O272" s="85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119</v>
      </c>
      <c r="AT272" s="209" t="s">
        <v>114</v>
      </c>
      <c r="AU272" s="209" t="s">
        <v>76</v>
      </c>
      <c r="AY272" s="18" t="s">
        <v>112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74</v>
      </c>
      <c r="BK272" s="210">
        <f>ROUND(I272*H272,2)</f>
        <v>0</v>
      </c>
      <c r="BL272" s="18" t="s">
        <v>119</v>
      </c>
      <c r="BM272" s="209" t="s">
        <v>396</v>
      </c>
    </row>
    <row r="273" s="2" customFormat="1">
      <c r="A273" s="39"/>
      <c r="B273" s="40"/>
      <c r="C273" s="41"/>
      <c r="D273" s="211" t="s">
        <v>121</v>
      </c>
      <c r="E273" s="41"/>
      <c r="F273" s="212" t="s">
        <v>397</v>
      </c>
      <c r="G273" s="41"/>
      <c r="H273" s="41"/>
      <c r="I273" s="213"/>
      <c r="J273" s="41"/>
      <c r="K273" s="41"/>
      <c r="L273" s="45"/>
      <c r="M273" s="214"/>
      <c r="N273" s="21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121</v>
      </c>
      <c r="AU273" s="18" t="s">
        <v>76</v>
      </c>
    </row>
    <row r="274" s="2" customFormat="1">
      <c r="A274" s="39"/>
      <c r="B274" s="40"/>
      <c r="C274" s="41"/>
      <c r="D274" s="216" t="s">
        <v>123</v>
      </c>
      <c r="E274" s="41"/>
      <c r="F274" s="217" t="s">
        <v>398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123</v>
      </c>
      <c r="AU274" s="18" t="s">
        <v>76</v>
      </c>
    </row>
    <row r="275" s="2" customFormat="1" ht="16.5" customHeight="1">
      <c r="A275" s="39"/>
      <c r="B275" s="40"/>
      <c r="C275" s="198" t="s">
        <v>399</v>
      </c>
      <c r="D275" s="198" t="s">
        <v>114</v>
      </c>
      <c r="E275" s="199" t="s">
        <v>400</v>
      </c>
      <c r="F275" s="200" t="s">
        <v>401</v>
      </c>
      <c r="G275" s="201" t="s">
        <v>295</v>
      </c>
      <c r="H275" s="202">
        <v>0.73699999999999999</v>
      </c>
      <c r="I275" s="203"/>
      <c r="J275" s="204">
        <f>ROUND(I275*H275,2)</f>
        <v>0</v>
      </c>
      <c r="K275" s="200" t="s">
        <v>118</v>
      </c>
      <c r="L275" s="45"/>
      <c r="M275" s="205" t="s">
        <v>19</v>
      </c>
      <c r="N275" s="206" t="s">
        <v>40</v>
      </c>
      <c r="O275" s="85"/>
      <c r="P275" s="207">
        <f>O275*H275</f>
        <v>0</v>
      </c>
      <c r="Q275" s="207">
        <v>1.0374099999999999</v>
      </c>
      <c r="R275" s="207">
        <f>Q275*H275</f>
        <v>0.76457116999999997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119</v>
      </c>
      <c r="AT275" s="209" t="s">
        <v>114</v>
      </c>
      <c r="AU275" s="209" t="s">
        <v>76</v>
      </c>
      <c r="AY275" s="18" t="s">
        <v>112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74</v>
      </c>
      <c r="BK275" s="210">
        <f>ROUND(I275*H275,2)</f>
        <v>0</v>
      </c>
      <c r="BL275" s="18" t="s">
        <v>119</v>
      </c>
      <c r="BM275" s="209" t="s">
        <v>402</v>
      </c>
    </row>
    <row r="276" s="2" customFormat="1">
      <c r="A276" s="39"/>
      <c r="B276" s="40"/>
      <c r="C276" s="41"/>
      <c r="D276" s="211" t="s">
        <v>121</v>
      </c>
      <c r="E276" s="41"/>
      <c r="F276" s="212" t="s">
        <v>403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121</v>
      </c>
      <c r="AU276" s="18" t="s">
        <v>76</v>
      </c>
    </row>
    <row r="277" s="2" customFormat="1">
      <c r="A277" s="39"/>
      <c r="B277" s="40"/>
      <c r="C277" s="41"/>
      <c r="D277" s="216" t="s">
        <v>123</v>
      </c>
      <c r="E277" s="41"/>
      <c r="F277" s="217" t="s">
        <v>404</v>
      </c>
      <c r="G277" s="41"/>
      <c r="H277" s="41"/>
      <c r="I277" s="213"/>
      <c r="J277" s="41"/>
      <c r="K277" s="41"/>
      <c r="L277" s="45"/>
      <c r="M277" s="214"/>
      <c r="N277" s="21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123</v>
      </c>
      <c r="AU277" s="18" t="s">
        <v>76</v>
      </c>
    </row>
    <row r="278" s="13" customFormat="1">
      <c r="A278" s="13"/>
      <c r="B278" s="218"/>
      <c r="C278" s="219"/>
      <c r="D278" s="211" t="s">
        <v>125</v>
      </c>
      <c r="E278" s="220" t="s">
        <v>19</v>
      </c>
      <c r="F278" s="221" t="s">
        <v>405</v>
      </c>
      <c r="G278" s="219"/>
      <c r="H278" s="222">
        <v>0.70199999999999996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125</v>
      </c>
      <c r="AU278" s="228" t="s">
        <v>76</v>
      </c>
      <c r="AV278" s="13" t="s">
        <v>76</v>
      </c>
      <c r="AW278" s="13" t="s">
        <v>31</v>
      </c>
      <c r="AX278" s="13" t="s">
        <v>69</v>
      </c>
      <c r="AY278" s="228" t="s">
        <v>112</v>
      </c>
    </row>
    <row r="279" s="13" customFormat="1">
      <c r="A279" s="13"/>
      <c r="B279" s="218"/>
      <c r="C279" s="219"/>
      <c r="D279" s="211" t="s">
        <v>125</v>
      </c>
      <c r="E279" s="220" t="s">
        <v>19</v>
      </c>
      <c r="F279" s="221" t="s">
        <v>406</v>
      </c>
      <c r="G279" s="219"/>
      <c r="H279" s="222">
        <v>0.035000000000000003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8" t="s">
        <v>125</v>
      </c>
      <c r="AU279" s="228" t="s">
        <v>76</v>
      </c>
      <c r="AV279" s="13" t="s">
        <v>76</v>
      </c>
      <c r="AW279" s="13" t="s">
        <v>31</v>
      </c>
      <c r="AX279" s="13" t="s">
        <v>69</v>
      </c>
      <c r="AY279" s="228" t="s">
        <v>112</v>
      </c>
    </row>
    <row r="280" s="14" customFormat="1">
      <c r="A280" s="14"/>
      <c r="B280" s="229"/>
      <c r="C280" s="230"/>
      <c r="D280" s="211" t="s">
        <v>125</v>
      </c>
      <c r="E280" s="231" t="s">
        <v>19</v>
      </c>
      <c r="F280" s="232" t="s">
        <v>203</v>
      </c>
      <c r="G280" s="230"/>
      <c r="H280" s="233">
        <v>0.73699999999999999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9" t="s">
        <v>125</v>
      </c>
      <c r="AU280" s="239" t="s">
        <v>76</v>
      </c>
      <c r="AV280" s="14" t="s">
        <v>119</v>
      </c>
      <c r="AW280" s="14" t="s">
        <v>31</v>
      </c>
      <c r="AX280" s="14" t="s">
        <v>74</v>
      </c>
      <c r="AY280" s="239" t="s">
        <v>112</v>
      </c>
    </row>
    <row r="281" s="2" customFormat="1" ht="21.75" customHeight="1">
      <c r="A281" s="39"/>
      <c r="B281" s="40"/>
      <c r="C281" s="198" t="s">
        <v>407</v>
      </c>
      <c r="D281" s="198" t="s">
        <v>114</v>
      </c>
      <c r="E281" s="199" t="s">
        <v>408</v>
      </c>
      <c r="F281" s="200" t="s">
        <v>409</v>
      </c>
      <c r="G281" s="201" t="s">
        <v>197</v>
      </c>
      <c r="H281" s="202">
        <v>151.19999999999999</v>
      </c>
      <c r="I281" s="203"/>
      <c r="J281" s="204">
        <f>ROUND(I281*H281,2)</f>
        <v>0</v>
      </c>
      <c r="K281" s="200" t="s">
        <v>118</v>
      </c>
      <c r="L281" s="45"/>
      <c r="M281" s="205" t="s">
        <v>19</v>
      </c>
      <c r="N281" s="206" t="s">
        <v>40</v>
      </c>
      <c r="O281" s="85"/>
      <c r="P281" s="207">
        <f>O281*H281</f>
        <v>0</v>
      </c>
      <c r="Q281" s="207">
        <v>2.6619999999999999</v>
      </c>
      <c r="R281" s="207">
        <f>Q281*H281</f>
        <v>402.49439999999998</v>
      </c>
      <c r="S281" s="207">
        <v>0</v>
      </c>
      <c r="T281" s="20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9" t="s">
        <v>119</v>
      </c>
      <c r="AT281" s="209" t="s">
        <v>114</v>
      </c>
      <c r="AU281" s="209" t="s">
        <v>76</v>
      </c>
      <c r="AY281" s="18" t="s">
        <v>112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8" t="s">
        <v>74</v>
      </c>
      <c r="BK281" s="210">
        <f>ROUND(I281*H281,2)</f>
        <v>0</v>
      </c>
      <c r="BL281" s="18" t="s">
        <v>119</v>
      </c>
      <c r="BM281" s="209" t="s">
        <v>410</v>
      </c>
    </row>
    <row r="282" s="2" customFormat="1">
      <c r="A282" s="39"/>
      <c r="B282" s="40"/>
      <c r="C282" s="41"/>
      <c r="D282" s="211" t="s">
        <v>121</v>
      </c>
      <c r="E282" s="41"/>
      <c r="F282" s="212" t="s">
        <v>411</v>
      </c>
      <c r="G282" s="41"/>
      <c r="H282" s="41"/>
      <c r="I282" s="213"/>
      <c r="J282" s="41"/>
      <c r="K282" s="41"/>
      <c r="L282" s="45"/>
      <c r="M282" s="214"/>
      <c r="N282" s="215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121</v>
      </c>
      <c r="AU282" s="18" t="s">
        <v>76</v>
      </c>
    </row>
    <row r="283" s="2" customFormat="1">
      <c r="A283" s="39"/>
      <c r="B283" s="40"/>
      <c r="C283" s="41"/>
      <c r="D283" s="216" t="s">
        <v>123</v>
      </c>
      <c r="E283" s="41"/>
      <c r="F283" s="217" t="s">
        <v>412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123</v>
      </c>
      <c r="AU283" s="18" t="s">
        <v>76</v>
      </c>
    </row>
    <row r="284" s="13" customFormat="1">
      <c r="A284" s="13"/>
      <c r="B284" s="218"/>
      <c r="C284" s="219"/>
      <c r="D284" s="211" t="s">
        <v>125</v>
      </c>
      <c r="E284" s="220" t="s">
        <v>19</v>
      </c>
      <c r="F284" s="221" t="s">
        <v>413</v>
      </c>
      <c r="G284" s="219"/>
      <c r="H284" s="222">
        <v>126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8" t="s">
        <v>125</v>
      </c>
      <c r="AU284" s="228" t="s">
        <v>76</v>
      </c>
      <c r="AV284" s="13" t="s">
        <v>76</v>
      </c>
      <c r="AW284" s="13" t="s">
        <v>31</v>
      </c>
      <c r="AX284" s="13" t="s">
        <v>69</v>
      </c>
      <c r="AY284" s="228" t="s">
        <v>112</v>
      </c>
    </row>
    <row r="285" s="13" customFormat="1">
      <c r="A285" s="13"/>
      <c r="B285" s="218"/>
      <c r="C285" s="219"/>
      <c r="D285" s="211" t="s">
        <v>125</v>
      </c>
      <c r="E285" s="220" t="s">
        <v>19</v>
      </c>
      <c r="F285" s="221" t="s">
        <v>414</v>
      </c>
      <c r="G285" s="219"/>
      <c r="H285" s="222">
        <v>25.199999999999999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8" t="s">
        <v>125</v>
      </c>
      <c r="AU285" s="228" t="s">
        <v>76</v>
      </c>
      <c r="AV285" s="13" t="s">
        <v>76</v>
      </c>
      <c r="AW285" s="13" t="s">
        <v>31</v>
      </c>
      <c r="AX285" s="13" t="s">
        <v>69</v>
      </c>
      <c r="AY285" s="228" t="s">
        <v>112</v>
      </c>
    </row>
    <row r="286" s="14" customFormat="1">
      <c r="A286" s="14"/>
      <c r="B286" s="229"/>
      <c r="C286" s="230"/>
      <c r="D286" s="211" t="s">
        <v>125</v>
      </c>
      <c r="E286" s="231" t="s">
        <v>19</v>
      </c>
      <c r="F286" s="232" t="s">
        <v>203</v>
      </c>
      <c r="G286" s="230"/>
      <c r="H286" s="233">
        <v>151.19999999999999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9" t="s">
        <v>125</v>
      </c>
      <c r="AU286" s="239" t="s">
        <v>76</v>
      </c>
      <c r="AV286" s="14" t="s">
        <v>119</v>
      </c>
      <c r="AW286" s="14" t="s">
        <v>31</v>
      </c>
      <c r="AX286" s="14" t="s">
        <v>74</v>
      </c>
      <c r="AY286" s="239" t="s">
        <v>112</v>
      </c>
    </row>
    <row r="287" s="2" customFormat="1" ht="16.5" customHeight="1">
      <c r="A287" s="39"/>
      <c r="B287" s="40"/>
      <c r="C287" s="198" t="s">
        <v>415</v>
      </c>
      <c r="D287" s="198" t="s">
        <v>114</v>
      </c>
      <c r="E287" s="199" t="s">
        <v>416</v>
      </c>
      <c r="F287" s="200" t="s">
        <v>417</v>
      </c>
      <c r="G287" s="201" t="s">
        <v>197</v>
      </c>
      <c r="H287" s="202">
        <v>151.19999999999999</v>
      </c>
      <c r="I287" s="203"/>
      <c r="J287" s="204">
        <f>ROUND(I287*H287,2)</f>
        <v>0</v>
      </c>
      <c r="K287" s="200" t="s">
        <v>118</v>
      </c>
      <c r="L287" s="45"/>
      <c r="M287" s="205" t="s">
        <v>19</v>
      </c>
      <c r="N287" s="206" t="s">
        <v>40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119</v>
      </c>
      <c r="AT287" s="209" t="s">
        <v>114</v>
      </c>
      <c r="AU287" s="209" t="s">
        <v>76</v>
      </c>
      <c r="AY287" s="18" t="s">
        <v>112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74</v>
      </c>
      <c r="BK287" s="210">
        <f>ROUND(I287*H287,2)</f>
        <v>0</v>
      </c>
      <c r="BL287" s="18" t="s">
        <v>119</v>
      </c>
      <c r="BM287" s="209" t="s">
        <v>418</v>
      </c>
    </row>
    <row r="288" s="2" customFormat="1">
      <c r="A288" s="39"/>
      <c r="B288" s="40"/>
      <c r="C288" s="41"/>
      <c r="D288" s="211" t="s">
        <v>121</v>
      </c>
      <c r="E288" s="41"/>
      <c r="F288" s="212" t="s">
        <v>419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121</v>
      </c>
      <c r="AU288" s="18" t="s">
        <v>76</v>
      </c>
    </row>
    <row r="289" s="2" customFormat="1">
      <c r="A289" s="39"/>
      <c r="B289" s="40"/>
      <c r="C289" s="41"/>
      <c r="D289" s="216" t="s">
        <v>123</v>
      </c>
      <c r="E289" s="41"/>
      <c r="F289" s="217" t="s">
        <v>420</v>
      </c>
      <c r="G289" s="41"/>
      <c r="H289" s="41"/>
      <c r="I289" s="213"/>
      <c r="J289" s="41"/>
      <c r="K289" s="41"/>
      <c r="L289" s="45"/>
      <c r="M289" s="214"/>
      <c r="N289" s="215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123</v>
      </c>
      <c r="AU289" s="18" t="s">
        <v>76</v>
      </c>
    </row>
    <row r="290" s="2" customFormat="1" ht="16.5" customHeight="1">
      <c r="A290" s="39"/>
      <c r="B290" s="40"/>
      <c r="C290" s="198" t="s">
        <v>421</v>
      </c>
      <c r="D290" s="198" t="s">
        <v>114</v>
      </c>
      <c r="E290" s="199" t="s">
        <v>422</v>
      </c>
      <c r="F290" s="200" t="s">
        <v>423</v>
      </c>
      <c r="G290" s="201" t="s">
        <v>189</v>
      </c>
      <c r="H290" s="202">
        <v>90</v>
      </c>
      <c r="I290" s="203"/>
      <c r="J290" s="204">
        <f>ROUND(I290*H290,2)</f>
        <v>0</v>
      </c>
      <c r="K290" s="200" t="s">
        <v>118</v>
      </c>
      <c r="L290" s="45"/>
      <c r="M290" s="205" t="s">
        <v>19</v>
      </c>
      <c r="N290" s="206" t="s">
        <v>40</v>
      </c>
      <c r="O290" s="85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9" t="s">
        <v>119</v>
      </c>
      <c r="AT290" s="209" t="s">
        <v>114</v>
      </c>
      <c r="AU290" s="209" t="s">
        <v>76</v>
      </c>
      <c r="AY290" s="18" t="s">
        <v>112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74</v>
      </c>
      <c r="BK290" s="210">
        <f>ROUND(I290*H290,2)</f>
        <v>0</v>
      </c>
      <c r="BL290" s="18" t="s">
        <v>119</v>
      </c>
      <c r="BM290" s="209" t="s">
        <v>424</v>
      </c>
    </row>
    <row r="291" s="2" customFormat="1">
      <c r="A291" s="39"/>
      <c r="B291" s="40"/>
      <c r="C291" s="41"/>
      <c r="D291" s="211" t="s">
        <v>121</v>
      </c>
      <c r="E291" s="41"/>
      <c r="F291" s="212" t="s">
        <v>425</v>
      </c>
      <c r="G291" s="41"/>
      <c r="H291" s="41"/>
      <c r="I291" s="213"/>
      <c r="J291" s="41"/>
      <c r="K291" s="41"/>
      <c r="L291" s="45"/>
      <c r="M291" s="214"/>
      <c r="N291" s="21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121</v>
      </c>
      <c r="AU291" s="18" t="s">
        <v>76</v>
      </c>
    </row>
    <row r="292" s="2" customFormat="1">
      <c r="A292" s="39"/>
      <c r="B292" s="40"/>
      <c r="C292" s="41"/>
      <c r="D292" s="216" t="s">
        <v>123</v>
      </c>
      <c r="E292" s="41"/>
      <c r="F292" s="217" t="s">
        <v>426</v>
      </c>
      <c r="G292" s="41"/>
      <c r="H292" s="41"/>
      <c r="I292" s="213"/>
      <c r="J292" s="41"/>
      <c r="K292" s="41"/>
      <c r="L292" s="45"/>
      <c r="M292" s="214"/>
      <c r="N292" s="21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123</v>
      </c>
      <c r="AU292" s="18" t="s">
        <v>76</v>
      </c>
    </row>
    <row r="293" s="2" customFormat="1" ht="16.5" customHeight="1">
      <c r="A293" s="39"/>
      <c r="B293" s="40"/>
      <c r="C293" s="198" t="s">
        <v>427</v>
      </c>
      <c r="D293" s="198" t="s">
        <v>114</v>
      </c>
      <c r="E293" s="199" t="s">
        <v>428</v>
      </c>
      <c r="F293" s="200" t="s">
        <v>429</v>
      </c>
      <c r="G293" s="201" t="s">
        <v>197</v>
      </c>
      <c r="H293" s="202">
        <v>75.599999999999994</v>
      </c>
      <c r="I293" s="203"/>
      <c r="J293" s="204">
        <f>ROUND(I293*H293,2)</f>
        <v>0</v>
      </c>
      <c r="K293" s="200" t="s">
        <v>118</v>
      </c>
      <c r="L293" s="45"/>
      <c r="M293" s="205" t="s">
        <v>19</v>
      </c>
      <c r="N293" s="206" t="s">
        <v>40</v>
      </c>
      <c r="O293" s="85"/>
      <c r="P293" s="207">
        <f>O293*H293</f>
        <v>0</v>
      </c>
      <c r="Q293" s="207">
        <v>2.0874999999999999</v>
      </c>
      <c r="R293" s="207">
        <f>Q293*H293</f>
        <v>157.81499999999997</v>
      </c>
      <c r="S293" s="207">
        <v>0</v>
      </c>
      <c r="T293" s="20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9" t="s">
        <v>119</v>
      </c>
      <c r="AT293" s="209" t="s">
        <v>114</v>
      </c>
      <c r="AU293" s="209" t="s">
        <v>76</v>
      </c>
      <c r="AY293" s="18" t="s">
        <v>112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74</v>
      </c>
      <c r="BK293" s="210">
        <f>ROUND(I293*H293,2)</f>
        <v>0</v>
      </c>
      <c r="BL293" s="18" t="s">
        <v>119</v>
      </c>
      <c r="BM293" s="209" t="s">
        <v>430</v>
      </c>
    </row>
    <row r="294" s="2" customFormat="1">
      <c r="A294" s="39"/>
      <c r="B294" s="40"/>
      <c r="C294" s="41"/>
      <c r="D294" s="211" t="s">
        <v>121</v>
      </c>
      <c r="E294" s="41"/>
      <c r="F294" s="212" t="s">
        <v>431</v>
      </c>
      <c r="G294" s="41"/>
      <c r="H294" s="41"/>
      <c r="I294" s="213"/>
      <c r="J294" s="41"/>
      <c r="K294" s="41"/>
      <c r="L294" s="45"/>
      <c r="M294" s="214"/>
      <c r="N294" s="21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121</v>
      </c>
      <c r="AU294" s="18" t="s">
        <v>76</v>
      </c>
    </row>
    <row r="295" s="2" customFormat="1">
      <c r="A295" s="39"/>
      <c r="B295" s="40"/>
      <c r="C295" s="41"/>
      <c r="D295" s="216" t="s">
        <v>123</v>
      </c>
      <c r="E295" s="41"/>
      <c r="F295" s="217" t="s">
        <v>432</v>
      </c>
      <c r="G295" s="41"/>
      <c r="H295" s="41"/>
      <c r="I295" s="213"/>
      <c r="J295" s="41"/>
      <c r="K295" s="41"/>
      <c r="L295" s="45"/>
      <c r="M295" s="214"/>
      <c r="N295" s="21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123</v>
      </c>
      <c r="AU295" s="18" t="s">
        <v>76</v>
      </c>
    </row>
    <row r="296" s="13" customFormat="1">
      <c r="A296" s="13"/>
      <c r="B296" s="218"/>
      <c r="C296" s="219"/>
      <c r="D296" s="211" t="s">
        <v>125</v>
      </c>
      <c r="E296" s="220" t="s">
        <v>19</v>
      </c>
      <c r="F296" s="221" t="s">
        <v>433</v>
      </c>
      <c r="G296" s="219"/>
      <c r="H296" s="222">
        <v>63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8" t="s">
        <v>125</v>
      </c>
      <c r="AU296" s="228" t="s">
        <v>76</v>
      </c>
      <c r="AV296" s="13" t="s">
        <v>76</v>
      </c>
      <c r="AW296" s="13" t="s">
        <v>31</v>
      </c>
      <c r="AX296" s="13" t="s">
        <v>69</v>
      </c>
      <c r="AY296" s="228" t="s">
        <v>112</v>
      </c>
    </row>
    <row r="297" s="13" customFormat="1">
      <c r="A297" s="13"/>
      <c r="B297" s="218"/>
      <c r="C297" s="219"/>
      <c r="D297" s="211" t="s">
        <v>125</v>
      </c>
      <c r="E297" s="220" t="s">
        <v>19</v>
      </c>
      <c r="F297" s="221" t="s">
        <v>434</v>
      </c>
      <c r="G297" s="219"/>
      <c r="H297" s="222">
        <v>12.6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8" t="s">
        <v>125</v>
      </c>
      <c r="AU297" s="228" t="s">
        <v>76</v>
      </c>
      <c r="AV297" s="13" t="s">
        <v>76</v>
      </c>
      <c r="AW297" s="13" t="s">
        <v>31</v>
      </c>
      <c r="AX297" s="13" t="s">
        <v>69</v>
      </c>
      <c r="AY297" s="228" t="s">
        <v>112</v>
      </c>
    </row>
    <row r="298" s="14" customFormat="1">
      <c r="A298" s="14"/>
      <c r="B298" s="229"/>
      <c r="C298" s="230"/>
      <c r="D298" s="211" t="s">
        <v>125</v>
      </c>
      <c r="E298" s="231" t="s">
        <v>19</v>
      </c>
      <c r="F298" s="232" t="s">
        <v>203</v>
      </c>
      <c r="G298" s="230"/>
      <c r="H298" s="233">
        <v>75.599999999999994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9" t="s">
        <v>125</v>
      </c>
      <c r="AU298" s="239" t="s">
        <v>76</v>
      </c>
      <c r="AV298" s="14" t="s">
        <v>119</v>
      </c>
      <c r="AW298" s="14" t="s">
        <v>31</v>
      </c>
      <c r="AX298" s="14" t="s">
        <v>74</v>
      </c>
      <c r="AY298" s="239" t="s">
        <v>112</v>
      </c>
    </row>
    <row r="299" s="12" customFormat="1" ht="22.8" customHeight="1">
      <c r="A299" s="12"/>
      <c r="B299" s="182"/>
      <c r="C299" s="183"/>
      <c r="D299" s="184" t="s">
        <v>68</v>
      </c>
      <c r="E299" s="196" t="s">
        <v>119</v>
      </c>
      <c r="F299" s="196" t="s">
        <v>435</v>
      </c>
      <c r="G299" s="183"/>
      <c r="H299" s="183"/>
      <c r="I299" s="186"/>
      <c r="J299" s="197">
        <f>BK299</f>
        <v>0</v>
      </c>
      <c r="K299" s="183"/>
      <c r="L299" s="188"/>
      <c r="M299" s="189"/>
      <c r="N299" s="190"/>
      <c r="O299" s="190"/>
      <c r="P299" s="191">
        <f>SUM(P300:P348)</f>
        <v>0</v>
      </c>
      <c r="Q299" s="190"/>
      <c r="R299" s="191">
        <f>SUM(R300:R348)</f>
        <v>132.77602569999999</v>
      </c>
      <c r="S299" s="190"/>
      <c r="T299" s="192">
        <f>SUM(T300:T348)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3" t="s">
        <v>74</v>
      </c>
      <c r="AT299" s="194" t="s">
        <v>68</v>
      </c>
      <c r="AU299" s="194" t="s">
        <v>74</v>
      </c>
      <c r="AY299" s="193" t="s">
        <v>112</v>
      </c>
      <c r="BK299" s="195">
        <f>SUM(BK300:BK348)</f>
        <v>0</v>
      </c>
    </row>
    <row r="300" s="2" customFormat="1" ht="16.5" customHeight="1">
      <c r="A300" s="39"/>
      <c r="B300" s="40"/>
      <c r="C300" s="198" t="s">
        <v>436</v>
      </c>
      <c r="D300" s="198" t="s">
        <v>114</v>
      </c>
      <c r="E300" s="199" t="s">
        <v>437</v>
      </c>
      <c r="F300" s="200" t="s">
        <v>438</v>
      </c>
      <c r="G300" s="201" t="s">
        <v>117</v>
      </c>
      <c r="H300" s="202">
        <v>241.19999999999999</v>
      </c>
      <c r="I300" s="203"/>
      <c r="J300" s="204">
        <f>ROUND(I300*H300,2)</f>
        <v>0</v>
      </c>
      <c r="K300" s="200" t="s">
        <v>118</v>
      </c>
      <c r="L300" s="45"/>
      <c r="M300" s="205" t="s">
        <v>19</v>
      </c>
      <c r="N300" s="206" t="s">
        <v>40</v>
      </c>
      <c r="O300" s="85"/>
      <c r="P300" s="207">
        <f>O300*H300</f>
        <v>0</v>
      </c>
      <c r="Q300" s="207">
        <v>0.36435000000000001</v>
      </c>
      <c r="R300" s="207">
        <f>Q300*H300</f>
        <v>87.881219999999999</v>
      </c>
      <c r="S300" s="207">
        <v>0</v>
      </c>
      <c r="T300" s="20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9" t="s">
        <v>119</v>
      </c>
      <c r="AT300" s="209" t="s">
        <v>114</v>
      </c>
      <c r="AU300" s="209" t="s">
        <v>76</v>
      </c>
      <c r="AY300" s="18" t="s">
        <v>112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74</v>
      </c>
      <c r="BK300" s="210">
        <f>ROUND(I300*H300,2)</f>
        <v>0</v>
      </c>
      <c r="BL300" s="18" t="s">
        <v>119</v>
      </c>
      <c r="BM300" s="209" t="s">
        <v>439</v>
      </c>
    </row>
    <row r="301" s="2" customFormat="1">
      <c r="A301" s="39"/>
      <c r="B301" s="40"/>
      <c r="C301" s="41"/>
      <c r="D301" s="211" t="s">
        <v>121</v>
      </c>
      <c r="E301" s="41"/>
      <c r="F301" s="212" t="s">
        <v>440</v>
      </c>
      <c r="G301" s="41"/>
      <c r="H301" s="41"/>
      <c r="I301" s="213"/>
      <c r="J301" s="41"/>
      <c r="K301" s="41"/>
      <c r="L301" s="45"/>
      <c r="M301" s="214"/>
      <c r="N301" s="21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121</v>
      </c>
      <c r="AU301" s="18" t="s">
        <v>76</v>
      </c>
    </row>
    <row r="302" s="2" customFormat="1">
      <c r="A302" s="39"/>
      <c r="B302" s="40"/>
      <c r="C302" s="41"/>
      <c r="D302" s="216" t="s">
        <v>123</v>
      </c>
      <c r="E302" s="41"/>
      <c r="F302" s="217" t="s">
        <v>441</v>
      </c>
      <c r="G302" s="41"/>
      <c r="H302" s="41"/>
      <c r="I302" s="213"/>
      <c r="J302" s="41"/>
      <c r="K302" s="41"/>
      <c r="L302" s="45"/>
      <c r="M302" s="214"/>
      <c r="N302" s="21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123</v>
      </c>
      <c r="AU302" s="18" t="s">
        <v>76</v>
      </c>
    </row>
    <row r="303" s="13" customFormat="1">
      <c r="A303" s="13"/>
      <c r="B303" s="218"/>
      <c r="C303" s="219"/>
      <c r="D303" s="211" t="s">
        <v>125</v>
      </c>
      <c r="E303" s="220" t="s">
        <v>19</v>
      </c>
      <c r="F303" s="221" t="s">
        <v>442</v>
      </c>
      <c r="G303" s="219"/>
      <c r="H303" s="222">
        <v>43.25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8" t="s">
        <v>125</v>
      </c>
      <c r="AU303" s="228" t="s">
        <v>76</v>
      </c>
      <c r="AV303" s="13" t="s">
        <v>76</v>
      </c>
      <c r="AW303" s="13" t="s">
        <v>31</v>
      </c>
      <c r="AX303" s="13" t="s">
        <v>69</v>
      </c>
      <c r="AY303" s="228" t="s">
        <v>112</v>
      </c>
    </row>
    <row r="304" s="13" customFormat="1">
      <c r="A304" s="13"/>
      <c r="B304" s="218"/>
      <c r="C304" s="219"/>
      <c r="D304" s="211" t="s">
        <v>125</v>
      </c>
      <c r="E304" s="220" t="s">
        <v>19</v>
      </c>
      <c r="F304" s="221" t="s">
        <v>443</v>
      </c>
      <c r="G304" s="219"/>
      <c r="H304" s="222">
        <v>60.5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8" t="s">
        <v>125</v>
      </c>
      <c r="AU304" s="228" t="s">
        <v>76</v>
      </c>
      <c r="AV304" s="13" t="s">
        <v>76</v>
      </c>
      <c r="AW304" s="13" t="s">
        <v>31</v>
      </c>
      <c r="AX304" s="13" t="s">
        <v>69</v>
      </c>
      <c r="AY304" s="228" t="s">
        <v>112</v>
      </c>
    </row>
    <row r="305" s="13" customFormat="1">
      <c r="A305" s="13"/>
      <c r="B305" s="218"/>
      <c r="C305" s="219"/>
      <c r="D305" s="211" t="s">
        <v>125</v>
      </c>
      <c r="E305" s="220" t="s">
        <v>19</v>
      </c>
      <c r="F305" s="221" t="s">
        <v>444</v>
      </c>
      <c r="G305" s="219"/>
      <c r="H305" s="222">
        <v>94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8" t="s">
        <v>125</v>
      </c>
      <c r="AU305" s="228" t="s">
        <v>76</v>
      </c>
      <c r="AV305" s="13" t="s">
        <v>76</v>
      </c>
      <c r="AW305" s="13" t="s">
        <v>31</v>
      </c>
      <c r="AX305" s="13" t="s">
        <v>69</v>
      </c>
      <c r="AY305" s="228" t="s">
        <v>112</v>
      </c>
    </row>
    <row r="306" s="13" customFormat="1">
      <c r="A306" s="13"/>
      <c r="B306" s="218"/>
      <c r="C306" s="219"/>
      <c r="D306" s="211" t="s">
        <v>125</v>
      </c>
      <c r="E306" s="220" t="s">
        <v>19</v>
      </c>
      <c r="F306" s="221" t="s">
        <v>445</v>
      </c>
      <c r="G306" s="219"/>
      <c r="H306" s="222">
        <v>5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8" t="s">
        <v>125</v>
      </c>
      <c r="AU306" s="228" t="s">
        <v>76</v>
      </c>
      <c r="AV306" s="13" t="s">
        <v>76</v>
      </c>
      <c r="AW306" s="13" t="s">
        <v>31</v>
      </c>
      <c r="AX306" s="13" t="s">
        <v>69</v>
      </c>
      <c r="AY306" s="228" t="s">
        <v>112</v>
      </c>
    </row>
    <row r="307" s="13" customFormat="1">
      <c r="A307" s="13"/>
      <c r="B307" s="218"/>
      <c r="C307" s="219"/>
      <c r="D307" s="211" t="s">
        <v>125</v>
      </c>
      <c r="E307" s="220" t="s">
        <v>19</v>
      </c>
      <c r="F307" s="221" t="s">
        <v>446</v>
      </c>
      <c r="G307" s="219"/>
      <c r="H307" s="222">
        <v>12.5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8" t="s">
        <v>125</v>
      </c>
      <c r="AU307" s="228" t="s">
        <v>76</v>
      </c>
      <c r="AV307" s="13" t="s">
        <v>76</v>
      </c>
      <c r="AW307" s="13" t="s">
        <v>31</v>
      </c>
      <c r="AX307" s="13" t="s">
        <v>69</v>
      </c>
      <c r="AY307" s="228" t="s">
        <v>112</v>
      </c>
    </row>
    <row r="308" s="13" customFormat="1">
      <c r="A308" s="13"/>
      <c r="B308" s="218"/>
      <c r="C308" s="219"/>
      <c r="D308" s="211" t="s">
        <v>125</v>
      </c>
      <c r="E308" s="220" t="s">
        <v>19</v>
      </c>
      <c r="F308" s="221" t="s">
        <v>447</v>
      </c>
      <c r="G308" s="219"/>
      <c r="H308" s="222">
        <v>25.949999999999999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8" t="s">
        <v>125</v>
      </c>
      <c r="AU308" s="228" t="s">
        <v>76</v>
      </c>
      <c r="AV308" s="13" t="s">
        <v>76</v>
      </c>
      <c r="AW308" s="13" t="s">
        <v>31</v>
      </c>
      <c r="AX308" s="13" t="s">
        <v>69</v>
      </c>
      <c r="AY308" s="228" t="s">
        <v>112</v>
      </c>
    </row>
    <row r="309" s="14" customFormat="1">
      <c r="A309" s="14"/>
      <c r="B309" s="229"/>
      <c r="C309" s="230"/>
      <c r="D309" s="211" t="s">
        <v>125</v>
      </c>
      <c r="E309" s="231" t="s">
        <v>19</v>
      </c>
      <c r="F309" s="232" t="s">
        <v>203</v>
      </c>
      <c r="G309" s="230"/>
      <c r="H309" s="233">
        <v>241.19999999999999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9" t="s">
        <v>125</v>
      </c>
      <c r="AU309" s="239" t="s">
        <v>76</v>
      </c>
      <c r="AV309" s="14" t="s">
        <v>119</v>
      </c>
      <c r="AW309" s="14" t="s">
        <v>31</v>
      </c>
      <c r="AX309" s="14" t="s">
        <v>74</v>
      </c>
      <c r="AY309" s="239" t="s">
        <v>112</v>
      </c>
    </row>
    <row r="310" s="2" customFormat="1" ht="16.5" customHeight="1">
      <c r="A310" s="39"/>
      <c r="B310" s="40"/>
      <c r="C310" s="198" t="s">
        <v>448</v>
      </c>
      <c r="D310" s="198" t="s">
        <v>114</v>
      </c>
      <c r="E310" s="199" t="s">
        <v>449</v>
      </c>
      <c r="F310" s="200" t="s">
        <v>450</v>
      </c>
      <c r="G310" s="201" t="s">
        <v>197</v>
      </c>
      <c r="H310" s="202">
        <v>22.629999999999999</v>
      </c>
      <c r="I310" s="203"/>
      <c r="J310" s="204">
        <f>ROUND(I310*H310,2)</f>
        <v>0</v>
      </c>
      <c r="K310" s="200" t="s">
        <v>118</v>
      </c>
      <c r="L310" s="45"/>
      <c r="M310" s="205" t="s">
        <v>19</v>
      </c>
      <c r="N310" s="206" t="s">
        <v>40</v>
      </c>
      <c r="O310" s="85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9" t="s">
        <v>119</v>
      </c>
      <c r="AT310" s="209" t="s">
        <v>114</v>
      </c>
      <c r="AU310" s="209" t="s">
        <v>76</v>
      </c>
      <c r="AY310" s="18" t="s">
        <v>112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74</v>
      </c>
      <c r="BK310" s="210">
        <f>ROUND(I310*H310,2)</f>
        <v>0</v>
      </c>
      <c r="BL310" s="18" t="s">
        <v>119</v>
      </c>
      <c r="BM310" s="209" t="s">
        <v>451</v>
      </c>
    </row>
    <row r="311" s="2" customFormat="1">
      <c r="A311" s="39"/>
      <c r="B311" s="40"/>
      <c r="C311" s="41"/>
      <c r="D311" s="211" t="s">
        <v>121</v>
      </c>
      <c r="E311" s="41"/>
      <c r="F311" s="212" t="s">
        <v>452</v>
      </c>
      <c r="G311" s="41"/>
      <c r="H311" s="41"/>
      <c r="I311" s="213"/>
      <c r="J311" s="41"/>
      <c r="K311" s="41"/>
      <c r="L311" s="45"/>
      <c r="M311" s="214"/>
      <c r="N311" s="21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121</v>
      </c>
      <c r="AU311" s="18" t="s">
        <v>76</v>
      </c>
    </row>
    <row r="312" s="2" customFormat="1">
      <c r="A312" s="39"/>
      <c r="B312" s="40"/>
      <c r="C312" s="41"/>
      <c r="D312" s="216" t="s">
        <v>123</v>
      </c>
      <c r="E312" s="41"/>
      <c r="F312" s="217" t="s">
        <v>453</v>
      </c>
      <c r="G312" s="41"/>
      <c r="H312" s="41"/>
      <c r="I312" s="213"/>
      <c r="J312" s="41"/>
      <c r="K312" s="41"/>
      <c r="L312" s="45"/>
      <c r="M312" s="214"/>
      <c r="N312" s="21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123</v>
      </c>
      <c r="AU312" s="18" t="s">
        <v>76</v>
      </c>
    </row>
    <row r="313" s="13" customFormat="1">
      <c r="A313" s="13"/>
      <c r="B313" s="218"/>
      <c r="C313" s="219"/>
      <c r="D313" s="211" t="s">
        <v>125</v>
      </c>
      <c r="E313" s="220" t="s">
        <v>19</v>
      </c>
      <c r="F313" s="221" t="s">
        <v>454</v>
      </c>
      <c r="G313" s="219"/>
      <c r="H313" s="222">
        <v>2.0299999999999998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8" t="s">
        <v>125</v>
      </c>
      <c r="AU313" s="228" t="s">
        <v>76</v>
      </c>
      <c r="AV313" s="13" t="s">
        <v>76</v>
      </c>
      <c r="AW313" s="13" t="s">
        <v>31</v>
      </c>
      <c r="AX313" s="13" t="s">
        <v>69</v>
      </c>
      <c r="AY313" s="228" t="s">
        <v>112</v>
      </c>
    </row>
    <row r="314" s="13" customFormat="1">
      <c r="A314" s="13"/>
      <c r="B314" s="218"/>
      <c r="C314" s="219"/>
      <c r="D314" s="211" t="s">
        <v>125</v>
      </c>
      <c r="E314" s="220" t="s">
        <v>19</v>
      </c>
      <c r="F314" s="221" t="s">
        <v>455</v>
      </c>
      <c r="G314" s="219"/>
      <c r="H314" s="222">
        <v>10.73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8" t="s">
        <v>125</v>
      </c>
      <c r="AU314" s="228" t="s">
        <v>76</v>
      </c>
      <c r="AV314" s="13" t="s">
        <v>76</v>
      </c>
      <c r="AW314" s="13" t="s">
        <v>31</v>
      </c>
      <c r="AX314" s="13" t="s">
        <v>69</v>
      </c>
      <c r="AY314" s="228" t="s">
        <v>112</v>
      </c>
    </row>
    <row r="315" s="13" customFormat="1">
      <c r="A315" s="13"/>
      <c r="B315" s="218"/>
      <c r="C315" s="219"/>
      <c r="D315" s="211" t="s">
        <v>125</v>
      </c>
      <c r="E315" s="220" t="s">
        <v>19</v>
      </c>
      <c r="F315" s="221" t="s">
        <v>456</v>
      </c>
      <c r="G315" s="219"/>
      <c r="H315" s="222">
        <v>0.22500000000000001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8" t="s">
        <v>125</v>
      </c>
      <c r="AU315" s="228" t="s">
        <v>76</v>
      </c>
      <c r="AV315" s="13" t="s">
        <v>76</v>
      </c>
      <c r="AW315" s="13" t="s">
        <v>31</v>
      </c>
      <c r="AX315" s="13" t="s">
        <v>69</v>
      </c>
      <c r="AY315" s="228" t="s">
        <v>112</v>
      </c>
    </row>
    <row r="316" s="13" customFormat="1">
      <c r="A316" s="13"/>
      <c r="B316" s="218"/>
      <c r="C316" s="219"/>
      <c r="D316" s="211" t="s">
        <v>125</v>
      </c>
      <c r="E316" s="220" t="s">
        <v>19</v>
      </c>
      <c r="F316" s="221" t="s">
        <v>457</v>
      </c>
      <c r="G316" s="219"/>
      <c r="H316" s="222">
        <v>1.1299999999999999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8" t="s">
        <v>125</v>
      </c>
      <c r="AU316" s="228" t="s">
        <v>76</v>
      </c>
      <c r="AV316" s="13" t="s">
        <v>76</v>
      </c>
      <c r="AW316" s="13" t="s">
        <v>31</v>
      </c>
      <c r="AX316" s="13" t="s">
        <v>69</v>
      </c>
      <c r="AY316" s="228" t="s">
        <v>112</v>
      </c>
    </row>
    <row r="317" s="13" customFormat="1">
      <c r="A317" s="13"/>
      <c r="B317" s="218"/>
      <c r="C317" s="219"/>
      <c r="D317" s="211" t="s">
        <v>125</v>
      </c>
      <c r="E317" s="220" t="s">
        <v>19</v>
      </c>
      <c r="F317" s="221" t="s">
        <v>458</v>
      </c>
      <c r="G317" s="219"/>
      <c r="H317" s="222">
        <v>5.96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8" t="s">
        <v>125</v>
      </c>
      <c r="AU317" s="228" t="s">
        <v>76</v>
      </c>
      <c r="AV317" s="13" t="s">
        <v>76</v>
      </c>
      <c r="AW317" s="13" t="s">
        <v>31</v>
      </c>
      <c r="AX317" s="13" t="s">
        <v>69</v>
      </c>
      <c r="AY317" s="228" t="s">
        <v>112</v>
      </c>
    </row>
    <row r="318" s="13" customFormat="1">
      <c r="A318" s="13"/>
      <c r="B318" s="218"/>
      <c r="C318" s="219"/>
      <c r="D318" s="211" t="s">
        <v>125</v>
      </c>
      <c r="E318" s="220" t="s">
        <v>19</v>
      </c>
      <c r="F318" s="221" t="s">
        <v>459</v>
      </c>
      <c r="G318" s="219"/>
      <c r="H318" s="222">
        <v>0.91000000000000003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8" t="s">
        <v>125</v>
      </c>
      <c r="AU318" s="228" t="s">
        <v>76</v>
      </c>
      <c r="AV318" s="13" t="s">
        <v>76</v>
      </c>
      <c r="AW318" s="13" t="s">
        <v>31</v>
      </c>
      <c r="AX318" s="13" t="s">
        <v>69</v>
      </c>
      <c r="AY318" s="228" t="s">
        <v>112</v>
      </c>
    </row>
    <row r="319" s="13" customFormat="1">
      <c r="A319" s="13"/>
      <c r="B319" s="218"/>
      <c r="C319" s="219"/>
      <c r="D319" s="211" t="s">
        <v>125</v>
      </c>
      <c r="E319" s="220" t="s">
        <v>19</v>
      </c>
      <c r="F319" s="221" t="s">
        <v>460</v>
      </c>
      <c r="G319" s="219"/>
      <c r="H319" s="222">
        <v>1.4199999999999999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8" t="s">
        <v>125</v>
      </c>
      <c r="AU319" s="228" t="s">
        <v>76</v>
      </c>
      <c r="AV319" s="13" t="s">
        <v>76</v>
      </c>
      <c r="AW319" s="13" t="s">
        <v>31</v>
      </c>
      <c r="AX319" s="13" t="s">
        <v>69</v>
      </c>
      <c r="AY319" s="228" t="s">
        <v>112</v>
      </c>
    </row>
    <row r="320" s="13" customFormat="1">
      <c r="A320" s="13"/>
      <c r="B320" s="218"/>
      <c r="C320" s="219"/>
      <c r="D320" s="211" t="s">
        <v>125</v>
      </c>
      <c r="E320" s="220" t="s">
        <v>19</v>
      </c>
      <c r="F320" s="221" t="s">
        <v>461</v>
      </c>
      <c r="G320" s="219"/>
      <c r="H320" s="222">
        <v>0.22500000000000001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8" t="s">
        <v>125</v>
      </c>
      <c r="AU320" s="228" t="s">
        <v>76</v>
      </c>
      <c r="AV320" s="13" t="s">
        <v>76</v>
      </c>
      <c r="AW320" s="13" t="s">
        <v>31</v>
      </c>
      <c r="AX320" s="13" t="s">
        <v>69</v>
      </c>
      <c r="AY320" s="228" t="s">
        <v>112</v>
      </c>
    </row>
    <row r="321" s="14" customFormat="1">
      <c r="A321" s="14"/>
      <c r="B321" s="229"/>
      <c r="C321" s="230"/>
      <c r="D321" s="211" t="s">
        <v>125</v>
      </c>
      <c r="E321" s="231" t="s">
        <v>19</v>
      </c>
      <c r="F321" s="232" t="s">
        <v>203</v>
      </c>
      <c r="G321" s="230"/>
      <c r="H321" s="233">
        <v>22.630000000000003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9" t="s">
        <v>125</v>
      </c>
      <c r="AU321" s="239" t="s">
        <v>76</v>
      </c>
      <c r="AV321" s="14" t="s">
        <v>119</v>
      </c>
      <c r="AW321" s="14" t="s">
        <v>31</v>
      </c>
      <c r="AX321" s="14" t="s">
        <v>74</v>
      </c>
      <c r="AY321" s="239" t="s">
        <v>112</v>
      </c>
    </row>
    <row r="322" s="2" customFormat="1" ht="16.5" customHeight="1">
      <c r="A322" s="39"/>
      <c r="B322" s="40"/>
      <c r="C322" s="198" t="s">
        <v>462</v>
      </c>
      <c r="D322" s="198" t="s">
        <v>114</v>
      </c>
      <c r="E322" s="199" t="s">
        <v>463</v>
      </c>
      <c r="F322" s="200" t="s">
        <v>464</v>
      </c>
      <c r="G322" s="201" t="s">
        <v>197</v>
      </c>
      <c r="H322" s="202">
        <v>10.960000000000001</v>
      </c>
      <c r="I322" s="203"/>
      <c r="J322" s="204">
        <f>ROUND(I322*H322,2)</f>
        <v>0</v>
      </c>
      <c r="K322" s="200" t="s">
        <v>118</v>
      </c>
      <c r="L322" s="45"/>
      <c r="M322" s="205" t="s">
        <v>19</v>
      </c>
      <c r="N322" s="206" t="s">
        <v>40</v>
      </c>
      <c r="O322" s="85"/>
      <c r="P322" s="207">
        <f>O322*H322</f>
        <v>0</v>
      </c>
      <c r="Q322" s="207">
        <v>0</v>
      </c>
      <c r="R322" s="207">
        <f>Q322*H322</f>
        <v>0</v>
      </c>
      <c r="S322" s="207">
        <v>0</v>
      </c>
      <c r="T322" s="20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9" t="s">
        <v>119</v>
      </c>
      <c r="AT322" s="209" t="s">
        <v>114</v>
      </c>
      <c r="AU322" s="209" t="s">
        <v>76</v>
      </c>
      <c r="AY322" s="18" t="s">
        <v>112</v>
      </c>
      <c r="BE322" s="210">
        <f>IF(N322="základní",J322,0)</f>
        <v>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8" t="s">
        <v>74</v>
      </c>
      <c r="BK322" s="210">
        <f>ROUND(I322*H322,2)</f>
        <v>0</v>
      </c>
      <c r="BL322" s="18" t="s">
        <v>119</v>
      </c>
      <c r="BM322" s="209" t="s">
        <v>465</v>
      </c>
    </row>
    <row r="323" s="2" customFormat="1">
      <c r="A323" s="39"/>
      <c r="B323" s="40"/>
      <c r="C323" s="41"/>
      <c r="D323" s="211" t="s">
        <v>121</v>
      </c>
      <c r="E323" s="41"/>
      <c r="F323" s="212" t="s">
        <v>466</v>
      </c>
      <c r="G323" s="41"/>
      <c r="H323" s="41"/>
      <c r="I323" s="213"/>
      <c r="J323" s="41"/>
      <c r="K323" s="41"/>
      <c r="L323" s="45"/>
      <c r="M323" s="214"/>
      <c r="N323" s="215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121</v>
      </c>
      <c r="AU323" s="18" t="s">
        <v>76</v>
      </c>
    </row>
    <row r="324" s="2" customFormat="1">
      <c r="A324" s="39"/>
      <c r="B324" s="40"/>
      <c r="C324" s="41"/>
      <c r="D324" s="216" t="s">
        <v>123</v>
      </c>
      <c r="E324" s="41"/>
      <c r="F324" s="217" t="s">
        <v>467</v>
      </c>
      <c r="G324" s="41"/>
      <c r="H324" s="41"/>
      <c r="I324" s="213"/>
      <c r="J324" s="41"/>
      <c r="K324" s="41"/>
      <c r="L324" s="45"/>
      <c r="M324" s="214"/>
      <c r="N324" s="21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123</v>
      </c>
      <c r="AU324" s="18" t="s">
        <v>76</v>
      </c>
    </row>
    <row r="325" s="13" customFormat="1">
      <c r="A325" s="13"/>
      <c r="B325" s="218"/>
      <c r="C325" s="219"/>
      <c r="D325" s="211" t="s">
        <v>125</v>
      </c>
      <c r="E325" s="220" t="s">
        <v>19</v>
      </c>
      <c r="F325" s="221" t="s">
        <v>468</v>
      </c>
      <c r="G325" s="219"/>
      <c r="H325" s="222">
        <v>6.46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8" t="s">
        <v>125</v>
      </c>
      <c r="AU325" s="228" t="s">
        <v>76</v>
      </c>
      <c r="AV325" s="13" t="s">
        <v>76</v>
      </c>
      <c r="AW325" s="13" t="s">
        <v>31</v>
      </c>
      <c r="AX325" s="13" t="s">
        <v>69</v>
      </c>
      <c r="AY325" s="228" t="s">
        <v>112</v>
      </c>
    </row>
    <row r="326" s="13" customFormat="1">
      <c r="A326" s="13"/>
      <c r="B326" s="218"/>
      <c r="C326" s="219"/>
      <c r="D326" s="211" t="s">
        <v>125</v>
      </c>
      <c r="E326" s="220" t="s">
        <v>19</v>
      </c>
      <c r="F326" s="221" t="s">
        <v>469</v>
      </c>
      <c r="G326" s="219"/>
      <c r="H326" s="222">
        <v>3.5899999999999999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8" t="s">
        <v>125</v>
      </c>
      <c r="AU326" s="228" t="s">
        <v>76</v>
      </c>
      <c r="AV326" s="13" t="s">
        <v>76</v>
      </c>
      <c r="AW326" s="13" t="s">
        <v>31</v>
      </c>
      <c r="AX326" s="13" t="s">
        <v>69</v>
      </c>
      <c r="AY326" s="228" t="s">
        <v>112</v>
      </c>
    </row>
    <row r="327" s="13" customFormat="1">
      <c r="A327" s="13"/>
      <c r="B327" s="218"/>
      <c r="C327" s="219"/>
      <c r="D327" s="211" t="s">
        <v>125</v>
      </c>
      <c r="E327" s="220" t="s">
        <v>19</v>
      </c>
      <c r="F327" s="221" t="s">
        <v>470</v>
      </c>
      <c r="G327" s="219"/>
      <c r="H327" s="222">
        <v>0.91000000000000003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8" t="s">
        <v>125</v>
      </c>
      <c r="AU327" s="228" t="s">
        <v>76</v>
      </c>
      <c r="AV327" s="13" t="s">
        <v>76</v>
      </c>
      <c r="AW327" s="13" t="s">
        <v>31</v>
      </c>
      <c r="AX327" s="13" t="s">
        <v>69</v>
      </c>
      <c r="AY327" s="228" t="s">
        <v>112</v>
      </c>
    </row>
    <row r="328" s="14" customFormat="1">
      <c r="A328" s="14"/>
      <c r="B328" s="229"/>
      <c r="C328" s="230"/>
      <c r="D328" s="211" t="s">
        <v>125</v>
      </c>
      <c r="E328" s="231" t="s">
        <v>19</v>
      </c>
      <c r="F328" s="232" t="s">
        <v>203</v>
      </c>
      <c r="G328" s="230"/>
      <c r="H328" s="233">
        <v>10.960000000000001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39" t="s">
        <v>125</v>
      </c>
      <c r="AU328" s="239" t="s">
        <v>76</v>
      </c>
      <c r="AV328" s="14" t="s">
        <v>119</v>
      </c>
      <c r="AW328" s="14" t="s">
        <v>31</v>
      </c>
      <c r="AX328" s="14" t="s">
        <v>74</v>
      </c>
      <c r="AY328" s="239" t="s">
        <v>112</v>
      </c>
    </row>
    <row r="329" s="2" customFormat="1" ht="16.5" customHeight="1">
      <c r="A329" s="39"/>
      <c r="B329" s="40"/>
      <c r="C329" s="198" t="s">
        <v>471</v>
      </c>
      <c r="D329" s="198" t="s">
        <v>114</v>
      </c>
      <c r="E329" s="199" t="s">
        <v>472</v>
      </c>
      <c r="F329" s="200" t="s">
        <v>473</v>
      </c>
      <c r="G329" s="201" t="s">
        <v>117</v>
      </c>
      <c r="H329" s="202">
        <v>126.06</v>
      </c>
      <c r="I329" s="203"/>
      <c r="J329" s="204">
        <f>ROUND(I329*H329,2)</f>
        <v>0</v>
      </c>
      <c r="K329" s="200" t="s">
        <v>118</v>
      </c>
      <c r="L329" s="45"/>
      <c r="M329" s="205" t="s">
        <v>19</v>
      </c>
      <c r="N329" s="206" t="s">
        <v>40</v>
      </c>
      <c r="O329" s="85"/>
      <c r="P329" s="207">
        <f>O329*H329</f>
        <v>0</v>
      </c>
      <c r="Q329" s="207">
        <v>0.0063200000000000001</v>
      </c>
      <c r="R329" s="207">
        <f>Q329*H329</f>
        <v>0.79669920000000005</v>
      </c>
      <c r="S329" s="207">
        <v>0</v>
      </c>
      <c r="T329" s="20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9" t="s">
        <v>119</v>
      </c>
      <c r="AT329" s="209" t="s">
        <v>114</v>
      </c>
      <c r="AU329" s="209" t="s">
        <v>76</v>
      </c>
      <c r="AY329" s="18" t="s">
        <v>112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74</v>
      </c>
      <c r="BK329" s="210">
        <f>ROUND(I329*H329,2)</f>
        <v>0</v>
      </c>
      <c r="BL329" s="18" t="s">
        <v>119</v>
      </c>
      <c r="BM329" s="209" t="s">
        <v>474</v>
      </c>
    </row>
    <row r="330" s="2" customFormat="1">
      <c r="A330" s="39"/>
      <c r="B330" s="40"/>
      <c r="C330" s="41"/>
      <c r="D330" s="211" t="s">
        <v>121</v>
      </c>
      <c r="E330" s="41"/>
      <c r="F330" s="212" t="s">
        <v>475</v>
      </c>
      <c r="G330" s="41"/>
      <c r="H330" s="41"/>
      <c r="I330" s="213"/>
      <c r="J330" s="41"/>
      <c r="K330" s="41"/>
      <c r="L330" s="45"/>
      <c r="M330" s="214"/>
      <c r="N330" s="215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121</v>
      </c>
      <c r="AU330" s="18" t="s">
        <v>76</v>
      </c>
    </row>
    <row r="331" s="2" customFormat="1">
      <c r="A331" s="39"/>
      <c r="B331" s="40"/>
      <c r="C331" s="41"/>
      <c r="D331" s="216" t="s">
        <v>123</v>
      </c>
      <c r="E331" s="41"/>
      <c r="F331" s="217" t="s">
        <v>476</v>
      </c>
      <c r="G331" s="41"/>
      <c r="H331" s="41"/>
      <c r="I331" s="213"/>
      <c r="J331" s="41"/>
      <c r="K331" s="41"/>
      <c r="L331" s="45"/>
      <c r="M331" s="214"/>
      <c r="N331" s="215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123</v>
      </c>
      <c r="AU331" s="18" t="s">
        <v>76</v>
      </c>
    </row>
    <row r="332" s="13" customFormat="1">
      <c r="A332" s="13"/>
      <c r="B332" s="218"/>
      <c r="C332" s="219"/>
      <c r="D332" s="211" t="s">
        <v>125</v>
      </c>
      <c r="E332" s="220" t="s">
        <v>19</v>
      </c>
      <c r="F332" s="221" t="s">
        <v>477</v>
      </c>
      <c r="G332" s="219"/>
      <c r="H332" s="222">
        <v>35.979999999999997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8" t="s">
        <v>125</v>
      </c>
      <c r="AU332" s="228" t="s">
        <v>76</v>
      </c>
      <c r="AV332" s="13" t="s">
        <v>76</v>
      </c>
      <c r="AW332" s="13" t="s">
        <v>31</v>
      </c>
      <c r="AX332" s="13" t="s">
        <v>69</v>
      </c>
      <c r="AY332" s="228" t="s">
        <v>112</v>
      </c>
    </row>
    <row r="333" s="13" customFormat="1">
      <c r="A333" s="13"/>
      <c r="B333" s="218"/>
      <c r="C333" s="219"/>
      <c r="D333" s="211" t="s">
        <v>125</v>
      </c>
      <c r="E333" s="220" t="s">
        <v>19</v>
      </c>
      <c r="F333" s="221" t="s">
        <v>478</v>
      </c>
      <c r="G333" s="219"/>
      <c r="H333" s="222">
        <v>10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8" t="s">
        <v>125</v>
      </c>
      <c r="AU333" s="228" t="s">
        <v>76</v>
      </c>
      <c r="AV333" s="13" t="s">
        <v>76</v>
      </c>
      <c r="AW333" s="13" t="s">
        <v>31</v>
      </c>
      <c r="AX333" s="13" t="s">
        <v>69</v>
      </c>
      <c r="AY333" s="228" t="s">
        <v>112</v>
      </c>
    </row>
    <row r="334" s="13" customFormat="1">
      <c r="A334" s="13"/>
      <c r="B334" s="218"/>
      <c r="C334" s="219"/>
      <c r="D334" s="211" t="s">
        <v>125</v>
      </c>
      <c r="E334" s="220" t="s">
        <v>19</v>
      </c>
      <c r="F334" s="221" t="s">
        <v>479</v>
      </c>
      <c r="G334" s="219"/>
      <c r="H334" s="222">
        <v>25.010000000000002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8" t="s">
        <v>125</v>
      </c>
      <c r="AU334" s="228" t="s">
        <v>76</v>
      </c>
      <c r="AV334" s="13" t="s">
        <v>76</v>
      </c>
      <c r="AW334" s="13" t="s">
        <v>31</v>
      </c>
      <c r="AX334" s="13" t="s">
        <v>69</v>
      </c>
      <c r="AY334" s="228" t="s">
        <v>112</v>
      </c>
    </row>
    <row r="335" s="13" customFormat="1">
      <c r="A335" s="13"/>
      <c r="B335" s="218"/>
      <c r="C335" s="219"/>
      <c r="D335" s="211" t="s">
        <v>125</v>
      </c>
      <c r="E335" s="220" t="s">
        <v>19</v>
      </c>
      <c r="F335" s="221" t="s">
        <v>480</v>
      </c>
      <c r="G335" s="219"/>
      <c r="H335" s="222">
        <v>42.170000000000002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8" t="s">
        <v>125</v>
      </c>
      <c r="AU335" s="228" t="s">
        <v>76</v>
      </c>
      <c r="AV335" s="13" t="s">
        <v>76</v>
      </c>
      <c r="AW335" s="13" t="s">
        <v>31</v>
      </c>
      <c r="AX335" s="13" t="s">
        <v>69</v>
      </c>
      <c r="AY335" s="228" t="s">
        <v>112</v>
      </c>
    </row>
    <row r="336" s="13" customFormat="1">
      <c r="A336" s="13"/>
      <c r="B336" s="218"/>
      <c r="C336" s="219"/>
      <c r="D336" s="211" t="s">
        <v>125</v>
      </c>
      <c r="E336" s="220" t="s">
        <v>19</v>
      </c>
      <c r="F336" s="221" t="s">
        <v>481</v>
      </c>
      <c r="G336" s="219"/>
      <c r="H336" s="222">
        <v>12.9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8" t="s">
        <v>125</v>
      </c>
      <c r="AU336" s="228" t="s">
        <v>76</v>
      </c>
      <c r="AV336" s="13" t="s">
        <v>76</v>
      </c>
      <c r="AW336" s="13" t="s">
        <v>31</v>
      </c>
      <c r="AX336" s="13" t="s">
        <v>69</v>
      </c>
      <c r="AY336" s="228" t="s">
        <v>112</v>
      </c>
    </row>
    <row r="337" s="14" customFormat="1">
      <c r="A337" s="14"/>
      <c r="B337" s="229"/>
      <c r="C337" s="230"/>
      <c r="D337" s="211" t="s">
        <v>125</v>
      </c>
      <c r="E337" s="231" t="s">
        <v>19</v>
      </c>
      <c r="F337" s="232" t="s">
        <v>203</v>
      </c>
      <c r="G337" s="230"/>
      <c r="H337" s="233">
        <v>126.06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9" t="s">
        <v>125</v>
      </c>
      <c r="AU337" s="239" t="s">
        <v>76</v>
      </c>
      <c r="AV337" s="14" t="s">
        <v>119</v>
      </c>
      <c r="AW337" s="14" t="s">
        <v>31</v>
      </c>
      <c r="AX337" s="14" t="s">
        <v>74</v>
      </c>
      <c r="AY337" s="239" t="s">
        <v>112</v>
      </c>
    </row>
    <row r="338" s="2" customFormat="1" ht="16.5" customHeight="1">
      <c r="A338" s="39"/>
      <c r="B338" s="40"/>
      <c r="C338" s="198" t="s">
        <v>482</v>
      </c>
      <c r="D338" s="198" t="s">
        <v>114</v>
      </c>
      <c r="E338" s="199" t="s">
        <v>483</v>
      </c>
      <c r="F338" s="200" t="s">
        <v>484</v>
      </c>
      <c r="G338" s="201" t="s">
        <v>117</v>
      </c>
      <c r="H338" s="202">
        <v>10.5</v>
      </c>
      <c r="I338" s="203"/>
      <c r="J338" s="204">
        <f>ROUND(I338*H338,2)</f>
        <v>0</v>
      </c>
      <c r="K338" s="200" t="s">
        <v>118</v>
      </c>
      <c r="L338" s="45"/>
      <c r="M338" s="205" t="s">
        <v>19</v>
      </c>
      <c r="N338" s="206" t="s">
        <v>40</v>
      </c>
      <c r="O338" s="85"/>
      <c r="P338" s="207">
        <f>O338*H338</f>
        <v>0</v>
      </c>
      <c r="Q338" s="207">
        <v>0.79305000000000003</v>
      </c>
      <c r="R338" s="207">
        <f>Q338*H338</f>
        <v>8.3270250000000008</v>
      </c>
      <c r="S338" s="207">
        <v>0</v>
      </c>
      <c r="T338" s="20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09" t="s">
        <v>119</v>
      </c>
      <c r="AT338" s="209" t="s">
        <v>114</v>
      </c>
      <c r="AU338" s="209" t="s">
        <v>76</v>
      </c>
      <c r="AY338" s="18" t="s">
        <v>112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8" t="s">
        <v>74</v>
      </c>
      <c r="BK338" s="210">
        <f>ROUND(I338*H338,2)</f>
        <v>0</v>
      </c>
      <c r="BL338" s="18" t="s">
        <v>119</v>
      </c>
      <c r="BM338" s="209" t="s">
        <v>485</v>
      </c>
    </row>
    <row r="339" s="2" customFormat="1">
      <c r="A339" s="39"/>
      <c r="B339" s="40"/>
      <c r="C339" s="41"/>
      <c r="D339" s="211" t="s">
        <v>121</v>
      </c>
      <c r="E339" s="41"/>
      <c r="F339" s="212" t="s">
        <v>486</v>
      </c>
      <c r="G339" s="41"/>
      <c r="H339" s="41"/>
      <c r="I339" s="213"/>
      <c r="J339" s="41"/>
      <c r="K339" s="41"/>
      <c r="L339" s="45"/>
      <c r="M339" s="214"/>
      <c r="N339" s="215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121</v>
      </c>
      <c r="AU339" s="18" t="s">
        <v>76</v>
      </c>
    </row>
    <row r="340" s="2" customFormat="1">
      <c r="A340" s="39"/>
      <c r="B340" s="40"/>
      <c r="C340" s="41"/>
      <c r="D340" s="216" t="s">
        <v>123</v>
      </c>
      <c r="E340" s="41"/>
      <c r="F340" s="217" t="s">
        <v>487</v>
      </c>
      <c r="G340" s="41"/>
      <c r="H340" s="41"/>
      <c r="I340" s="213"/>
      <c r="J340" s="41"/>
      <c r="K340" s="41"/>
      <c r="L340" s="45"/>
      <c r="M340" s="214"/>
      <c r="N340" s="215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123</v>
      </c>
      <c r="AU340" s="18" t="s">
        <v>76</v>
      </c>
    </row>
    <row r="341" s="13" customFormat="1">
      <c r="A341" s="13"/>
      <c r="B341" s="218"/>
      <c r="C341" s="219"/>
      <c r="D341" s="211" t="s">
        <v>125</v>
      </c>
      <c r="E341" s="220" t="s">
        <v>19</v>
      </c>
      <c r="F341" s="221" t="s">
        <v>488</v>
      </c>
      <c r="G341" s="219"/>
      <c r="H341" s="222">
        <v>10.5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8" t="s">
        <v>125</v>
      </c>
      <c r="AU341" s="228" t="s">
        <v>76</v>
      </c>
      <c r="AV341" s="13" t="s">
        <v>76</v>
      </c>
      <c r="AW341" s="13" t="s">
        <v>31</v>
      </c>
      <c r="AX341" s="13" t="s">
        <v>74</v>
      </c>
      <c r="AY341" s="228" t="s">
        <v>112</v>
      </c>
    </row>
    <row r="342" s="2" customFormat="1" ht="16.5" customHeight="1">
      <c r="A342" s="39"/>
      <c r="B342" s="40"/>
      <c r="C342" s="198" t="s">
        <v>489</v>
      </c>
      <c r="D342" s="198" t="s">
        <v>114</v>
      </c>
      <c r="E342" s="199" t="s">
        <v>490</v>
      </c>
      <c r="F342" s="200" t="s">
        <v>491</v>
      </c>
      <c r="G342" s="201" t="s">
        <v>117</v>
      </c>
      <c r="H342" s="202">
        <v>43.450000000000003</v>
      </c>
      <c r="I342" s="203"/>
      <c r="J342" s="204">
        <f>ROUND(I342*H342,2)</f>
        <v>0</v>
      </c>
      <c r="K342" s="200" t="s">
        <v>118</v>
      </c>
      <c r="L342" s="45"/>
      <c r="M342" s="205" t="s">
        <v>19</v>
      </c>
      <c r="N342" s="206" t="s">
        <v>40</v>
      </c>
      <c r="O342" s="85"/>
      <c r="P342" s="207">
        <f>O342*H342</f>
        <v>0</v>
      </c>
      <c r="Q342" s="207">
        <v>0.82326999999999995</v>
      </c>
      <c r="R342" s="207">
        <f>Q342*H342</f>
        <v>35.771081500000001</v>
      </c>
      <c r="S342" s="207">
        <v>0</v>
      </c>
      <c r="T342" s="20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09" t="s">
        <v>119</v>
      </c>
      <c r="AT342" s="209" t="s">
        <v>114</v>
      </c>
      <c r="AU342" s="209" t="s">
        <v>76</v>
      </c>
      <c r="AY342" s="18" t="s">
        <v>112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74</v>
      </c>
      <c r="BK342" s="210">
        <f>ROUND(I342*H342,2)</f>
        <v>0</v>
      </c>
      <c r="BL342" s="18" t="s">
        <v>119</v>
      </c>
      <c r="BM342" s="209" t="s">
        <v>492</v>
      </c>
    </row>
    <row r="343" s="2" customFormat="1">
      <c r="A343" s="39"/>
      <c r="B343" s="40"/>
      <c r="C343" s="41"/>
      <c r="D343" s="211" t="s">
        <v>121</v>
      </c>
      <c r="E343" s="41"/>
      <c r="F343" s="212" t="s">
        <v>493</v>
      </c>
      <c r="G343" s="41"/>
      <c r="H343" s="41"/>
      <c r="I343" s="213"/>
      <c r="J343" s="41"/>
      <c r="K343" s="41"/>
      <c r="L343" s="45"/>
      <c r="M343" s="214"/>
      <c r="N343" s="215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121</v>
      </c>
      <c r="AU343" s="18" t="s">
        <v>76</v>
      </c>
    </row>
    <row r="344" s="2" customFormat="1">
      <c r="A344" s="39"/>
      <c r="B344" s="40"/>
      <c r="C344" s="41"/>
      <c r="D344" s="216" t="s">
        <v>123</v>
      </c>
      <c r="E344" s="41"/>
      <c r="F344" s="217" t="s">
        <v>494</v>
      </c>
      <c r="G344" s="41"/>
      <c r="H344" s="41"/>
      <c r="I344" s="213"/>
      <c r="J344" s="41"/>
      <c r="K344" s="41"/>
      <c r="L344" s="45"/>
      <c r="M344" s="214"/>
      <c r="N344" s="215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123</v>
      </c>
      <c r="AU344" s="18" t="s">
        <v>76</v>
      </c>
    </row>
    <row r="345" s="13" customFormat="1">
      <c r="A345" s="13"/>
      <c r="B345" s="218"/>
      <c r="C345" s="219"/>
      <c r="D345" s="211" t="s">
        <v>125</v>
      </c>
      <c r="E345" s="220" t="s">
        <v>19</v>
      </c>
      <c r="F345" s="221" t="s">
        <v>446</v>
      </c>
      <c r="G345" s="219"/>
      <c r="H345" s="222">
        <v>12.5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8" t="s">
        <v>125</v>
      </c>
      <c r="AU345" s="228" t="s">
        <v>76</v>
      </c>
      <c r="AV345" s="13" t="s">
        <v>76</v>
      </c>
      <c r="AW345" s="13" t="s">
        <v>31</v>
      </c>
      <c r="AX345" s="13" t="s">
        <v>69</v>
      </c>
      <c r="AY345" s="228" t="s">
        <v>112</v>
      </c>
    </row>
    <row r="346" s="13" customFormat="1">
      <c r="A346" s="13"/>
      <c r="B346" s="218"/>
      <c r="C346" s="219"/>
      <c r="D346" s="211" t="s">
        <v>125</v>
      </c>
      <c r="E346" s="220" t="s">
        <v>19</v>
      </c>
      <c r="F346" s="221" t="s">
        <v>447</v>
      </c>
      <c r="G346" s="219"/>
      <c r="H346" s="222">
        <v>25.949999999999999</v>
      </c>
      <c r="I346" s="223"/>
      <c r="J346" s="219"/>
      <c r="K346" s="219"/>
      <c r="L346" s="224"/>
      <c r="M346" s="225"/>
      <c r="N346" s="226"/>
      <c r="O346" s="226"/>
      <c r="P346" s="226"/>
      <c r="Q346" s="226"/>
      <c r="R346" s="226"/>
      <c r="S346" s="226"/>
      <c r="T346" s="22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8" t="s">
        <v>125</v>
      </c>
      <c r="AU346" s="228" t="s">
        <v>76</v>
      </c>
      <c r="AV346" s="13" t="s">
        <v>76</v>
      </c>
      <c r="AW346" s="13" t="s">
        <v>31</v>
      </c>
      <c r="AX346" s="13" t="s">
        <v>69</v>
      </c>
      <c r="AY346" s="228" t="s">
        <v>112</v>
      </c>
    </row>
    <row r="347" s="13" customFormat="1">
      <c r="A347" s="13"/>
      <c r="B347" s="218"/>
      <c r="C347" s="219"/>
      <c r="D347" s="211" t="s">
        <v>125</v>
      </c>
      <c r="E347" s="220" t="s">
        <v>19</v>
      </c>
      <c r="F347" s="221" t="s">
        <v>445</v>
      </c>
      <c r="G347" s="219"/>
      <c r="H347" s="222">
        <v>5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8" t="s">
        <v>125</v>
      </c>
      <c r="AU347" s="228" t="s">
        <v>76</v>
      </c>
      <c r="AV347" s="13" t="s">
        <v>76</v>
      </c>
      <c r="AW347" s="13" t="s">
        <v>31</v>
      </c>
      <c r="AX347" s="13" t="s">
        <v>69</v>
      </c>
      <c r="AY347" s="228" t="s">
        <v>112</v>
      </c>
    </row>
    <row r="348" s="14" customFormat="1">
      <c r="A348" s="14"/>
      <c r="B348" s="229"/>
      <c r="C348" s="230"/>
      <c r="D348" s="211" t="s">
        <v>125</v>
      </c>
      <c r="E348" s="231" t="s">
        <v>19</v>
      </c>
      <c r="F348" s="232" t="s">
        <v>203</v>
      </c>
      <c r="G348" s="230"/>
      <c r="H348" s="233">
        <v>43.450000000000003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9" t="s">
        <v>125</v>
      </c>
      <c r="AU348" s="239" t="s">
        <v>76</v>
      </c>
      <c r="AV348" s="14" t="s">
        <v>119</v>
      </c>
      <c r="AW348" s="14" t="s">
        <v>31</v>
      </c>
      <c r="AX348" s="14" t="s">
        <v>74</v>
      </c>
      <c r="AY348" s="239" t="s">
        <v>112</v>
      </c>
    </row>
    <row r="349" s="12" customFormat="1" ht="22.8" customHeight="1">
      <c r="A349" s="12"/>
      <c r="B349" s="182"/>
      <c r="C349" s="183"/>
      <c r="D349" s="184" t="s">
        <v>68</v>
      </c>
      <c r="E349" s="196" t="s">
        <v>146</v>
      </c>
      <c r="F349" s="196" t="s">
        <v>495</v>
      </c>
      <c r="G349" s="183"/>
      <c r="H349" s="183"/>
      <c r="I349" s="186"/>
      <c r="J349" s="197">
        <f>BK349</f>
        <v>0</v>
      </c>
      <c r="K349" s="183"/>
      <c r="L349" s="188"/>
      <c r="M349" s="189"/>
      <c r="N349" s="190"/>
      <c r="O349" s="190"/>
      <c r="P349" s="191">
        <f>SUM(P350:P470)</f>
        <v>0</v>
      </c>
      <c r="Q349" s="190"/>
      <c r="R349" s="191">
        <f>SUM(R350:R470)</f>
        <v>363.20100560000003</v>
      </c>
      <c r="S349" s="190"/>
      <c r="T349" s="192">
        <f>SUM(T350:T470)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3" t="s">
        <v>74</v>
      </c>
      <c r="AT349" s="194" t="s">
        <v>68</v>
      </c>
      <c r="AU349" s="194" t="s">
        <v>74</v>
      </c>
      <c r="AY349" s="193" t="s">
        <v>112</v>
      </c>
      <c r="BK349" s="195">
        <f>SUM(BK350:BK470)</f>
        <v>0</v>
      </c>
    </row>
    <row r="350" s="2" customFormat="1" ht="16.5" customHeight="1">
      <c r="A350" s="39"/>
      <c r="B350" s="40"/>
      <c r="C350" s="198" t="s">
        <v>496</v>
      </c>
      <c r="D350" s="198" t="s">
        <v>114</v>
      </c>
      <c r="E350" s="199" t="s">
        <v>497</v>
      </c>
      <c r="F350" s="200" t="s">
        <v>498</v>
      </c>
      <c r="G350" s="201" t="s">
        <v>117</v>
      </c>
      <c r="H350" s="202">
        <v>2757.73</v>
      </c>
      <c r="I350" s="203"/>
      <c r="J350" s="204">
        <f>ROUND(I350*H350,2)</f>
        <v>0</v>
      </c>
      <c r="K350" s="200" t="s">
        <v>118</v>
      </c>
      <c r="L350" s="45"/>
      <c r="M350" s="205" t="s">
        <v>19</v>
      </c>
      <c r="N350" s="206" t="s">
        <v>40</v>
      </c>
      <c r="O350" s="85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9" t="s">
        <v>119</v>
      </c>
      <c r="AT350" s="209" t="s">
        <v>114</v>
      </c>
      <c r="AU350" s="209" t="s">
        <v>76</v>
      </c>
      <c r="AY350" s="18" t="s">
        <v>112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8" t="s">
        <v>74</v>
      </c>
      <c r="BK350" s="210">
        <f>ROUND(I350*H350,2)</f>
        <v>0</v>
      </c>
      <c r="BL350" s="18" t="s">
        <v>119</v>
      </c>
      <c r="BM350" s="209" t="s">
        <v>499</v>
      </c>
    </row>
    <row r="351" s="2" customFormat="1">
      <c r="A351" s="39"/>
      <c r="B351" s="40"/>
      <c r="C351" s="41"/>
      <c r="D351" s="211" t="s">
        <v>121</v>
      </c>
      <c r="E351" s="41"/>
      <c r="F351" s="212" t="s">
        <v>500</v>
      </c>
      <c r="G351" s="41"/>
      <c r="H351" s="41"/>
      <c r="I351" s="213"/>
      <c r="J351" s="41"/>
      <c r="K351" s="41"/>
      <c r="L351" s="45"/>
      <c r="M351" s="214"/>
      <c r="N351" s="21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121</v>
      </c>
      <c r="AU351" s="18" t="s">
        <v>76</v>
      </c>
    </row>
    <row r="352" s="2" customFormat="1">
      <c r="A352" s="39"/>
      <c r="B352" s="40"/>
      <c r="C352" s="41"/>
      <c r="D352" s="216" t="s">
        <v>123</v>
      </c>
      <c r="E352" s="41"/>
      <c r="F352" s="217" t="s">
        <v>501</v>
      </c>
      <c r="G352" s="41"/>
      <c r="H352" s="41"/>
      <c r="I352" s="213"/>
      <c r="J352" s="41"/>
      <c r="K352" s="41"/>
      <c r="L352" s="45"/>
      <c r="M352" s="214"/>
      <c r="N352" s="215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123</v>
      </c>
      <c r="AU352" s="18" t="s">
        <v>76</v>
      </c>
    </row>
    <row r="353" s="13" customFormat="1">
      <c r="A353" s="13"/>
      <c r="B353" s="218"/>
      <c r="C353" s="219"/>
      <c r="D353" s="211" t="s">
        <v>125</v>
      </c>
      <c r="E353" s="220" t="s">
        <v>19</v>
      </c>
      <c r="F353" s="221" t="s">
        <v>327</v>
      </c>
      <c r="G353" s="219"/>
      <c r="H353" s="222">
        <v>1060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8" t="s">
        <v>125</v>
      </c>
      <c r="AU353" s="228" t="s">
        <v>76</v>
      </c>
      <c r="AV353" s="13" t="s">
        <v>76</v>
      </c>
      <c r="AW353" s="13" t="s">
        <v>31</v>
      </c>
      <c r="AX353" s="13" t="s">
        <v>69</v>
      </c>
      <c r="AY353" s="228" t="s">
        <v>112</v>
      </c>
    </row>
    <row r="354" s="13" customFormat="1">
      <c r="A354" s="13"/>
      <c r="B354" s="218"/>
      <c r="C354" s="219"/>
      <c r="D354" s="211" t="s">
        <v>125</v>
      </c>
      <c r="E354" s="220" t="s">
        <v>19</v>
      </c>
      <c r="F354" s="221" t="s">
        <v>502</v>
      </c>
      <c r="G354" s="219"/>
      <c r="H354" s="222">
        <v>89.040000000000006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8" t="s">
        <v>125</v>
      </c>
      <c r="AU354" s="228" t="s">
        <v>76</v>
      </c>
      <c r="AV354" s="13" t="s">
        <v>76</v>
      </c>
      <c r="AW354" s="13" t="s">
        <v>31</v>
      </c>
      <c r="AX354" s="13" t="s">
        <v>69</v>
      </c>
      <c r="AY354" s="228" t="s">
        <v>112</v>
      </c>
    </row>
    <row r="355" s="13" customFormat="1">
      <c r="A355" s="13"/>
      <c r="B355" s="218"/>
      <c r="C355" s="219"/>
      <c r="D355" s="211" t="s">
        <v>125</v>
      </c>
      <c r="E355" s="220" t="s">
        <v>19</v>
      </c>
      <c r="F355" s="221" t="s">
        <v>329</v>
      </c>
      <c r="G355" s="219"/>
      <c r="H355" s="222">
        <v>43.890000000000001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8" t="s">
        <v>125</v>
      </c>
      <c r="AU355" s="228" t="s">
        <v>76</v>
      </c>
      <c r="AV355" s="13" t="s">
        <v>76</v>
      </c>
      <c r="AW355" s="13" t="s">
        <v>31</v>
      </c>
      <c r="AX355" s="13" t="s">
        <v>69</v>
      </c>
      <c r="AY355" s="228" t="s">
        <v>112</v>
      </c>
    </row>
    <row r="356" s="13" customFormat="1">
      <c r="A356" s="13"/>
      <c r="B356" s="218"/>
      <c r="C356" s="219"/>
      <c r="D356" s="211" t="s">
        <v>125</v>
      </c>
      <c r="E356" s="220" t="s">
        <v>19</v>
      </c>
      <c r="F356" s="221" t="s">
        <v>332</v>
      </c>
      <c r="G356" s="219"/>
      <c r="H356" s="222">
        <v>733.79999999999995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8" t="s">
        <v>125</v>
      </c>
      <c r="AU356" s="228" t="s">
        <v>76</v>
      </c>
      <c r="AV356" s="13" t="s">
        <v>76</v>
      </c>
      <c r="AW356" s="13" t="s">
        <v>31</v>
      </c>
      <c r="AX356" s="13" t="s">
        <v>69</v>
      </c>
      <c r="AY356" s="228" t="s">
        <v>112</v>
      </c>
    </row>
    <row r="357" s="13" customFormat="1">
      <c r="A357" s="13"/>
      <c r="B357" s="218"/>
      <c r="C357" s="219"/>
      <c r="D357" s="211" t="s">
        <v>125</v>
      </c>
      <c r="E357" s="220" t="s">
        <v>19</v>
      </c>
      <c r="F357" s="221" t="s">
        <v>503</v>
      </c>
      <c r="G357" s="219"/>
      <c r="H357" s="222">
        <v>831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8" t="s">
        <v>125</v>
      </c>
      <c r="AU357" s="228" t="s">
        <v>76</v>
      </c>
      <c r="AV357" s="13" t="s">
        <v>76</v>
      </c>
      <c r="AW357" s="13" t="s">
        <v>31</v>
      </c>
      <c r="AX357" s="13" t="s">
        <v>69</v>
      </c>
      <c r="AY357" s="228" t="s">
        <v>112</v>
      </c>
    </row>
    <row r="358" s="14" customFormat="1">
      <c r="A358" s="14"/>
      <c r="B358" s="229"/>
      <c r="C358" s="230"/>
      <c r="D358" s="211" t="s">
        <v>125</v>
      </c>
      <c r="E358" s="231" t="s">
        <v>19</v>
      </c>
      <c r="F358" s="232" t="s">
        <v>203</v>
      </c>
      <c r="G358" s="230"/>
      <c r="H358" s="233">
        <v>2757.73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9" t="s">
        <v>125</v>
      </c>
      <c r="AU358" s="239" t="s">
        <v>76</v>
      </c>
      <c r="AV358" s="14" t="s">
        <v>119</v>
      </c>
      <c r="AW358" s="14" t="s">
        <v>31</v>
      </c>
      <c r="AX358" s="14" t="s">
        <v>74</v>
      </c>
      <c r="AY358" s="239" t="s">
        <v>112</v>
      </c>
    </row>
    <row r="359" s="2" customFormat="1" ht="16.5" customHeight="1">
      <c r="A359" s="39"/>
      <c r="B359" s="40"/>
      <c r="C359" s="198" t="s">
        <v>504</v>
      </c>
      <c r="D359" s="198" t="s">
        <v>114</v>
      </c>
      <c r="E359" s="199" t="s">
        <v>505</v>
      </c>
      <c r="F359" s="200" t="s">
        <v>506</v>
      </c>
      <c r="G359" s="201" t="s">
        <v>117</v>
      </c>
      <c r="H359" s="202">
        <v>1524.73</v>
      </c>
      <c r="I359" s="203"/>
      <c r="J359" s="204">
        <f>ROUND(I359*H359,2)</f>
        <v>0</v>
      </c>
      <c r="K359" s="200" t="s">
        <v>118</v>
      </c>
      <c r="L359" s="45"/>
      <c r="M359" s="205" t="s">
        <v>19</v>
      </c>
      <c r="N359" s="206" t="s">
        <v>40</v>
      </c>
      <c r="O359" s="85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9" t="s">
        <v>119</v>
      </c>
      <c r="AT359" s="209" t="s">
        <v>114</v>
      </c>
      <c r="AU359" s="209" t="s">
        <v>76</v>
      </c>
      <c r="AY359" s="18" t="s">
        <v>112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8" t="s">
        <v>74</v>
      </c>
      <c r="BK359" s="210">
        <f>ROUND(I359*H359,2)</f>
        <v>0</v>
      </c>
      <c r="BL359" s="18" t="s">
        <v>119</v>
      </c>
      <c r="BM359" s="209" t="s">
        <v>507</v>
      </c>
    </row>
    <row r="360" s="2" customFormat="1">
      <c r="A360" s="39"/>
      <c r="B360" s="40"/>
      <c r="C360" s="41"/>
      <c r="D360" s="211" t="s">
        <v>121</v>
      </c>
      <c r="E360" s="41"/>
      <c r="F360" s="212" t="s">
        <v>508</v>
      </c>
      <c r="G360" s="41"/>
      <c r="H360" s="41"/>
      <c r="I360" s="213"/>
      <c r="J360" s="41"/>
      <c r="K360" s="41"/>
      <c r="L360" s="45"/>
      <c r="M360" s="214"/>
      <c r="N360" s="215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121</v>
      </c>
      <c r="AU360" s="18" t="s">
        <v>76</v>
      </c>
    </row>
    <row r="361" s="2" customFormat="1">
      <c r="A361" s="39"/>
      <c r="B361" s="40"/>
      <c r="C361" s="41"/>
      <c r="D361" s="216" t="s">
        <v>123</v>
      </c>
      <c r="E361" s="41"/>
      <c r="F361" s="217" t="s">
        <v>509</v>
      </c>
      <c r="G361" s="41"/>
      <c r="H361" s="41"/>
      <c r="I361" s="213"/>
      <c r="J361" s="41"/>
      <c r="K361" s="41"/>
      <c r="L361" s="45"/>
      <c r="M361" s="214"/>
      <c r="N361" s="215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123</v>
      </c>
      <c r="AU361" s="18" t="s">
        <v>76</v>
      </c>
    </row>
    <row r="362" s="15" customFormat="1">
      <c r="A362" s="15"/>
      <c r="B362" s="250"/>
      <c r="C362" s="251"/>
      <c r="D362" s="211" t="s">
        <v>125</v>
      </c>
      <c r="E362" s="252" t="s">
        <v>19</v>
      </c>
      <c r="F362" s="253" t="s">
        <v>510</v>
      </c>
      <c r="G362" s="251"/>
      <c r="H362" s="252" t="s">
        <v>19</v>
      </c>
      <c r="I362" s="254"/>
      <c r="J362" s="251"/>
      <c r="K362" s="251"/>
      <c r="L362" s="255"/>
      <c r="M362" s="256"/>
      <c r="N362" s="257"/>
      <c r="O362" s="257"/>
      <c r="P362" s="257"/>
      <c r="Q362" s="257"/>
      <c r="R362" s="257"/>
      <c r="S362" s="257"/>
      <c r="T362" s="25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9" t="s">
        <v>125</v>
      </c>
      <c r="AU362" s="259" t="s">
        <v>76</v>
      </c>
      <c r="AV362" s="15" t="s">
        <v>74</v>
      </c>
      <c r="AW362" s="15" t="s">
        <v>31</v>
      </c>
      <c r="AX362" s="15" t="s">
        <v>69</v>
      </c>
      <c r="AY362" s="259" t="s">
        <v>112</v>
      </c>
    </row>
    <row r="363" s="13" customFormat="1">
      <c r="A363" s="13"/>
      <c r="B363" s="218"/>
      <c r="C363" s="219"/>
      <c r="D363" s="211" t="s">
        <v>125</v>
      </c>
      <c r="E363" s="220" t="s">
        <v>19</v>
      </c>
      <c r="F363" s="221" t="s">
        <v>327</v>
      </c>
      <c r="G363" s="219"/>
      <c r="H363" s="222">
        <v>1060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8" t="s">
        <v>125</v>
      </c>
      <c r="AU363" s="228" t="s">
        <v>76</v>
      </c>
      <c r="AV363" s="13" t="s">
        <v>76</v>
      </c>
      <c r="AW363" s="13" t="s">
        <v>31</v>
      </c>
      <c r="AX363" s="13" t="s">
        <v>69</v>
      </c>
      <c r="AY363" s="228" t="s">
        <v>112</v>
      </c>
    </row>
    <row r="364" s="13" customFormat="1">
      <c r="A364" s="13"/>
      <c r="B364" s="218"/>
      <c r="C364" s="219"/>
      <c r="D364" s="211" t="s">
        <v>125</v>
      </c>
      <c r="E364" s="220" t="s">
        <v>19</v>
      </c>
      <c r="F364" s="221" t="s">
        <v>511</v>
      </c>
      <c r="G364" s="219"/>
      <c r="H364" s="222">
        <v>173.84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8" t="s">
        <v>125</v>
      </c>
      <c r="AU364" s="228" t="s">
        <v>76</v>
      </c>
      <c r="AV364" s="13" t="s">
        <v>76</v>
      </c>
      <c r="AW364" s="13" t="s">
        <v>31</v>
      </c>
      <c r="AX364" s="13" t="s">
        <v>69</v>
      </c>
      <c r="AY364" s="228" t="s">
        <v>112</v>
      </c>
    </row>
    <row r="365" s="13" customFormat="1">
      <c r="A365" s="13"/>
      <c r="B365" s="218"/>
      <c r="C365" s="219"/>
      <c r="D365" s="211" t="s">
        <v>125</v>
      </c>
      <c r="E365" s="220" t="s">
        <v>19</v>
      </c>
      <c r="F365" s="221" t="s">
        <v>512</v>
      </c>
      <c r="G365" s="219"/>
      <c r="H365" s="222">
        <v>33.890000000000001</v>
      </c>
      <c r="I365" s="223"/>
      <c r="J365" s="219"/>
      <c r="K365" s="219"/>
      <c r="L365" s="224"/>
      <c r="M365" s="225"/>
      <c r="N365" s="226"/>
      <c r="O365" s="226"/>
      <c r="P365" s="226"/>
      <c r="Q365" s="226"/>
      <c r="R365" s="226"/>
      <c r="S365" s="226"/>
      <c r="T365" s="22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8" t="s">
        <v>125</v>
      </c>
      <c r="AU365" s="228" t="s">
        <v>76</v>
      </c>
      <c r="AV365" s="13" t="s">
        <v>76</v>
      </c>
      <c r="AW365" s="13" t="s">
        <v>31</v>
      </c>
      <c r="AX365" s="13" t="s">
        <v>69</v>
      </c>
      <c r="AY365" s="228" t="s">
        <v>112</v>
      </c>
    </row>
    <row r="366" s="13" customFormat="1">
      <c r="A366" s="13"/>
      <c r="B366" s="218"/>
      <c r="C366" s="219"/>
      <c r="D366" s="211" t="s">
        <v>125</v>
      </c>
      <c r="E366" s="220" t="s">
        <v>19</v>
      </c>
      <c r="F366" s="221" t="s">
        <v>513</v>
      </c>
      <c r="G366" s="219"/>
      <c r="H366" s="222">
        <v>257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8" t="s">
        <v>125</v>
      </c>
      <c r="AU366" s="228" t="s">
        <v>76</v>
      </c>
      <c r="AV366" s="13" t="s">
        <v>76</v>
      </c>
      <c r="AW366" s="13" t="s">
        <v>31</v>
      </c>
      <c r="AX366" s="13" t="s">
        <v>69</v>
      </c>
      <c r="AY366" s="228" t="s">
        <v>112</v>
      </c>
    </row>
    <row r="367" s="14" customFormat="1">
      <c r="A367" s="14"/>
      <c r="B367" s="229"/>
      <c r="C367" s="230"/>
      <c r="D367" s="211" t="s">
        <v>125</v>
      </c>
      <c r="E367" s="231" t="s">
        <v>19</v>
      </c>
      <c r="F367" s="232" t="s">
        <v>203</v>
      </c>
      <c r="G367" s="230"/>
      <c r="H367" s="233">
        <v>1524.73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9" t="s">
        <v>125</v>
      </c>
      <c r="AU367" s="239" t="s">
        <v>76</v>
      </c>
      <c r="AV367" s="14" t="s">
        <v>119</v>
      </c>
      <c r="AW367" s="14" t="s">
        <v>31</v>
      </c>
      <c r="AX367" s="14" t="s">
        <v>74</v>
      </c>
      <c r="AY367" s="239" t="s">
        <v>112</v>
      </c>
    </row>
    <row r="368" s="2" customFormat="1" ht="16.5" customHeight="1">
      <c r="A368" s="39"/>
      <c r="B368" s="40"/>
      <c r="C368" s="198" t="s">
        <v>514</v>
      </c>
      <c r="D368" s="198" t="s">
        <v>114</v>
      </c>
      <c r="E368" s="199" t="s">
        <v>515</v>
      </c>
      <c r="F368" s="200" t="s">
        <v>516</v>
      </c>
      <c r="G368" s="201" t="s">
        <v>117</v>
      </c>
      <c r="H368" s="202">
        <v>1874.3299999999999</v>
      </c>
      <c r="I368" s="203"/>
      <c r="J368" s="204">
        <f>ROUND(I368*H368,2)</f>
        <v>0</v>
      </c>
      <c r="K368" s="200" t="s">
        <v>118</v>
      </c>
      <c r="L368" s="45"/>
      <c r="M368" s="205" t="s">
        <v>19</v>
      </c>
      <c r="N368" s="206" t="s">
        <v>40</v>
      </c>
      <c r="O368" s="85"/>
      <c r="P368" s="207">
        <f>O368*H368</f>
        <v>0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9" t="s">
        <v>119</v>
      </c>
      <c r="AT368" s="209" t="s">
        <v>114</v>
      </c>
      <c r="AU368" s="209" t="s">
        <v>76</v>
      </c>
      <c r="AY368" s="18" t="s">
        <v>112</v>
      </c>
      <c r="BE368" s="210">
        <f>IF(N368="základní",J368,0)</f>
        <v>0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18" t="s">
        <v>74</v>
      </c>
      <c r="BK368" s="210">
        <f>ROUND(I368*H368,2)</f>
        <v>0</v>
      </c>
      <c r="BL368" s="18" t="s">
        <v>119</v>
      </c>
      <c r="BM368" s="209" t="s">
        <v>517</v>
      </c>
    </row>
    <row r="369" s="2" customFormat="1">
      <c r="A369" s="39"/>
      <c r="B369" s="40"/>
      <c r="C369" s="41"/>
      <c r="D369" s="211" t="s">
        <v>121</v>
      </c>
      <c r="E369" s="41"/>
      <c r="F369" s="212" t="s">
        <v>518</v>
      </c>
      <c r="G369" s="41"/>
      <c r="H369" s="41"/>
      <c r="I369" s="213"/>
      <c r="J369" s="41"/>
      <c r="K369" s="41"/>
      <c r="L369" s="45"/>
      <c r="M369" s="214"/>
      <c r="N369" s="215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121</v>
      </c>
      <c r="AU369" s="18" t="s">
        <v>76</v>
      </c>
    </row>
    <row r="370" s="2" customFormat="1">
      <c r="A370" s="39"/>
      <c r="B370" s="40"/>
      <c r="C370" s="41"/>
      <c r="D370" s="216" t="s">
        <v>123</v>
      </c>
      <c r="E370" s="41"/>
      <c r="F370" s="217" t="s">
        <v>519</v>
      </c>
      <c r="G370" s="41"/>
      <c r="H370" s="41"/>
      <c r="I370" s="213"/>
      <c r="J370" s="41"/>
      <c r="K370" s="41"/>
      <c r="L370" s="45"/>
      <c r="M370" s="214"/>
      <c r="N370" s="215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123</v>
      </c>
      <c r="AU370" s="18" t="s">
        <v>76</v>
      </c>
    </row>
    <row r="371" s="13" customFormat="1">
      <c r="A371" s="13"/>
      <c r="B371" s="218"/>
      <c r="C371" s="219"/>
      <c r="D371" s="211" t="s">
        <v>125</v>
      </c>
      <c r="E371" s="220" t="s">
        <v>19</v>
      </c>
      <c r="F371" s="221" t="s">
        <v>327</v>
      </c>
      <c r="G371" s="219"/>
      <c r="H371" s="222">
        <v>1060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8" t="s">
        <v>125</v>
      </c>
      <c r="AU371" s="228" t="s">
        <v>76</v>
      </c>
      <c r="AV371" s="13" t="s">
        <v>76</v>
      </c>
      <c r="AW371" s="13" t="s">
        <v>31</v>
      </c>
      <c r="AX371" s="13" t="s">
        <v>69</v>
      </c>
      <c r="AY371" s="228" t="s">
        <v>112</v>
      </c>
    </row>
    <row r="372" s="13" customFormat="1">
      <c r="A372" s="13"/>
      <c r="B372" s="218"/>
      <c r="C372" s="219"/>
      <c r="D372" s="211" t="s">
        <v>125</v>
      </c>
      <c r="E372" s="220" t="s">
        <v>19</v>
      </c>
      <c r="F372" s="221" t="s">
        <v>520</v>
      </c>
      <c r="G372" s="219"/>
      <c r="H372" s="222">
        <v>46.640000000000001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8" t="s">
        <v>125</v>
      </c>
      <c r="AU372" s="228" t="s">
        <v>76</v>
      </c>
      <c r="AV372" s="13" t="s">
        <v>76</v>
      </c>
      <c r="AW372" s="13" t="s">
        <v>31</v>
      </c>
      <c r="AX372" s="13" t="s">
        <v>69</v>
      </c>
      <c r="AY372" s="228" t="s">
        <v>112</v>
      </c>
    </row>
    <row r="373" s="13" customFormat="1">
      <c r="A373" s="13"/>
      <c r="B373" s="218"/>
      <c r="C373" s="219"/>
      <c r="D373" s="211" t="s">
        <v>125</v>
      </c>
      <c r="E373" s="220" t="s">
        <v>19</v>
      </c>
      <c r="F373" s="221" t="s">
        <v>512</v>
      </c>
      <c r="G373" s="219"/>
      <c r="H373" s="222">
        <v>33.890000000000001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8" t="s">
        <v>125</v>
      </c>
      <c r="AU373" s="228" t="s">
        <v>76</v>
      </c>
      <c r="AV373" s="13" t="s">
        <v>76</v>
      </c>
      <c r="AW373" s="13" t="s">
        <v>31</v>
      </c>
      <c r="AX373" s="13" t="s">
        <v>69</v>
      </c>
      <c r="AY373" s="228" t="s">
        <v>112</v>
      </c>
    </row>
    <row r="374" s="13" customFormat="1">
      <c r="A374" s="13"/>
      <c r="B374" s="218"/>
      <c r="C374" s="219"/>
      <c r="D374" s="211" t="s">
        <v>125</v>
      </c>
      <c r="E374" s="220" t="s">
        <v>19</v>
      </c>
      <c r="F374" s="221" t="s">
        <v>332</v>
      </c>
      <c r="G374" s="219"/>
      <c r="H374" s="222">
        <v>733.79999999999995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8" t="s">
        <v>125</v>
      </c>
      <c r="AU374" s="228" t="s">
        <v>76</v>
      </c>
      <c r="AV374" s="13" t="s">
        <v>76</v>
      </c>
      <c r="AW374" s="13" t="s">
        <v>31</v>
      </c>
      <c r="AX374" s="13" t="s">
        <v>69</v>
      </c>
      <c r="AY374" s="228" t="s">
        <v>112</v>
      </c>
    </row>
    <row r="375" s="14" customFormat="1">
      <c r="A375" s="14"/>
      <c r="B375" s="229"/>
      <c r="C375" s="230"/>
      <c r="D375" s="211" t="s">
        <v>125</v>
      </c>
      <c r="E375" s="231" t="s">
        <v>19</v>
      </c>
      <c r="F375" s="232" t="s">
        <v>203</v>
      </c>
      <c r="G375" s="230"/>
      <c r="H375" s="233">
        <v>1874.3300000000002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9" t="s">
        <v>125</v>
      </c>
      <c r="AU375" s="239" t="s">
        <v>76</v>
      </c>
      <c r="AV375" s="14" t="s">
        <v>119</v>
      </c>
      <c r="AW375" s="14" t="s">
        <v>31</v>
      </c>
      <c r="AX375" s="14" t="s">
        <v>74</v>
      </c>
      <c r="AY375" s="239" t="s">
        <v>112</v>
      </c>
    </row>
    <row r="376" s="2" customFormat="1" ht="16.5" customHeight="1">
      <c r="A376" s="39"/>
      <c r="B376" s="40"/>
      <c r="C376" s="198" t="s">
        <v>521</v>
      </c>
      <c r="D376" s="198" t="s">
        <v>114</v>
      </c>
      <c r="E376" s="199" t="s">
        <v>522</v>
      </c>
      <c r="F376" s="200" t="s">
        <v>523</v>
      </c>
      <c r="G376" s="201" t="s">
        <v>117</v>
      </c>
      <c r="H376" s="202">
        <v>3575.5100000000002</v>
      </c>
      <c r="I376" s="203"/>
      <c r="J376" s="204">
        <f>ROUND(I376*H376,2)</f>
        <v>0</v>
      </c>
      <c r="K376" s="200" t="s">
        <v>118</v>
      </c>
      <c r="L376" s="45"/>
      <c r="M376" s="205" t="s">
        <v>19</v>
      </c>
      <c r="N376" s="206" t="s">
        <v>40</v>
      </c>
      <c r="O376" s="85"/>
      <c r="P376" s="207">
        <f>O376*H376</f>
        <v>0</v>
      </c>
      <c r="Q376" s="207">
        <v>0</v>
      </c>
      <c r="R376" s="207">
        <f>Q376*H376</f>
        <v>0</v>
      </c>
      <c r="S376" s="207">
        <v>0</v>
      </c>
      <c r="T376" s="20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9" t="s">
        <v>119</v>
      </c>
      <c r="AT376" s="209" t="s">
        <v>114</v>
      </c>
      <c r="AU376" s="209" t="s">
        <v>76</v>
      </c>
      <c r="AY376" s="18" t="s">
        <v>112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8" t="s">
        <v>74</v>
      </c>
      <c r="BK376" s="210">
        <f>ROUND(I376*H376,2)</f>
        <v>0</v>
      </c>
      <c r="BL376" s="18" t="s">
        <v>119</v>
      </c>
      <c r="BM376" s="209" t="s">
        <v>524</v>
      </c>
    </row>
    <row r="377" s="2" customFormat="1">
      <c r="A377" s="39"/>
      <c r="B377" s="40"/>
      <c r="C377" s="41"/>
      <c r="D377" s="211" t="s">
        <v>121</v>
      </c>
      <c r="E377" s="41"/>
      <c r="F377" s="212" t="s">
        <v>525</v>
      </c>
      <c r="G377" s="41"/>
      <c r="H377" s="41"/>
      <c r="I377" s="213"/>
      <c r="J377" s="41"/>
      <c r="K377" s="41"/>
      <c r="L377" s="45"/>
      <c r="M377" s="214"/>
      <c r="N377" s="215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121</v>
      </c>
      <c r="AU377" s="18" t="s">
        <v>76</v>
      </c>
    </row>
    <row r="378" s="2" customFormat="1">
      <c r="A378" s="39"/>
      <c r="B378" s="40"/>
      <c r="C378" s="41"/>
      <c r="D378" s="216" t="s">
        <v>123</v>
      </c>
      <c r="E378" s="41"/>
      <c r="F378" s="217" t="s">
        <v>526</v>
      </c>
      <c r="G378" s="41"/>
      <c r="H378" s="41"/>
      <c r="I378" s="213"/>
      <c r="J378" s="41"/>
      <c r="K378" s="41"/>
      <c r="L378" s="45"/>
      <c r="M378" s="214"/>
      <c r="N378" s="215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123</v>
      </c>
      <c r="AU378" s="18" t="s">
        <v>76</v>
      </c>
    </row>
    <row r="379" s="13" customFormat="1">
      <c r="A379" s="13"/>
      <c r="B379" s="218"/>
      <c r="C379" s="219"/>
      <c r="D379" s="211" t="s">
        <v>125</v>
      </c>
      <c r="E379" s="220" t="s">
        <v>19</v>
      </c>
      <c r="F379" s="221" t="s">
        <v>327</v>
      </c>
      <c r="G379" s="219"/>
      <c r="H379" s="222">
        <v>1060</v>
      </c>
      <c r="I379" s="223"/>
      <c r="J379" s="219"/>
      <c r="K379" s="219"/>
      <c r="L379" s="224"/>
      <c r="M379" s="225"/>
      <c r="N379" s="226"/>
      <c r="O379" s="226"/>
      <c r="P379" s="226"/>
      <c r="Q379" s="226"/>
      <c r="R379" s="226"/>
      <c r="S379" s="226"/>
      <c r="T379" s="22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8" t="s">
        <v>125</v>
      </c>
      <c r="AU379" s="228" t="s">
        <v>76</v>
      </c>
      <c r="AV379" s="13" t="s">
        <v>76</v>
      </c>
      <c r="AW379" s="13" t="s">
        <v>31</v>
      </c>
      <c r="AX379" s="13" t="s">
        <v>69</v>
      </c>
      <c r="AY379" s="228" t="s">
        <v>112</v>
      </c>
    </row>
    <row r="380" s="13" customFormat="1">
      <c r="A380" s="13"/>
      <c r="B380" s="218"/>
      <c r="C380" s="219"/>
      <c r="D380" s="211" t="s">
        <v>125</v>
      </c>
      <c r="E380" s="220" t="s">
        <v>19</v>
      </c>
      <c r="F380" s="221" t="s">
        <v>527</v>
      </c>
      <c r="G380" s="219"/>
      <c r="H380" s="222">
        <v>16.960000000000001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8" t="s">
        <v>125</v>
      </c>
      <c r="AU380" s="228" t="s">
        <v>76</v>
      </c>
      <c r="AV380" s="13" t="s">
        <v>76</v>
      </c>
      <c r="AW380" s="13" t="s">
        <v>31</v>
      </c>
      <c r="AX380" s="13" t="s">
        <v>69</v>
      </c>
      <c r="AY380" s="228" t="s">
        <v>112</v>
      </c>
    </row>
    <row r="381" s="13" customFormat="1">
      <c r="A381" s="13"/>
      <c r="B381" s="218"/>
      <c r="C381" s="219"/>
      <c r="D381" s="211" t="s">
        <v>125</v>
      </c>
      <c r="E381" s="220" t="s">
        <v>19</v>
      </c>
      <c r="F381" s="221" t="s">
        <v>329</v>
      </c>
      <c r="G381" s="219"/>
      <c r="H381" s="222">
        <v>43.890000000000001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8" t="s">
        <v>125</v>
      </c>
      <c r="AU381" s="228" t="s">
        <v>76</v>
      </c>
      <c r="AV381" s="13" t="s">
        <v>76</v>
      </c>
      <c r="AW381" s="13" t="s">
        <v>31</v>
      </c>
      <c r="AX381" s="13" t="s">
        <v>69</v>
      </c>
      <c r="AY381" s="228" t="s">
        <v>112</v>
      </c>
    </row>
    <row r="382" s="13" customFormat="1">
      <c r="A382" s="13"/>
      <c r="B382" s="218"/>
      <c r="C382" s="219"/>
      <c r="D382" s="211" t="s">
        <v>125</v>
      </c>
      <c r="E382" s="220" t="s">
        <v>19</v>
      </c>
      <c r="F382" s="221" t="s">
        <v>330</v>
      </c>
      <c r="G382" s="219"/>
      <c r="H382" s="222">
        <v>2010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8" t="s">
        <v>125</v>
      </c>
      <c r="AU382" s="228" t="s">
        <v>76</v>
      </c>
      <c r="AV382" s="13" t="s">
        <v>76</v>
      </c>
      <c r="AW382" s="13" t="s">
        <v>31</v>
      </c>
      <c r="AX382" s="13" t="s">
        <v>69</v>
      </c>
      <c r="AY382" s="228" t="s">
        <v>112</v>
      </c>
    </row>
    <row r="383" s="13" customFormat="1">
      <c r="A383" s="13"/>
      <c r="B383" s="218"/>
      <c r="C383" s="219"/>
      <c r="D383" s="211" t="s">
        <v>125</v>
      </c>
      <c r="E383" s="220" t="s">
        <v>19</v>
      </c>
      <c r="F383" s="221" t="s">
        <v>528</v>
      </c>
      <c r="G383" s="219"/>
      <c r="H383" s="222">
        <v>32.159999999999997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8" t="s">
        <v>125</v>
      </c>
      <c r="AU383" s="228" t="s">
        <v>76</v>
      </c>
      <c r="AV383" s="13" t="s">
        <v>76</v>
      </c>
      <c r="AW383" s="13" t="s">
        <v>31</v>
      </c>
      <c r="AX383" s="13" t="s">
        <v>69</v>
      </c>
      <c r="AY383" s="228" t="s">
        <v>112</v>
      </c>
    </row>
    <row r="384" s="13" customFormat="1">
      <c r="A384" s="13"/>
      <c r="B384" s="218"/>
      <c r="C384" s="219"/>
      <c r="D384" s="211" t="s">
        <v>125</v>
      </c>
      <c r="E384" s="220" t="s">
        <v>19</v>
      </c>
      <c r="F384" s="221" t="s">
        <v>529</v>
      </c>
      <c r="G384" s="219"/>
      <c r="H384" s="222">
        <v>412.5</v>
      </c>
      <c r="I384" s="223"/>
      <c r="J384" s="219"/>
      <c r="K384" s="219"/>
      <c r="L384" s="224"/>
      <c r="M384" s="225"/>
      <c r="N384" s="226"/>
      <c r="O384" s="226"/>
      <c r="P384" s="226"/>
      <c r="Q384" s="226"/>
      <c r="R384" s="226"/>
      <c r="S384" s="226"/>
      <c r="T384" s="22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8" t="s">
        <v>125</v>
      </c>
      <c r="AU384" s="228" t="s">
        <v>76</v>
      </c>
      <c r="AV384" s="13" t="s">
        <v>76</v>
      </c>
      <c r="AW384" s="13" t="s">
        <v>31</v>
      </c>
      <c r="AX384" s="13" t="s">
        <v>69</v>
      </c>
      <c r="AY384" s="228" t="s">
        <v>112</v>
      </c>
    </row>
    <row r="385" s="14" customFormat="1">
      <c r="A385" s="14"/>
      <c r="B385" s="229"/>
      <c r="C385" s="230"/>
      <c r="D385" s="211" t="s">
        <v>125</v>
      </c>
      <c r="E385" s="231" t="s">
        <v>19</v>
      </c>
      <c r="F385" s="232" t="s">
        <v>203</v>
      </c>
      <c r="G385" s="230"/>
      <c r="H385" s="233">
        <v>3575.5100000000002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39" t="s">
        <v>125</v>
      </c>
      <c r="AU385" s="239" t="s">
        <v>76</v>
      </c>
      <c r="AV385" s="14" t="s">
        <v>119</v>
      </c>
      <c r="AW385" s="14" t="s">
        <v>31</v>
      </c>
      <c r="AX385" s="14" t="s">
        <v>74</v>
      </c>
      <c r="AY385" s="239" t="s">
        <v>112</v>
      </c>
    </row>
    <row r="386" s="2" customFormat="1" ht="21.75" customHeight="1">
      <c r="A386" s="39"/>
      <c r="B386" s="40"/>
      <c r="C386" s="198" t="s">
        <v>530</v>
      </c>
      <c r="D386" s="198" t="s">
        <v>114</v>
      </c>
      <c r="E386" s="199" t="s">
        <v>531</v>
      </c>
      <c r="F386" s="200" t="s">
        <v>532</v>
      </c>
      <c r="G386" s="201" t="s">
        <v>117</v>
      </c>
      <c r="H386" s="202">
        <v>2299.4400000000001</v>
      </c>
      <c r="I386" s="203"/>
      <c r="J386" s="204">
        <f>ROUND(I386*H386,2)</f>
        <v>0</v>
      </c>
      <c r="K386" s="200" t="s">
        <v>118</v>
      </c>
      <c r="L386" s="45"/>
      <c r="M386" s="205" t="s">
        <v>19</v>
      </c>
      <c r="N386" s="206" t="s">
        <v>40</v>
      </c>
      <c r="O386" s="85"/>
      <c r="P386" s="207">
        <f>O386*H386</f>
        <v>0</v>
      </c>
      <c r="Q386" s="207">
        <v>0.059089999999999997</v>
      </c>
      <c r="R386" s="207">
        <f>Q386*H386</f>
        <v>135.87390959999999</v>
      </c>
      <c r="S386" s="207">
        <v>0</v>
      </c>
      <c r="T386" s="20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09" t="s">
        <v>119</v>
      </c>
      <c r="AT386" s="209" t="s">
        <v>114</v>
      </c>
      <c r="AU386" s="209" t="s">
        <v>76</v>
      </c>
      <c r="AY386" s="18" t="s">
        <v>112</v>
      </c>
      <c r="BE386" s="210">
        <f>IF(N386="základní",J386,0)</f>
        <v>0</v>
      </c>
      <c r="BF386" s="210">
        <f>IF(N386="snížená",J386,0)</f>
        <v>0</v>
      </c>
      <c r="BG386" s="210">
        <f>IF(N386="zákl. přenesená",J386,0)</f>
        <v>0</v>
      </c>
      <c r="BH386" s="210">
        <f>IF(N386="sníž. přenesená",J386,0)</f>
        <v>0</v>
      </c>
      <c r="BI386" s="210">
        <f>IF(N386="nulová",J386,0)</f>
        <v>0</v>
      </c>
      <c r="BJ386" s="18" t="s">
        <v>74</v>
      </c>
      <c r="BK386" s="210">
        <f>ROUND(I386*H386,2)</f>
        <v>0</v>
      </c>
      <c r="BL386" s="18" t="s">
        <v>119</v>
      </c>
      <c r="BM386" s="209" t="s">
        <v>533</v>
      </c>
    </row>
    <row r="387" s="2" customFormat="1">
      <c r="A387" s="39"/>
      <c r="B387" s="40"/>
      <c r="C387" s="41"/>
      <c r="D387" s="211" t="s">
        <v>121</v>
      </c>
      <c r="E387" s="41"/>
      <c r="F387" s="212" t="s">
        <v>534</v>
      </c>
      <c r="G387" s="41"/>
      <c r="H387" s="41"/>
      <c r="I387" s="213"/>
      <c r="J387" s="41"/>
      <c r="K387" s="41"/>
      <c r="L387" s="45"/>
      <c r="M387" s="214"/>
      <c r="N387" s="215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121</v>
      </c>
      <c r="AU387" s="18" t="s">
        <v>76</v>
      </c>
    </row>
    <row r="388" s="2" customFormat="1">
      <c r="A388" s="39"/>
      <c r="B388" s="40"/>
      <c r="C388" s="41"/>
      <c r="D388" s="216" t="s">
        <v>123</v>
      </c>
      <c r="E388" s="41"/>
      <c r="F388" s="217" t="s">
        <v>535</v>
      </c>
      <c r="G388" s="41"/>
      <c r="H388" s="41"/>
      <c r="I388" s="213"/>
      <c r="J388" s="41"/>
      <c r="K388" s="41"/>
      <c r="L388" s="45"/>
      <c r="M388" s="214"/>
      <c r="N388" s="215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123</v>
      </c>
      <c r="AU388" s="18" t="s">
        <v>76</v>
      </c>
    </row>
    <row r="389" s="2" customFormat="1" ht="16.5" customHeight="1">
      <c r="A389" s="39"/>
      <c r="B389" s="40"/>
      <c r="C389" s="198" t="s">
        <v>536</v>
      </c>
      <c r="D389" s="198" t="s">
        <v>114</v>
      </c>
      <c r="E389" s="199" t="s">
        <v>537</v>
      </c>
      <c r="F389" s="200" t="s">
        <v>538</v>
      </c>
      <c r="G389" s="201" t="s">
        <v>117</v>
      </c>
      <c r="H389" s="202">
        <v>381</v>
      </c>
      <c r="I389" s="203"/>
      <c r="J389" s="204">
        <f>ROUND(I389*H389,2)</f>
        <v>0</v>
      </c>
      <c r="K389" s="200" t="s">
        <v>118</v>
      </c>
      <c r="L389" s="45"/>
      <c r="M389" s="205" t="s">
        <v>19</v>
      </c>
      <c r="N389" s="206" t="s">
        <v>40</v>
      </c>
      <c r="O389" s="85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09" t="s">
        <v>119</v>
      </c>
      <c r="AT389" s="209" t="s">
        <v>114</v>
      </c>
      <c r="AU389" s="209" t="s">
        <v>76</v>
      </c>
      <c r="AY389" s="18" t="s">
        <v>112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8" t="s">
        <v>74</v>
      </c>
      <c r="BK389" s="210">
        <f>ROUND(I389*H389,2)</f>
        <v>0</v>
      </c>
      <c r="BL389" s="18" t="s">
        <v>119</v>
      </c>
      <c r="BM389" s="209" t="s">
        <v>539</v>
      </c>
    </row>
    <row r="390" s="2" customFormat="1">
      <c r="A390" s="39"/>
      <c r="B390" s="40"/>
      <c r="C390" s="41"/>
      <c r="D390" s="211" t="s">
        <v>121</v>
      </c>
      <c r="E390" s="41"/>
      <c r="F390" s="212" t="s">
        <v>540</v>
      </c>
      <c r="G390" s="41"/>
      <c r="H390" s="41"/>
      <c r="I390" s="213"/>
      <c r="J390" s="41"/>
      <c r="K390" s="41"/>
      <c r="L390" s="45"/>
      <c r="M390" s="214"/>
      <c r="N390" s="21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121</v>
      </c>
      <c r="AU390" s="18" t="s">
        <v>76</v>
      </c>
    </row>
    <row r="391" s="2" customFormat="1">
      <c r="A391" s="39"/>
      <c r="B391" s="40"/>
      <c r="C391" s="41"/>
      <c r="D391" s="216" t="s">
        <v>123</v>
      </c>
      <c r="E391" s="41"/>
      <c r="F391" s="217" t="s">
        <v>541</v>
      </c>
      <c r="G391" s="41"/>
      <c r="H391" s="41"/>
      <c r="I391" s="213"/>
      <c r="J391" s="41"/>
      <c r="K391" s="41"/>
      <c r="L391" s="45"/>
      <c r="M391" s="214"/>
      <c r="N391" s="215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123</v>
      </c>
      <c r="AU391" s="18" t="s">
        <v>76</v>
      </c>
    </row>
    <row r="392" s="13" customFormat="1">
      <c r="A392" s="13"/>
      <c r="B392" s="218"/>
      <c r="C392" s="219"/>
      <c r="D392" s="211" t="s">
        <v>125</v>
      </c>
      <c r="E392" s="220" t="s">
        <v>19</v>
      </c>
      <c r="F392" s="221" t="s">
        <v>542</v>
      </c>
      <c r="G392" s="219"/>
      <c r="H392" s="222">
        <v>180.25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8" t="s">
        <v>125</v>
      </c>
      <c r="AU392" s="228" t="s">
        <v>76</v>
      </c>
      <c r="AV392" s="13" t="s">
        <v>76</v>
      </c>
      <c r="AW392" s="13" t="s">
        <v>31</v>
      </c>
      <c r="AX392" s="13" t="s">
        <v>69</v>
      </c>
      <c r="AY392" s="228" t="s">
        <v>112</v>
      </c>
    </row>
    <row r="393" s="13" customFormat="1">
      <c r="A393" s="13"/>
      <c r="B393" s="218"/>
      <c r="C393" s="219"/>
      <c r="D393" s="211" t="s">
        <v>125</v>
      </c>
      <c r="E393" s="220" t="s">
        <v>19</v>
      </c>
      <c r="F393" s="221" t="s">
        <v>543</v>
      </c>
      <c r="G393" s="219"/>
      <c r="H393" s="222">
        <v>200.75</v>
      </c>
      <c r="I393" s="223"/>
      <c r="J393" s="219"/>
      <c r="K393" s="219"/>
      <c r="L393" s="224"/>
      <c r="M393" s="225"/>
      <c r="N393" s="226"/>
      <c r="O393" s="226"/>
      <c r="P393" s="226"/>
      <c r="Q393" s="226"/>
      <c r="R393" s="226"/>
      <c r="S393" s="226"/>
      <c r="T393" s="22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8" t="s">
        <v>125</v>
      </c>
      <c r="AU393" s="228" t="s">
        <v>76</v>
      </c>
      <c r="AV393" s="13" t="s">
        <v>76</v>
      </c>
      <c r="AW393" s="13" t="s">
        <v>31</v>
      </c>
      <c r="AX393" s="13" t="s">
        <v>69</v>
      </c>
      <c r="AY393" s="228" t="s">
        <v>112</v>
      </c>
    </row>
    <row r="394" s="14" customFormat="1">
      <c r="A394" s="14"/>
      <c r="B394" s="229"/>
      <c r="C394" s="230"/>
      <c r="D394" s="211" t="s">
        <v>125</v>
      </c>
      <c r="E394" s="231" t="s">
        <v>19</v>
      </c>
      <c r="F394" s="232" t="s">
        <v>203</v>
      </c>
      <c r="G394" s="230"/>
      <c r="H394" s="233">
        <v>381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39" t="s">
        <v>125</v>
      </c>
      <c r="AU394" s="239" t="s">
        <v>76</v>
      </c>
      <c r="AV394" s="14" t="s">
        <v>119</v>
      </c>
      <c r="AW394" s="14" t="s">
        <v>31</v>
      </c>
      <c r="AX394" s="14" t="s">
        <v>74</v>
      </c>
      <c r="AY394" s="239" t="s">
        <v>112</v>
      </c>
    </row>
    <row r="395" s="2" customFormat="1" ht="24.15" customHeight="1">
      <c r="A395" s="39"/>
      <c r="B395" s="40"/>
      <c r="C395" s="198" t="s">
        <v>544</v>
      </c>
      <c r="D395" s="198" t="s">
        <v>114</v>
      </c>
      <c r="E395" s="199" t="s">
        <v>545</v>
      </c>
      <c r="F395" s="200" t="s">
        <v>546</v>
      </c>
      <c r="G395" s="201" t="s">
        <v>117</v>
      </c>
      <c r="H395" s="202">
        <v>2299.4400000000001</v>
      </c>
      <c r="I395" s="203"/>
      <c r="J395" s="204">
        <f>ROUND(I395*H395,2)</f>
        <v>0</v>
      </c>
      <c r="K395" s="200" t="s">
        <v>118</v>
      </c>
      <c r="L395" s="45"/>
      <c r="M395" s="205" t="s">
        <v>19</v>
      </c>
      <c r="N395" s="206" t="s">
        <v>40</v>
      </c>
      <c r="O395" s="85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9" t="s">
        <v>119</v>
      </c>
      <c r="AT395" s="209" t="s">
        <v>114</v>
      </c>
      <c r="AU395" s="209" t="s">
        <v>76</v>
      </c>
      <c r="AY395" s="18" t="s">
        <v>112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8" t="s">
        <v>74</v>
      </c>
      <c r="BK395" s="210">
        <f>ROUND(I395*H395,2)</f>
        <v>0</v>
      </c>
      <c r="BL395" s="18" t="s">
        <v>119</v>
      </c>
      <c r="BM395" s="209" t="s">
        <v>547</v>
      </c>
    </row>
    <row r="396" s="2" customFormat="1">
      <c r="A396" s="39"/>
      <c r="B396" s="40"/>
      <c r="C396" s="41"/>
      <c r="D396" s="211" t="s">
        <v>121</v>
      </c>
      <c r="E396" s="41"/>
      <c r="F396" s="212" t="s">
        <v>548</v>
      </c>
      <c r="G396" s="41"/>
      <c r="H396" s="41"/>
      <c r="I396" s="213"/>
      <c r="J396" s="41"/>
      <c r="K396" s="41"/>
      <c r="L396" s="45"/>
      <c r="M396" s="214"/>
      <c r="N396" s="215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121</v>
      </c>
      <c r="AU396" s="18" t="s">
        <v>76</v>
      </c>
    </row>
    <row r="397" s="2" customFormat="1">
      <c r="A397" s="39"/>
      <c r="B397" s="40"/>
      <c r="C397" s="41"/>
      <c r="D397" s="216" t="s">
        <v>123</v>
      </c>
      <c r="E397" s="41"/>
      <c r="F397" s="217" t="s">
        <v>549</v>
      </c>
      <c r="G397" s="41"/>
      <c r="H397" s="41"/>
      <c r="I397" s="213"/>
      <c r="J397" s="41"/>
      <c r="K397" s="41"/>
      <c r="L397" s="45"/>
      <c r="M397" s="214"/>
      <c r="N397" s="215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123</v>
      </c>
      <c r="AU397" s="18" t="s">
        <v>76</v>
      </c>
    </row>
    <row r="398" s="13" customFormat="1">
      <c r="A398" s="13"/>
      <c r="B398" s="218"/>
      <c r="C398" s="219"/>
      <c r="D398" s="211" t="s">
        <v>125</v>
      </c>
      <c r="E398" s="220" t="s">
        <v>19</v>
      </c>
      <c r="F398" s="221" t="s">
        <v>330</v>
      </c>
      <c r="G398" s="219"/>
      <c r="H398" s="222">
        <v>2010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8" t="s">
        <v>125</v>
      </c>
      <c r="AU398" s="228" t="s">
        <v>76</v>
      </c>
      <c r="AV398" s="13" t="s">
        <v>76</v>
      </c>
      <c r="AW398" s="13" t="s">
        <v>31</v>
      </c>
      <c r="AX398" s="13" t="s">
        <v>69</v>
      </c>
      <c r="AY398" s="228" t="s">
        <v>112</v>
      </c>
    </row>
    <row r="399" s="13" customFormat="1">
      <c r="A399" s="13"/>
      <c r="B399" s="218"/>
      <c r="C399" s="219"/>
      <c r="D399" s="211" t="s">
        <v>125</v>
      </c>
      <c r="E399" s="220" t="s">
        <v>19</v>
      </c>
      <c r="F399" s="221" t="s">
        <v>550</v>
      </c>
      <c r="G399" s="219"/>
      <c r="H399" s="222">
        <v>289.44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8" t="s">
        <v>125</v>
      </c>
      <c r="AU399" s="228" t="s">
        <v>76</v>
      </c>
      <c r="AV399" s="13" t="s">
        <v>76</v>
      </c>
      <c r="AW399" s="13" t="s">
        <v>31</v>
      </c>
      <c r="AX399" s="13" t="s">
        <v>69</v>
      </c>
      <c r="AY399" s="228" t="s">
        <v>112</v>
      </c>
    </row>
    <row r="400" s="14" customFormat="1">
      <c r="A400" s="14"/>
      <c r="B400" s="229"/>
      <c r="C400" s="230"/>
      <c r="D400" s="211" t="s">
        <v>125</v>
      </c>
      <c r="E400" s="231" t="s">
        <v>19</v>
      </c>
      <c r="F400" s="232" t="s">
        <v>203</v>
      </c>
      <c r="G400" s="230"/>
      <c r="H400" s="233">
        <v>2299.4400000000001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9" t="s">
        <v>125</v>
      </c>
      <c r="AU400" s="239" t="s">
        <v>76</v>
      </c>
      <c r="AV400" s="14" t="s">
        <v>119</v>
      </c>
      <c r="AW400" s="14" t="s">
        <v>31</v>
      </c>
      <c r="AX400" s="14" t="s">
        <v>74</v>
      </c>
      <c r="AY400" s="239" t="s">
        <v>112</v>
      </c>
    </row>
    <row r="401" s="2" customFormat="1" ht="24.15" customHeight="1">
      <c r="A401" s="39"/>
      <c r="B401" s="40"/>
      <c r="C401" s="198" t="s">
        <v>551</v>
      </c>
      <c r="D401" s="198" t="s">
        <v>114</v>
      </c>
      <c r="E401" s="199" t="s">
        <v>552</v>
      </c>
      <c r="F401" s="200" t="s">
        <v>553</v>
      </c>
      <c r="G401" s="201" t="s">
        <v>117</v>
      </c>
      <c r="H401" s="202">
        <v>2299.4400000000001</v>
      </c>
      <c r="I401" s="203"/>
      <c r="J401" s="204">
        <f>ROUND(I401*H401,2)</f>
        <v>0</v>
      </c>
      <c r="K401" s="200" t="s">
        <v>118</v>
      </c>
      <c r="L401" s="45"/>
      <c r="M401" s="205" t="s">
        <v>19</v>
      </c>
      <c r="N401" s="206" t="s">
        <v>40</v>
      </c>
      <c r="O401" s="85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09" t="s">
        <v>119</v>
      </c>
      <c r="AT401" s="209" t="s">
        <v>114</v>
      </c>
      <c r="AU401" s="209" t="s">
        <v>76</v>
      </c>
      <c r="AY401" s="18" t="s">
        <v>112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8" t="s">
        <v>74</v>
      </c>
      <c r="BK401" s="210">
        <f>ROUND(I401*H401,2)</f>
        <v>0</v>
      </c>
      <c r="BL401" s="18" t="s">
        <v>119</v>
      </c>
      <c r="BM401" s="209" t="s">
        <v>554</v>
      </c>
    </row>
    <row r="402" s="2" customFormat="1">
      <c r="A402" s="39"/>
      <c r="B402" s="40"/>
      <c r="C402" s="41"/>
      <c r="D402" s="211" t="s">
        <v>121</v>
      </c>
      <c r="E402" s="41"/>
      <c r="F402" s="212" t="s">
        <v>555</v>
      </c>
      <c r="G402" s="41"/>
      <c r="H402" s="41"/>
      <c r="I402" s="213"/>
      <c r="J402" s="41"/>
      <c r="K402" s="41"/>
      <c r="L402" s="45"/>
      <c r="M402" s="214"/>
      <c r="N402" s="215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121</v>
      </c>
      <c r="AU402" s="18" t="s">
        <v>76</v>
      </c>
    </row>
    <row r="403" s="2" customFormat="1">
      <c r="A403" s="39"/>
      <c r="B403" s="40"/>
      <c r="C403" s="41"/>
      <c r="D403" s="216" t="s">
        <v>123</v>
      </c>
      <c r="E403" s="41"/>
      <c r="F403" s="217" t="s">
        <v>556</v>
      </c>
      <c r="G403" s="41"/>
      <c r="H403" s="41"/>
      <c r="I403" s="213"/>
      <c r="J403" s="41"/>
      <c r="K403" s="41"/>
      <c r="L403" s="45"/>
      <c r="M403" s="214"/>
      <c r="N403" s="215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123</v>
      </c>
      <c r="AU403" s="18" t="s">
        <v>76</v>
      </c>
    </row>
    <row r="404" s="2" customFormat="1" ht="16.5" customHeight="1">
      <c r="A404" s="39"/>
      <c r="B404" s="40"/>
      <c r="C404" s="240" t="s">
        <v>557</v>
      </c>
      <c r="D404" s="240" t="s">
        <v>355</v>
      </c>
      <c r="E404" s="241" t="s">
        <v>558</v>
      </c>
      <c r="F404" s="242" t="s">
        <v>559</v>
      </c>
      <c r="G404" s="243" t="s">
        <v>295</v>
      </c>
      <c r="H404" s="244">
        <v>27.593</v>
      </c>
      <c r="I404" s="245"/>
      <c r="J404" s="246">
        <f>ROUND(I404*H404,2)</f>
        <v>0</v>
      </c>
      <c r="K404" s="242" t="s">
        <v>118</v>
      </c>
      <c r="L404" s="247"/>
      <c r="M404" s="248" t="s">
        <v>19</v>
      </c>
      <c r="N404" s="249" t="s">
        <v>40</v>
      </c>
      <c r="O404" s="85"/>
      <c r="P404" s="207">
        <f>O404*H404</f>
        <v>0</v>
      </c>
      <c r="Q404" s="207">
        <v>1</v>
      </c>
      <c r="R404" s="207">
        <f>Q404*H404</f>
        <v>27.593</v>
      </c>
      <c r="S404" s="207">
        <v>0</v>
      </c>
      <c r="T404" s="20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09" t="s">
        <v>165</v>
      </c>
      <c r="AT404" s="209" t="s">
        <v>355</v>
      </c>
      <c r="AU404" s="209" t="s">
        <v>76</v>
      </c>
      <c r="AY404" s="18" t="s">
        <v>112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8" t="s">
        <v>74</v>
      </c>
      <c r="BK404" s="210">
        <f>ROUND(I404*H404,2)</f>
        <v>0</v>
      </c>
      <c r="BL404" s="18" t="s">
        <v>119</v>
      </c>
      <c r="BM404" s="209" t="s">
        <v>560</v>
      </c>
    </row>
    <row r="405" s="2" customFormat="1">
      <c r="A405" s="39"/>
      <c r="B405" s="40"/>
      <c r="C405" s="41"/>
      <c r="D405" s="211" t="s">
        <v>121</v>
      </c>
      <c r="E405" s="41"/>
      <c r="F405" s="212" t="s">
        <v>559</v>
      </c>
      <c r="G405" s="41"/>
      <c r="H405" s="41"/>
      <c r="I405" s="213"/>
      <c r="J405" s="41"/>
      <c r="K405" s="41"/>
      <c r="L405" s="45"/>
      <c r="M405" s="214"/>
      <c r="N405" s="215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121</v>
      </c>
      <c r="AU405" s="18" t="s">
        <v>76</v>
      </c>
    </row>
    <row r="406" s="13" customFormat="1">
      <c r="A406" s="13"/>
      <c r="B406" s="218"/>
      <c r="C406" s="219"/>
      <c r="D406" s="211" t="s">
        <v>125</v>
      </c>
      <c r="E406" s="220" t="s">
        <v>19</v>
      </c>
      <c r="F406" s="221" t="s">
        <v>561</v>
      </c>
      <c r="G406" s="219"/>
      <c r="H406" s="222">
        <v>27.593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8" t="s">
        <v>125</v>
      </c>
      <c r="AU406" s="228" t="s">
        <v>76</v>
      </c>
      <c r="AV406" s="13" t="s">
        <v>76</v>
      </c>
      <c r="AW406" s="13" t="s">
        <v>31</v>
      </c>
      <c r="AX406" s="13" t="s">
        <v>74</v>
      </c>
      <c r="AY406" s="228" t="s">
        <v>112</v>
      </c>
    </row>
    <row r="407" s="2" customFormat="1" ht="16.5" customHeight="1">
      <c r="A407" s="39"/>
      <c r="B407" s="40"/>
      <c r="C407" s="240" t="s">
        <v>562</v>
      </c>
      <c r="D407" s="240" t="s">
        <v>355</v>
      </c>
      <c r="E407" s="241" t="s">
        <v>563</v>
      </c>
      <c r="F407" s="242" t="s">
        <v>564</v>
      </c>
      <c r="G407" s="243" t="s">
        <v>295</v>
      </c>
      <c r="H407" s="244">
        <v>24.143999999999998</v>
      </c>
      <c r="I407" s="245"/>
      <c r="J407" s="246">
        <f>ROUND(I407*H407,2)</f>
        <v>0</v>
      </c>
      <c r="K407" s="242" t="s">
        <v>118</v>
      </c>
      <c r="L407" s="247"/>
      <c r="M407" s="248" t="s">
        <v>19</v>
      </c>
      <c r="N407" s="249" t="s">
        <v>40</v>
      </c>
      <c r="O407" s="85"/>
      <c r="P407" s="207">
        <f>O407*H407</f>
        <v>0</v>
      </c>
      <c r="Q407" s="207">
        <v>1</v>
      </c>
      <c r="R407" s="207">
        <f>Q407*H407</f>
        <v>24.143999999999998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165</v>
      </c>
      <c r="AT407" s="209" t="s">
        <v>355</v>
      </c>
      <c r="AU407" s="209" t="s">
        <v>76</v>
      </c>
      <c r="AY407" s="18" t="s">
        <v>112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74</v>
      </c>
      <c r="BK407" s="210">
        <f>ROUND(I407*H407,2)</f>
        <v>0</v>
      </c>
      <c r="BL407" s="18" t="s">
        <v>119</v>
      </c>
      <c r="BM407" s="209" t="s">
        <v>565</v>
      </c>
    </row>
    <row r="408" s="2" customFormat="1">
      <c r="A408" s="39"/>
      <c r="B408" s="40"/>
      <c r="C408" s="41"/>
      <c r="D408" s="211" t="s">
        <v>121</v>
      </c>
      <c r="E408" s="41"/>
      <c r="F408" s="212" t="s">
        <v>564</v>
      </c>
      <c r="G408" s="41"/>
      <c r="H408" s="41"/>
      <c r="I408" s="213"/>
      <c r="J408" s="41"/>
      <c r="K408" s="41"/>
      <c r="L408" s="45"/>
      <c r="M408" s="214"/>
      <c r="N408" s="215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121</v>
      </c>
      <c r="AU408" s="18" t="s">
        <v>76</v>
      </c>
    </row>
    <row r="409" s="13" customFormat="1">
      <c r="A409" s="13"/>
      <c r="B409" s="218"/>
      <c r="C409" s="219"/>
      <c r="D409" s="211" t="s">
        <v>125</v>
      </c>
      <c r="E409" s="220" t="s">
        <v>19</v>
      </c>
      <c r="F409" s="221" t="s">
        <v>566</v>
      </c>
      <c r="G409" s="219"/>
      <c r="H409" s="222">
        <v>24.143999999999998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8" t="s">
        <v>125</v>
      </c>
      <c r="AU409" s="228" t="s">
        <v>76</v>
      </c>
      <c r="AV409" s="13" t="s">
        <v>76</v>
      </c>
      <c r="AW409" s="13" t="s">
        <v>31</v>
      </c>
      <c r="AX409" s="13" t="s">
        <v>74</v>
      </c>
      <c r="AY409" s="228" t="s">
        <v>112</v>
      </c>
    </row>
    <row r="410" s="2" customFormat="1" ht="16.5" customHeight="1">
      <c r="A410" s="39"/>
      <c r="B410" s="40"/>
      <c r="C410" s="198" t="s">
        <v>567</v>
      </c>
      <c r="D410" s="198" t="s">
        <v>114</v>
      </c>
      <c r="E410" s="199" t="s">
        <v>568</v>
      </c>
      <c r="F410" s="200" t="s">
        <v>569</v>
      </c>
      <c r="G410" s="201" t="s">
        <v>117</v>
      </c>
      <c r="H410" s="202">
        <v>3661.4699999999998</v>
      </c>
      <c r="I410" s="203"/>
      <c r="J410" s="204">
        <f>ROUND(I410*H410,2)</f>
        <v>0</v>
      </c>
      <c r="K410" s="200" t="s">
        <v>118</v>
      </c>
      <c r="L410" s="45"/>
      <c r="M410" s="205" t="s">
        <v>19</v>
      </c>
      <c r="N410" s="206" t="s">
        <v>40</v>
      </c>
      <c r="O410" s="85"/>
      <c r="P410" s="207">
        <f>O410*H410</f>
        <v>0</v>
      </c>
      <c r="Q410" s="207">
        <v>0</v>
      </c>
      <c r="R410" s="207">
        <f>Q410*H410</f>
        <v>0</v>
      </c>
      <c r="S410" s="207">
        <v>0</v>
      </c>
      <c r="T410" s="20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9" t="s">
        <v>119</v>
      </c>
      <c r="AT410" s="209" t="s">
        <v>114</v>
      </c>
      <c r="AU410" s="209" t="s">
        <v>76</v>
      </c>
      <c r="AY410" s="18" t="s">
        <v>112</v>
      </c>
      <c r="BE410" s="210">
        <f>IF(N410="základní",J410,0)</f>
        <v>0</v>
      </c>
      <c r="BF410" s="210">
        <f>IF(N410="snížená",J410,0)</f>
        <v>0</v>
      </c>
      <c r="BG410" s="210">
        <f>IF(N410="zákl. přenesená",J410,0)</f>
        <v>0</v>
      </c>
      <c r="BH410" s="210">
        <f>IF(N410="sníž. přenesená",J410,0)</f>
        <v>0</v>
      </c>
      <c r="BI410" s="210">
        <f>IF(N410="nulová",J410,0)</f>
        <v>0</v>
      </c>
      <c r="BJ410" s="18" t="s">
        <v>74</v>
      </c>
      <c r="BK410" s="210">
        <f>ROUND(I410*H410,2)</f>
        <v>0</v>
      </c>
      <c r="BL410" s="18" t="s">
        <v>119</v>
      </c>
      <c r="BM410" s="209" t="s">
        <v>570</v>
      </c>
    </row>
    <row r="411" s="2" customFormat="1">
      <c r="A411" s="39"/>
      <c r="B411" s="40"/>
      <c r="C411" s="41"/>
      <c r="D411" s="211" t="s">
        <v>121</v>
      </c>
      <c r="E411" s="41"/>
      <c r="F411" s="212" t="s">
        <v>571</v>
      </c>
      <c r="G411" s="41"/>
      <c r="H411" s="41"/>
      <c r="I411" s="213"/>
      <c r="J411" s="41"/>
      <c r="K411" s="41"/>
      <c r="L411" s="45"/>
      <c r="M411" s="214"/>
      <c r="N411" s="215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121</v>
      </c>
      <c r="AU411" s="18" t="s">
        <v>76</v>
      </c>
    </row>
    <row r="412" s="2" customFormat="1">
      <c r="A412" s="39"/>
      <c r="B412" s="40"/>
      <c r="C412" s="41"/>
      <c r="D412" s="216" t="s">
        <v>123</v>
      </c>
      <c r="E412" s="41"/>
      <c r="F412" s="217" t="s">
        <v>572</v>
      </c>
      <c r="G412" s="41"/>
      <c r="H412" s="41"/>
      <c r="I412" s="213"/>
      <c r="J412" s="41"/>
      <c r="K412" s="41"/>
      <c r="L412" s="45"/>
      <c r="M412" s="214"/>
      <c r="N412" s="215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123</v>
      </c>
      <c r="AU412" s="18" t="s">
        <v>76</v>
      </c>
    </row>
    <row r="413" s="13" customFormat="1">
      <c r="A413" s="13"/>
      <c r="B413" s="218"/>
      <c r="C413" s="219"/>
      <c r="D413" s="211" t="s">
        <v>125</v>
      </c>
      <c r="E413" s="220" t="s">
        <v>19</v>
      </c>
      <c r="F413" s="221" t="s">
        <v>327</v>
      </c>
      <c r="G413" s="219"/>
      <c r="H413" s="222">
        <v>1060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8" t="s">
        <v>125</v>
      </c>
      <c r="AU413" s="228" t="s">
        <v>76</v>
      </c>
      <c r="AV413" s="13" t="s">
        <v>76</v>
      </c>
      <c r="AW413" s="13" t="s">
        <v>31</v>
      </c>
      <c r="AX413" s="13" t="s">
        <v>69</v>
      </c>
      <c r="AY413" s="228" t="s">
        <v>112</v>
      </c>
    </row>
    <row r="414" s="13" customFormat="1">
      <c r="A414" s="13"/>
      <c r="B414" s="218"/>
      <c r="C414" s="219"/>
      <c r="D414" s="211" t="s">
        <v>125</v>
      </c>
      <c r="E414" s="220" t="s">
        <v>19</v>
      </c>
      <c r="F414" s="221" t="s">
        <v>520</v>
      </c>
      <c r="G414" s="219"/>
      <c r="H414" s="222">
        <v>46.640000000000001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8" t="s">
        <v>125</v>
      </c>
      <c r="AU414" s="228" t="s">
        <v>76</v>
      </c>
      <c r="AV414" s="13" t="s">
        <v>76</v>
      </c>
      <c r="AW414" s="13" t="s">
        <v>31</v>
      </c>
      <c r="AX414" s="13" t="s">
        <v>69</v>
      </c>
      <c r="AY414" s="228" t="s">
        <v>112</v>
      </c>
    </row>
    <row r="415" s="13" customFormat="1">
      <c r="A415" s="13"/>
      <c r="B415" s="218"/>
      <c r="C415" s="219"/>
      <c r="D415" s="211" t="s">
        <v>125</v>
      </c>
      <c r="E415" s="220" t="s">
        <v>19</v>
      </c>
      <c r="F415" s="221" t="s">
        <v>329</v>
      </c>
      <c r="G415" s="219"/>
      <c r="H415" s="222">
        <v>43.890000000000001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8" t="s">
        <v>125</v>
      </c>
      <c r="AU415" s="228" t="s">
        <v>76</v>
      </c>
      <c r="AV415" s="13" t="s">
        <v>76</v>
      </c>
      <c r="AW415" s="13" t="s">
        <v>31</v>
      </c>
      <c r="AX415" s="13" t="s">
        <v>69</v>
      </c>
      <c r="AY415" s="228" t="s">
        <v>112</v>
      </c>
    </row>
    <row r="416" s="13" customFormat="1">
      <c r="A416" s="13"/>
      <c r="B416" s="218"/>
      <c r="C416" s="219"/>
      <c r="D416" s="211" t="s">
        <v>125</v>
      </c>
      <c r="E416" s="220" t="s">
        <v>19</v>
      </c>
      <c r="F416" s="221" t="s">
        <v>330</v>
      </c>
      <c r="G416" s="219"/>
      <c r="H416" s="222">
        <v>2010</v>
      </c>
      <c r="I416" s="223"/>
      <c r="J416" s="219"/>
      <c r="K416" s="219"/>
      <c r="L416" s="224"/>
      <c r="M416" s="225"/>
      <c r="N416" s="226"/>
      <c r="O416" s="226"/>
      <c r="P416" s="226"/>
      <c r="Q416" s="226"/>
      <c r="R416" s="226"/>
      <c r="S416" s="226"/>
      <c r="T416" s="22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8" t="s">
        <v>125</v>
      </c>
      <c r="AU416" s="228" t="s">
        <v>76</v>
      </c>
      <c r="AV416" s="13" t="s">
        <v>76</v>
      </c>
      <c r="AW416" s="13" t="s">
        <v>31</v>
      </c>
      <c r="AX416" s="13" t="s">
        <v>69</v>
      </c>
      <c r="AY416" s="228" t="s">
        <v>112</v>
      </c>
    </row>
    <row r="417" s="13" customFormat="1">
      <c r="A417" s="13"/>
      <c r="B417" s="218"/>
      <c r="C417" s="219"/>
      <c r="D417" s="211" t="s">
        <v>125</v>
      </c>
      <c r="E417" s="220" t="s">
        <v>19</v>
      </c>
      <c r="F417" s="221" t="s">
        <v>573</v>
      </c>
      <c r="G417" s="219"/>
      <c r="H417" s="222">
        <v>88.439999999999998</v>
      </c>
      <c r="I417" s="223"/>
      <c r="J417" s="219"/>
      <c r="K417" s="219"/>
      <c r="L417" s="224"/>
      <c r="M417" s="225"/>
      <c r="N417" s="226"/>
      <c r="O417" s="226"/>
      <c r="P417" s="226"/>
      <c r="Q417" s="226"/>
      <c r="R417" s="226"/>
      <c r="S417" s="226"/>
      <c r="T417" s="22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8" t="s">
        <v>125</v>
      </c>
      <c r="AU417" s="228" t="s">
        <v>76</v>
      </c>
      <c r="AV417" s="13" t="s">
        <v>76</v>
      </c>
      <c r="AW417" s="13" t="s">
        <v>31</v>
      </c>
      <c r="AX417" s="13" t="s">
        <v>69</v>
      </c>
      <c r="AY417" s="228" t="s">
        <v>112</v>
      </c>
    </row>
    <row r="418" s="13" customFormat="1">
      <c r="A418" s="13"/>
      <c r="B418" s="218"/>
      <c r="C418" s="219"/>
      <c r="D418" s="211" t="s">
        <v>125</v>
      </c>
      <c r="E418" s="220" t="s">
        <v>19</v>
      </c>
      <c r="F418" s="221" t="s">
        <v>529</v>
      </c>
      <c r="G418" s="219"/>
      <c r="H418" s="222">
        <v>412.5</v>
      </c>
      <c r="I418" s="223"/>
      <c r="J418" s="219"/>
      <c r="K418" s="219"/>
      <c r="L418" s="224"/>
      <c r="M418" s="225"/>
      <c r="N418" s="226"/>
      <c r="O418" s="226"/>
      <c r="P418" s="226"/>
      <c r="Q418" s="226"/>
      <c r="R418" s="226"/>
      <c r="S418" s="226"/>
      <c r="T418" s="22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8" t="s">
        <v>125</v>
      </c>
      <c r="AU418" s="228" t="s">
        <v>76</v>
      </c>
      <c r="AV418" s="13" t="s">
        <v>76</v>
      </c>
      <c r="AW418" s="13" t="s">
        <v>31</v>
      </c>
      <c r="AX418" s="13" t="s">
        <v>69</v>
      </c>
      <c r="AY418" s="228" t="s">
        <v>112</v>
      </c>
    </row>
    <row r="419" s="14" customFormat="1">
      <c r="A419" s="14"/>
      <c r="B419" s="229"/>
      <c r="C419" s="230"/>
      <c r="D419" s="211" t="s">
        <v>125</v>
      </c>
      <c r="E419" s="231" t="s">
        <v>19</v>
      </c>
      <c r="F419" s="232" t="s">
        <v>203</v>
      </c>
      <c r="G419" s="230"/>
      <c r="H419" s="233">
        <v>3661.4700000000003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9" t="s">
        <v>125</v>
      </c>
      <c r="AU419" s="239" t="s">
        <v>76</v>
      </c>
      <c r="AV419" s="14" t="s">
        <v>119</v>
      </c>
      <c r="AW419" s="14" t="s">
        <v>31</v>
      </c>
      <c r="AX419" s="14" t="s">
        <v>74</v>
      </c>
      <c r="AY419" s="239" t="s">
        <v>112</v>
      </c>
    </row>
    <row r="420" s="2" customFormat="1" ht="16.5" customHeight="1">
      <c r="A420" s="39"/>
      <c r="B420" s="40"/>
      <c r="C420" s="198" t="s">
        <v>574</v>
      </c>
      <c r="D420" s="198" t="s">
        <v>114</v>
      </c>
      <c r="E420" s="199" t="s">
        <v>575</v>
      </c>
      <c r="F420" s="200" t="s">
        <v>576</v>
      </c>
      <c r="G420" s="201" t="s">
        <v>117</v>
      </c>
      <c r="H420" s="202">
        <v>3575.5100000000002</v>
      </c>
      <c r="I420" s="203"/>
      <c r="J420" s="204">
        <f>ROUND(I420*H420,2)</f>
        <v>0</v>
      </c>
      <c r="K420" s="200" t="s">
        <v>118</v>
      </c>
      <c r="L420" s="45"/>
      <c r="M420" s="205" t="s">
        <v>19</v>
      </c>
      <c r="N420" s="206" t="s">
        <v>40</v>
      </c>
      <c r="O420" s="85"/>
      <c r="P420" s="207">
        <f>O420*H420</f>
        <v>0</v>
      </c>
      <c r="Q420" s="207">
        <v>0</v>
      </c>
      <c r="R420" s="207">
        <f>Q420*H420</f>
        <v>0</v>
      </c>
      <c r="S420" s="207">
        <v>0</v>
      </c>
      <c r="T420" s="20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9" t="s">
        <v>119</v>
      </c>
      <c r="AT420" s="209" t="s">
        <v>114</v>
      </c>
      <c r="AU420" s="209" t="s">
        <v>76</v>
      </c>
      <c r="AY420" s="18" t="s">
        <v>112</v>
      </c>
      <c r="BE420" s="210">
        <f>IF(N420="základní",J420,0)</f>
        <v>0</v>
      </c>
      <c r="BF420" s="210">
        <f>IF(N420="snížená",J420,0)</f>
        <v>0</v>
      </c>
      <c r="BG420" s="210">
        <f>IF(N420="zákl. přenesená",J420,0)</f>
        <v>0</v>
      </c>
      <c r="BH420" s="210">
        <f>IF(N420="sníž. přenesená",J420,0)</f>
        <v>0</v>
      </c>
      <c r="BI420" s="210">
        <f>IF(N420="nulová",J420,0)</f>
        <v>0</v>
      </c>
      <c r="BJ420" s="18" t="s">
        <v>74</v>
      </c>
      <c r="BK420" s="210">
        <f>ROUND(I420*H420,2)</f>
        <v>0</v>
      </c>
      <c r="BL420" s="18" t="s">
        <v>119</v>
      </c>
      <c r="BM420" s="209" t="s">
        <v>577</v>
      </c>
    </row>
    <row r="421" s="2" customFormat="1">
      <c r="A421" s="39"/>
      <c r="B421" s="40"/>
      <c r="C421" s="41"/>
      <c r="D421" s="211" t="s">
        <v>121</v>
      </c>
      <c r="E421" s="41"/>
      <c r="F421" s="212" t="s">
        <v>578</v>
      </c>
      <c r="G421" s="41"/>
      <c r="H421" s="41"/>
      <c r="I421" s="213"/>
      <c r="J421" s="41"/>
      <c r="K421" s="41"/>
      <c r="L421" s="45"/>
      <c r="M421" s="214"/>
      <c r="N421" s="215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121</v>
      </c>
      <c r="AU421" s="18" t="s">
        <v>76</v>
      </c>
    </row>
    <row r="422" s="2" customFormat="1">
      <c r="A422" s="39"/>
      <c r="B422" s="40"/>
      <c r="C422" s="41"/>
      <c r="D422" s="216" t="s">
        <v>123</v>
      </c>
      <c r="E422" s="41"/>
      <c r="F422" s="217" t="s">
        <v>579</v>
      </c>
      <c r="G422" s="41"/>
      <c r="H422" s="41"/>
      <c r="I422" s="213"/>
      <c r="J422" s="41"/>
      <c r="K422" s="41"/>
      <c r="L422" s="45"/>
      <c r="M422" s="214"/>
      <c r="N422" s="215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123</v>
      </c>
      <c r="AU422" s="18" t="s">
        <v>76</v>
      </c>
    </row>
    <row r="423" s="13" customFormat="1">
      <c r="A423" s="13"/>
      <c r="B423" s="218"/>
      <c r="C423" s="219"/>
      <c r="D423" s="211" t="s">
        <v>125</v>
      </c>
      <c r="E423" s="220" t="s">
        <v>19</v>
      </c>
      <c r="F423" s="221" t="s">
        <v>327</v>
      </c>
      <c r="G423" s="219"/>
      <c r="H423" s="222">
        <v>1060</v>
      </c>
      <c r="I423" s="223"/>
      <c r="J423" s="219"/>
      <c r="K423" s="219"/>
      <c r="L423" s="224"/>
      <c r="M423" s="225"/>
      <c r="N423" s="226"/>
      <c r="O423" s="226"/>
      <c r="P423" s="226"/>
      <c r="Q423" s="226"/>
      <c r="R423" s="226"/>
      <c r="S423" s="226"/>
      <c r="T423" s="22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8" t="s">
        <v>125</v>
      </c>
      <c r="AU423" s="228" t="s">
        <v>76</v>
      </c>
      <c r="AV423" s="13" t="s">
        <v>76</v>
      </c>
      <c r="AW423" s="13" t="s">
        <v>31</v>
      </c>
      <c r="AX423" s="13" t="s">
        <v>69</v>
      </c>
      <c r="AY423" s="228" t="s">
        <v>112</v>
      </c>
    </row>
    <row r="424" s="13" customFormat="1">
      <c r="A424" s="13"/>
      <c r="B424" s="218"/>
      <c r="C424" s="219"/>
      <c r="D424" s="211" t="s">
        <v>125</v>
      </c>
      <c r="E424" s="220" t="s">
        <v>19</v>
      </c>
      <c r="F424" s="221" t="s">
        <v>527</v>
      </c>
      <c r="G424" s="219"/>
      <c r="H424" s="222">
        <v>16.960000000000001</v>
      </c>
      <c r="I424" s="223"/>
      <c r="J424" s="219"/>
      <c r="K424" s="219"/>
      <c r="L424" s="224"/>
      <c r="M424" s="225"/>
      <c r="N424" s="226"/>
      <c r="O424" s="226"/>
      <c r="P424" s="226"/>
      <c r="Q424" s="226"/>
      <c r="R424" s="226"/>
      <c r="S424" s="226"/>
      <c r="T424" s="22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28" t="s">
        <v>125</v>
      </c>
      <c r="AU424" s="228" t="s">
        <v>76</v>
      </c>
      <c r="AV424" s="13" t="s">
        <v>76</v>
      </c>
      <c r="AW424" s="13" t="s">
        <v>31</v>
      </c>
      <c r="AX424" s="13" t="s">
        <v>69</v>
      </c>
      <c r="AY424" s="228" t="s">
        <v>112</v>
      </c>
    </row>
    <row r="425" s="13" customFormat="1">
      <c r="A425" s="13"/>
      <c r="B425" s="218"/>
      <c r="C425" s="219"/>
      <c r="D425" s="211" t="s">
        <v>125</v>
      </c>
      <c r="E425" s="220" t="s">
        <v>19</v>
      </c>
      <c r="F425" s="221" t="s">
        <v>329</v>
      </c>
      <c r="G425" s="219"/>
      <c r="H425" s="222">
        <v>43.890000000000001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8" t="s">
        <v>125</v>
      </c>
      <c r="AU425" s="228" t="s">
        <v>76</v>
      </c>
      <c r="AV425" s="13" t="s">
        <v>76</v>
      </c>
      <c r="AW425" s="13" t="s">
        <v>31</v>
      </c>
      <c r="AX425" s="13" t="s">
        <v>69</v>
      </c>
      <c r="AY425" s="228" t="s">
        <v>112</v>
      </c>
    </row>
    <row r="426" s="13" customFormat="1">
      <c r="A426" s="13"/>
      <c r="B426" s="218"/>
      <c r="C426" s="219"/>
      <c r="D426" s="211" t="s">
        <v>125</v>
      </c>
      <c r="E426" s="220" t="s">
        <v>19</v>
      </c>
      <c r="F426" s="221" t="s">
        <v>330</v>
      </c>
      <c r="G426" s="219"/>
      <c r="H426" s="222">
        <v>2010</v>
      </c>
      <c r="I426" s="223"/>
      <c r="J426" s="219"/>
      <c r="K426" s="219"/>
      <c r="L426" s="224"/>
      <c r="M426" s="225"/>
      <c r="N426" s="226"/>
      <c r="O426" s="226"/>
      <c r="P426" s="226"/>
      <c r="Q426" s="226"/>
      <c r="R426" s="226"/>
      <c r="S426" s="226"/>
      <c r="T426" s="22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8" t="s">
        <v>125</v>
      </c>
      <c r="AU426" s="228" t="s">
        <v>76</v>
      </c>
      <c r="AV426" s="13" t="s">
        <v>76</v>
      </c>
      <c r="AW426" s="13" t="s">
        <v>31</v>
      </c>
      <c r="AX426" s="13" t="s">
        <v>69</v>
      </c>
      <c r="AY426" s="228" t="s">
        <v>112</v>
      </c>
    </row>
    <row r="427" s="13" customFormat="1">
      <c r="A427" s="13"/>
      <c r="B427" s="218"/>
      <c r="C427" s="219"/>
      <c r="D427" s="211" t="s">
        <v>125</v>
      </c>
      <c r="E427" s="220" t="s">
        <v>19</v>
      </c>
      <c r="F427" s="221" t="s">
        <v>528</v>
      </c>
      <c r="G427" s="219"/>
      <c r="H427" s="222">
        <v>32.159999999999997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8" t="s">
        <v>125</v>
      </c>
      <c r="AU427" s="228" t="s">
        <v>76</v>
      </c>
      <c r="AV427" s="13" t="s">
        <v>76</v>
      </c>
      <c r="AW427" s="13" t="s">
        <v>31</v>
      </c>
      <c r="AX427" s="13" t="s">
        <v>69</v>
      </c>
      <c r="AY427" s="228" t="s">
        <v>112</v>
      </c>
    </row>
    <row r="428" s="13" customFormat="1">
      <c r="A428" s="13"/>
      <c r="B428" s="218"/>
      <c r="C428" s="219"/>
      <c r="D428" s="211" t="s">
        <v>125</v>
      </c>
      <c r="E428" s="220" t="s">
        <v>19</v>
      </c>
      <c r="F428" s="221" t="s">
        <v>529</v>
      </c>
      <c r="G428" s="219"/>
      <c r="H428" s="222">
        <v>412.5</v>
      </c>
      <c r="I428" s="223"/>
      <c r="J428" s="219"/>
      <c r="K428" s="219"/>
      <c r="L428" s="224"/>
      <c r="M428" s="225"/>
      <c r="N428" s="226"/>
      <c r="O428" s="226"/>
      <c r="P428" s="226"/>
      <c r="Q428" s="226"/>
      <c r="R428" s="226"/>
      <c r="S428" s="226"/>
      <c r="T428" s="22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28" t="s">
        <v>125</v>
      </c>
      <c r="AU428" s="228" t="s">
        <v>76</v>
      </c>
      <c r="AV428" s="13" t="s">
        <v>76</v>
      </c>
      <c r="AW428" s="13" t="s">
        <v>31</v>
      </c>
      <c r="AX428" s="13" t="s">
        <v>69</v>
      </c>
      <c r="AY428" s="228" t="s">
        <v>112</v>
      </c>
    </row>
    <row r="429" s="14" customFormat="1">
      <c r="A429" s="14"/>
      <c r="B429" s="229"/>
      <c r="C429" s="230"/>
      <c r="D429" s="211" t="s">
        <v>125</v>
      </c>
      <c r="E429" s="231" t="s">
        <v>19</v>
      </c>
      <c r="F429" s="232" t="s">
        <v>203</v>
      </c>
      <c r="G429" s="230"/>
      <c r="H429" s="233">
        <v>3575.5100000000002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9" t="s">
        <v>125</v>
      </c>
      <c r="AU429" s="239" t="s">
        <v>76</v>
      </c>
      <c r="AV429" s="14" t="s">
        <v>119</v>
      </c>
      <c r="AW429" s="14" t="s">
        <v>31</v>
      </c>
      <c r="AX429" s="14" t="s">
        <v>74</v>
      </c>
      <c r="AY429" s="239" t="s">
        <v>112</v>
      </c>
    </row>
    <row r="430" s="2" customFormat="1" ht="21.75" customHeight="1">
      <c r="A430" s="39"/>
      <c r="B430" s="40"/>
      <c r="C430" s="198" t="s">
        <v>580</v>
      </c>
      <c r="D430" s="198" t="s">
        <v>114</v>
      </c>
      <c r="E430" s="199" t="s">
        <v>581</v>
      </c>
      <c r="F430" s="200" t="s">
        <v>582</v>
      </c>
      <c r="G430" s="201" t="s">
        <v>117</v>
      </c>
      <c r="H430" s="202">
        <v>3526.3899999999999</v>
      </c>
      <c r="I430" s="203"/>
      <c r="J430" s="204">
        <f>ROUND(I430*H430,2)</f>
        <v>0</v>
      </c>
      <c r="K430" s="200" t="s">
        <v>118</v>
      </c>
      <c r="L430" s="45"/>
      <c r="M430" s="205" t="s">
        <v>19</v>
      </c>
      <c r="N430" s="206" t="s">
        <v>40</v>
      </c>
      <c r="O430" s="85"/>
      <c r="P430" s="207">
        <f>O430*H430</f>
        <v>0</v>
      </c>
      <c r="Q430" s="207">
        <v>0</v>
      </c>
      <c r="R430" s="207">
        <f>Q430*H430</f>
        <v>0</v>
      </c>
      <c r="S430" s="207">
        <v>0</v>
      </c>
      <c r="T430" s="208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9" t="s">
        <v>119</v>
      </c>
      <c r="AT430" s="209" t="s">
        <v>114</v>
      </c>
      <c r="AU430" s="209" t="s">
        <v>76</v>
      </c>
      <c r="AY430" s="18" t="s">
        <v>112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8" t="s">
        <v>74</v>
      </c>
      <c r="BK430" s="210">
        <f>ROUND(I430*H430,2)</f>
        <v>0</v>
      </c>
      <c r="BL430" s="18" t="s">
        <v>119</v>
      </c>
      <c r="BM430" s="209" t="s">
        <v>583</v>
      </c>
    </row>
    <row r="431" s="2" customFormat="1">
      <c r="A431" s="39"/>
      <c r="B431" s="40"/>
      <c r="C431" s="41"/>
      <c r="D431" s="211" t="s">
        <v>121</v>
      </c>
      <c r="E431" s="41"/>
      <c r="F431" s="212" t="s">
        <v>584</v>
      </c>
      <c r="G431" s="41"/>
      <c r="H431" s="41"/>
      <c r="I431" s="213"/>
      <c r="J431" s="41"/>
      <c r="K431" s="41"/>
      <c r="L431" s="45"/>
      <c r="M431" s="214"/>
      <c r="N431" s="215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121</v>
      </c>
      <c r="AU431" s="18" t="s">
        <v>76</v>
      </c>
    </row>
    <row r="432" s="2" customFormat="1">
      <c r="A432" s="39"/>
      <c r="B432" s="40"/>
      <c r="C432" s="41"/>
      <c r="D432" s="216" t="s">
        <v>123</v>
      </c>
      <c r="E432" s="41"/>
      <c r="F432" s="217" t="s">
        <v>585</v>
      </c>
      <c r="G432" s="41"/>
      <c r="H432" s="41"/>
      <c r="I432" s="213"/>
      <c r="J432" s="41"/>
      <c r="K432" s="41"/>
      <c r="L432" s="45"/>
      <c r="M432" s="214"/>
      <c r="N432" s="215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123</v>
      </c>
      <c r="AU432" s="18" t="s">
        <v>76</v>
      </c>
    </row>
    <row r="433" s="13" customFormat="1">
      <c r="A433" s="13"/>
      <c r="B433" s="218"/>
      <c r="C433" s="219"/>
      <c r="D433" s="211" t="s">
        <v>125</v>
      </c>
      <c r="E433" s="220" t="s">
        <v>19</v>
      </c>
      <c r="F433" s="221" t="s">
        <v>327</v>
      </c>
      <c r="G433" s="219"/>
      <c r="H433" s="222">
        <v>1060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8" t="s">
        <v>125</v>
      </c>
      <c r="AU433" s="228" t="s">
        <v>76</v>
      </c>
      <c r="AV433" s="13" t="s">
        <v>76</v>
      </c>
      <c r="AW433" s="13" t="s">
        <v>31</v>
      </c>
      <c r="AX433" s="13" t="s">
        <v>69</v>
      </c>
      <c r="AY433" s="228" t="s">
        <v>112</v>
      </c>
    </row>
    <row r="434" s="13" customFormat="1">
      <c r="A434" s="13"/>
      <c r="B434" s="218"/>
      <c r="C434" s="219"/>
      <c r="D434" s="211" t="s">
        <v>125</v>
      </c>
      <c r="E434" s="220" t="s">
        <v>19</v>
      </c>
      <c r="F434" s="221" t="s">
        <v>329</v>
      </c>
      <c r="G434" s="219"/>
      <c r="H434" s="222">
        <v>43.890000000000001</v>
      </c>
      <c r="I434" s="223"/>
      <c r="J434" s="219"/>
      <c r="K434" s="219"/>
      <c r="L434" s="224"/>
      <c r="M434" s="225"/>
      <c r="N434" s="226"/>
      <c r="O434" s="226"/>
      <c r="P434" s="226"/>
      <c r="Q434" s="226"/>
      <c r="R434" s="226"/>
      <c r="S434" s="226"/>
      <c r="T434" s="22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28" t="s">
        <v>125</v>
      </c>
      <c r="AU434" s="228" t="s">
        <v>76</v>
      </c>
      <c r="AV434" s="13" t="s">
        <v>76</v>
      </c>
      <c r="AW434" s="13" t="s">
        <v>31</v>
      </c>
      <c r="AX434" s="13" t="s">
        <v>69</v>
      </c>
      <c r="AY434" s="228" t="s">
        <v>112</v>
      </c>
    </row>
    <row r="435" s="13" customFormat="1">
      <c r="A435" s="13"/>
      <c r="B435" s="218"/>
      <c r="C435" s="219"/>
      <c r="D435" s="211" t="s">
        <v>125</v>
      </c>
      <c r="E435" s="220" t="s">
        <v>19</v>
      </c>
      <c r="F435" s="221" t="s">
        <v>330</v>
      </c>
      <c r="G435" s="219"/>
      <c r="H435" s="222">
        <v>2010</v>
      </c>
      <c r="I435" s="223"/>
      <c r="J435" s="219"/>
      <c r="K435" s="219"/>
      <c r="L435" s="224"/>
      <c r="M435" s="225"/>
      <c r="N435" s="226"/>
      <c r="O435" s="226"/>
      <c r="P435" s="226"/>
      <c r="Q435" s="226"/>
      <c r="R435" s="226"/>
      <c r="S435" s="226"/>
      <c r="T435" s="22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8" t="s">
        <v>125</v>
      </c>
      <c r="AU435" s="228" t="s">
        <v>76</v>
      </c>
      <c r="AV435" s="13" t="s">
        <v>76</v>
      </c>
      <c r="AW435" s="13" t="s">
        <v>31</v>
      </c>
      <c r="AX435" s="13" t="s">
        <v>69</v>
      </c>
      <c r="AY435" s="228" t="s">
        <v>112</v>
      </c>
    </row>
    <row r="436" s="13" customFormat="1">
      <c r="A436" s="13"/>
      <c r="B436" s="218"/>
      <c r="C436" s="219"/>
      <c r="D436" s="211" t="s">
        <v>125</v>
      </c>
      <c r="E436" s="220" t="s">
        <v>19</v>
      </c>
      <c r="F436" s="221" t="s">
        <v>529</v>
      </c>
      <c r="G436" s="219"/>
      <c r="H436" s="222">
        <v>412.5</v>
      </c>
      <c r="I436" s="223"/>
      <c r="J436" s="219"/>
      <c r="K436" s="219"/>
      <c r="L436" s="224"/>
      <c r="M436" s="225"/>
      <c r="N436" s="226"/>
      <c r="O436" s="226"/>
      <c r="P436" s="226"/>
      <c r="Q436" s="226"/>
      <c r="R436" s="226"/>
      <c r="S436" s="226"/>
      <c r="T436" s="22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28" t="s">
        <v>125</v>
      </c>
      <c r="AU436" s="228" t="s">
        <v>76</v>
      </c>
      <c r="AV436" s="13" t="s">
        <v>76</v>
      </c>
      <c r="AW436" s="13" t="s">
        <v>31</v>
      </c>
      <c r="AX436" s="13" t="s">
        <v>69</v>
      </c>
      <c r="AY436" s="228" t="s">
        <v>112</v>
      </c>
    </row>
    <row r="437" s="14" customFormat="1">
      <c r="A437" s="14"/>
      <c r="B437" s="229"/>
      <c r="C437" s="230"/>
      <c r="D437" s="211" t="s">
        <v>125</v>
      </c>
      <c r="E437" s="231" t="s">
        <v>19</v>
      </c>
      <c r="F437" s="232" t="s">
        <v>203</v>
      </c>
      <c r="G437" s="230"/>
      <c r="H437" s="233">
        <v>3526.3900000000003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9" t="s">
        <v>125</v>
      </c>
      <c r="AU437" s="239" t="s">
        <v>76</v>
      </c>
      <c r="AV437" s="14" t="s">
        <v>119</v>
      </c>
      <c r="AW437" s="14" t="s">
        <v>31</v>
      </c>
      <c r="AX437" s="14" t="s">
        <v>74</v>
      </c>
      <c r="AY437" s="239" t="s">
        <v>112</v>
      </c>
    </row>
    <row r="438" s="2" customFormat="1" ht="16.5" customHeight="1">
      <c r="A438" s="39"/>
      <c r="B438" s="40"/>
      <c r="C438" s="198" t="s">
        <v>586</v>
      </c>
      <c r="D438" s="198" t="s">
        <v>114</v>
      </c>
      <c r="E438" s="199" t="s">
        <v>587</v>
      </c>
      <c r="F438" s="200" t="s">
        <v>588</v>
      </c>
      <c r="G438" s="201" t="s">
        <v>117</v>
      </c>
      <c r="H438" s="202">
        <v>197.75</v>
      </c>
      <c r="I438" s="203"/>
      <c r="J438" s="204">
        <f>ROUND(I438*H438,2)</f>
        <v>0</v>
      </c>
      <c r="K438" s="200" t="s">
        <v>118</v>
      </c>
      <c r="L438" s="45"/>
      <c r="M438" s="205" t="s">
        <v>19</v>
      </c>
      <c r="N438" s="206" t="s">
        <v>40</v>
      </c>
      <c r="O438" s="85"/>
      <c r="P438" s="207">
        <f>O438*H438</f>
        <v>0</v>
      </c>
      <c r="Q438" s="207">
        <v>0.19536000000000001</v>
      </c>
      <c r="R438" s="207">
        <f>Q438*H438</f>
        <v>38.632440000000003</v>
      </c>
      <c r="S438" s="207">
        <v>0</v>
      </c>
      <c r="T438" s="20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09" t="s">
        <v>119</v>
      </c>
      <c r="AT438" s="209" t="s">
        <v>114</v>
      </c>
      <c r="AU438" s="209" t="s">
        <v>76</v>
      </c>
      <c r="AY438" s="18" t="s">
        <v>112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8" t="s">
        <v>74</v>
      </c>
      <c r="BK438" s="210">
        <f>ROUND(I438*H438,2)</f>
        <v>0</v>
      </c>
      <c r="BL438" s="18" t="s">
        <v>119</v>
      </c>
      <c r="BM438" s="209" t="s">
        <v>589</v>
      </c>
    </row>
    <row r="439" s="2" customFormat="1">
      <c r="A439" s="39"/>
      <c r="B439" s="40"/>
      <c r="C439" s="41"/>
      <c r="D439" s="211" t="s">
        <v>121</v>
      </c>
      <c r="E439" s="41"/>
      <c r="F439" s="212" t="s">
        <v>590</v>
      </c>
      <c r="G439" s="41"/>
      <c r="H439" s="41"/>
      <c r="I439" s="213"/>
      <c r="J439" s="41"/>
      <c r="K439" s="41"/>
      <c r="L439" s="45"/>
      <c r="M439" s="214"/>
      <c r="N439" s="215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121</v>
      </c>
      <c r="AU439" s="18" t="s">
        <v>76</v>
      </c>
    </row>
    <row r="440" s="2" customFormat="1">
      <c r="A440" s="39"/>
      <c r="B440" s="40"/>
      <c r="C440" s="41"/>
      <c r="D440" s="216" t="s">
        <v>123</v>
      </c>
      <c r="E440" s="41"/>
      <c r="F440" s="217" t="s">
        <v>591</v>
      </c>
      <c r="G440" s="41"/>
      <c r="H440" s="41"/>
      <c r="I440" s="213"/>
      <c r="J440" s="41"/>
      <c r="K440" s="41"/>
      <c r="L440" s="45"/>
      <c r="M440" s="214"/>
      <c r="N440" s="215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123</v>
      </c>
      <c r="AU440" s="18" t="s">
        <v>76</v>
      </c>
    </row>
    <row r="441" s="13" customFormat="1">
      <c r="A441" s="13"/>
      <c r="B441" s="218"/>
      <c r="C441" s="219"/>
      <c r="D441" s="211" t="s">
        <v>125</v>
      </c>
      <c r="E441" s="220" t="s">
        <v>19</v>
      </c>
      <c r="F441" s="221" t="s">
        <v>442</v>
      </c>
      <c r="G441" s="219"/>
      <c r="H441" s="222">
        <v>43.25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8" t="s">
        <v>125</v>
      </c>
      <c r="AU441" s="228" t="s">
        <v>76</v>
      </c>
      <c r="AV441" s="13" t="s">
        <v>76</v>
      </c>
      <c r="AW441" s="13" t="s">
        <v>31</v>
      </c>
      <c r="AX441" s="13" t="s">
        <v>69</v>
      </c>
      <c r="AY441" s="228" t="s">
        <v>112</v>
      </c>
    </row>
    <row r="442" s="13" customFormat="1">
      <c r="A442" s="13"/>
      <c r="B442" s="218"/>
      <c r="C442" s="219"/>
      <c r="D442" s="211" t="s">
        <v>125</v>
      </c>
      <c r="E442" s="220" t="s">
        <v>19</v>
      </c>
      <c r="F442" s="221" t="s">
        <v>443</v>
      </c>
      <c r="G442" s="219"/>
      <c r="H442" s="222">
        <v>60.5</v>
      </c>
      <c r="I442" s="223"/>
      <c r="J442" s="219"/>
      <c r="K442" s="219"/>
      <c r="L442" s="224"/>
      <c r="M442" s="225"/>
      <c r="N442" s="226"/>
      <c r="O442" s="226"/>
      <c r="P442" s="226"/>
      <c r="Q442" s="226"/>
      <c r="R442" s="226"/>
      <c r="S442" s="226"/>
      <c r="T442" s="22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28" t="s">
        <v>125</v>
      </c>
      <c r="AU442" s="228" t="s">
        <v>76</v>
      </c>
      <c r="AV442" s="13" t="s">
        <v>76</v>
      </c>
      <c r="AW442" s="13" t="s">
        <v>31</v>
      </c>
      <c r="AX442" s="13" t="s">
        <v>69</v>
      </c>
      <c r="AY442" s="228" t="s">
        <v>112</v>
      </c>
    </row>
    <row r="443" s="13" customFormat="1">
      <c r="A443" s="13"/>
      <c r="B443" s="218"/>
      <c r="C443" s="219"/>
      <c r="D443" s="211" t="s">
        <v>125</v>
      </c>
      <c r="E443" s="220" t="s">
        <v>19</v>
      </c>
      <c r="F443" s="221" t="s">
        <v>444</v>
      </c>
      <c r="G443" s="219"/>
      <c r="H443" s="222">
        <v>94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8" t="s">
        <v>125</v>
      </c>
      <c r="AU443" s="228" t="s">
        <v>76</v>
      </c>
      <c r="AV443" s="13" t="s">
        <v>76</v>
      </c>
      <c r="AW443" s="13" t="s">
        <v>31</v>
      </c>
      <c r="AX443" s="13" t="s">
        <v>69</v>
      </c>
      <c r="AY443" s="228" t="s">
        <v>112</v>
      </c>
    </row>
    <row r="444" s="14" customFormat="1">
      <c r="A444" s="14"/>
      <c r="B444" s="229"/>
      <c r="C444" s="230"/>
      <c r="D444" s="211" t="s">
        <v>125</v>
      </c>
      <c r="E444" s="231" t="s">
        <v>19</v>
      </c>
      <c r="F444" s="232" t="s">
        <v>203</v>
      </c>
      <c r="G444" s="230"/>
      <c r="H444" s="233">
        <v>197.75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39" t="s">
        <v>125</v>
      </c>
      <c r="AU444" s="239" t="s">
        <v>76</v>
      </c>
      <c r="AV444" s="14" t="s">
        <v>119</v>
      </c>
      <c r="AW444" s="14" t="s">
        <v>31</v>
      </c>
      <c r="AX444" s="14" t="s">
        <v>74</v>
      </c>
      <c r="AY444" s="239" t="s">
        <v>112</v>
      </c>
    </row>
    <row r="445" s="2" customFormat="1" ht="16.5" customHeight="1">
      <c r="A445" s="39"/>
      <c r="B445" s="40"/>
      <c r="C445" s="240" t="s">
        <v>592</v>
      </c>
      <c r="D445" s="240" t="s">
        <v>355</v>
      </c>
      <c r="E445" s="241" t="s">
        <v>593</v>
      </c>
      <c r="F445" s="242" t="s">
        <v>594</v>
      </c>
      <c r="G445" s="243" t="s">
        <v>117</v>
      </c>
      <c r="H445" s="244">
        <v>94</v>
      </c>
      <c r="I445" s="245"/>
      <c r="J445" s="246">
        <f>ROUND(I445*H445,2)</f>
        <v>0</v>
      </c>
      <c r="K445" s="242" t="s">
        <v>118</v>
      </c>
      <c r="L445" s="247"/>
      <c r="M445" s="248" t="s">
        <v>19</v>
      </c>
      <c r="N445" s="249" t="s">
        <v>40</v>
      </c>
      <c r="O445" s="85"/>
      <c r="P445" s="207">
        <f>O445*H445</f>
        <v>0</v>
      </c>
      <c r="Q445" s="207">
        <v>0.222</v>
      </c>
      <c r="R445" s="207">
        <f>Q445*H445</f>
        <v>20.867999999999999</v>
      </c>
      <c r="S445" s="207">
        <v>0</v>
      </c>
      <c r="T445" s="20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09" t="s">
        <v>165</v>
      </c>
      <c r="AT445" s="209" t="s">
        <v>355</v>
      </c>
      <c r="AU445" s="209" t="s">
        <v>76</v>
      </c>
      <c r="AY445" s="18" t="s">
        <v>112</v>
      </c>
      <c r="BE445" s="210">
        <f>IF(N445="základní",J445,0)</f>
        <v>0</v>
      </c>
      <c r="BF445" s="210">
        <f>IF(N445="snížená",J445,0)</f>
        <v>0</v>
      </c>
      <c r="BG445" s="210">
        <f>IF(N445="zákl. přenesená",J445,0)</f>
        <v>0</v>
      </c>
      <c r="BH445" s="210">
        <f>IF(N445="sníž. přenesená",J445,0)</f>
        <v>0</v>
      </c>
      <c r="BI445" s="210">
        <f>IF(N445="nulová",J445,0)</f>
        <v>0</v>
      </c>
      <c r="BJ445" s="18" t="s">
        <v>74</v>
      </c>
      <c r="BK445" s="210">
        <f>ROUND(I445*H445,2)</f>
        <v>0</v>
      </c>
      <c r="BL445" s="18" t="s">
        <v>119</v>
      </c>
      <c r="BM445" s="209" t="s">
        <v>595</v>
      </c>
    </row>
    <row r="446" s="2" customFormat="1">
      <c r="A446" s="39"/>
      <c r="B446" s="40"/>
      <c r="C446" s="41"/>
      <c r="D446" s="211" t="s">
        <v>121</v>
      </c>
      <c r="E446" s="41"/>
      <c r="F446" s="212" t="s">
        <v>594</v>
      </c>
      <c r="G446" s="41"/>
      <c r="H446" s="41"/>
      <c r="I446" s="213"/>
      <c r="J446" s="41"/>
      <c r="K446" s="41"/>
      <c r="L446" s="45"/>
      <c r="M446" s="214"/>
      <c r="N446" s="215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121</v>
      </c>
      <c r="AU446" s="18" t="s">
        <v>76</v>
      </c>
    </row>
    <row r="447" s="13" customFormat="1">
      <c r="A447" s="13"/>
      <c r="B447" s="218"/>
      <c r="C447" s="219"/>
      <c r="D447" s="211" t="s">
        <v>125</v>
      </c>
      <c r="E447" s="220" t="s">
        <v>19</v>
      </c>
      <c r="F447" s="221" t="s">
        <v>444</v>
      </c>
      <c r="G447" s="219"/>
      <c r="H447" s="222">
        <v>94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28" t="s">
        <v>125</v>
      </c>
      <c r="AU447" s="228" t="s">
        <v>76</v>
      </c>
      <c r="AV447" s="13" t="s">
        <v>76</v>
      </c>
      <c r="AW447" s="13" t="s">
        <v>31</v>
      </c>
      <c r="AX447" s="13" t="s">
        <v>74</v>
      </c>
      <c r="AY447" s="228" t="s">
        <v>112</v>
      </c>
    </row>
    <row r="448" s="2" customFormat="1" ht="16.5" customHeight="1">
      <c r="A448" s="39"/>
      <c r="B448" s="40"/>
      <c r="C448" s="240" t="s">
        <v>596</v>
      </c>
      <c r="D448" s="240" t="s">
        <v>355</v>
      </c>
      <c r="E448" s="241" t="s">
        <v>597</v>
      </c>
      <c r="F448" s="242" t="s">
        <v>598</v>
      </c>
      <c r="G448" s="243" t="s">
        <v>117</v>
      </c>
      <c r="H448" s="244">
        <v>103.75</v>
      </c>
      <c r="I448" s="245"/>
      <c r="J448" s="246">
        <f>ROUND(I448*H448,2)</f>
        <v>0</v>
      </c>
      <c r="K448" s="242" t="s">
        <v>118</v>
      </c>
      <c r="L448" s="247"/>
      <c r="M448" s="248" t="s">
        <v>19</v>
      </c>
      <c r="N448" s="249" t="s">
        <v>40</v>
      </c>
      <c r="O448" s="85"/>
      <c r="P448" s="207">
        <f>O448*H448</f>
        <v>0</v>
      </c>
      <c r="Q448" s="207">
        <v>0.41699999999999998</v>
      </c>
      <c r="R448" s="207">
        <f>Q448*H448</f>
        <v>43.263749999999995</v>
      </c>
      <c r="S448" s="207">
        <v>0</v>
      </c>
      <c r="T448" s="20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09" t="s">
        <v>165</v>
      </c>
      <c r="AT448" s="209" t="s">
        <v>355</v>
      </c>
      <c r="AU448" s="209" t="s">
        <v>76</v>
      </c>
      <c r="AY448" s="18" t="s">
        <v>112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8" t="s">
        <v>74</v>
      </c>
      <c r="BK448" s="210">
        <f>ROUND(I448*H448,2)</f>
        <v>0</v>
      </c>
      <c r="BL448" s="18" t="s">
        <v>119</v>
      </c>
      <c r="BM448" s="209" t="s">
        <v>599</v>
      </c>
    </row>
    <row r="449" s="2" customFormat="1">
      <c r="A449" s="39"/>
      <c r="B449" s="40"/>
      <c r="C449" s="41"/>
      <c r="D449" s="211" t="s">
        <v>121</v>
      </c>
      <c r="E449" s="41"/>
      <c r="F449" s="212" t="s">
        <v>598</v>
      </c>
      <c r="G449" s="41"/>
      <c r="H449" s="41"/>
      <c r="I449" s="213"/>
      <c r="J449" s="41"/>
      <c r="K449" s="41"/>
      <c r="L449" s="45"/>
      <c r="M449" s="214"/>
      <c r="N449" s="215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121</v>
      </c>
      <c r="AU449" s="18" t="s">
        <v>76</v>
      </c>
    </row>
    <row r="450" s="13" customFormat="1">
      <c r="A450" s="13"/>
      <c r="B450" s="218"/>
      <c r="C450" s="219"/>
      <c r="D450" s="211" t="s">
        <v>125</v>
      </c>
      <c r="E450" s="220" t="s">
        <v>19</v>
      </c>
      <c r="F450" s="221" t="s">
        <v>442</v>
      </c>
      <c r="G450" s="219"/>
      <c r="H450" s="222">
        <v>43.25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28" t="s">
        <v>125</v>
      </c>
      <c r="AU450" s="228" t="s">
        <v>76</v>
      </c>
      <c r="AV450" s="13" t="s">
        <v>76</v>
      </c>
      <c r="AW450" s="13" t="s">
        <v>31</v>
      </c>
      <c r="AX450" s="13" t="s">
        <v>69</v>
      </c>
      <c r="AY450" s="228" t="s">
        <v>112</v>
      </c>
    </row>
    <row r="451" s="13" customFormat="1">
      <c r="A451" s="13"/>
      <c r="B451" s="218"/>
      <c r="C451" s="219"/>
      <c r="D451" s="211" t="s">
        <v>125</v>
      </c>
      <c r="E451" s="220" t="s">
        <v>19</v>
      </c>
      <c r="F451" s="221" t="s">
        <v>443</v>
      </c>
      <c r="G451" s="219"/>
      <c r="H451" s="222">
        <v>60.5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28" t="s">
        <v>125</v>
      </c>
      <c r="AU451" s="228" t="s">
        <v>76</v>
      </c>
      <c r="AV451" s="13" t="s">
        <v>76</v>
      </c>
      <c r="AW451" s="13" t="s">
        <v>31</v>
      </c>
      <c r="AX451" s="13" t="s">
        <v>69</v>
      </c>
      <c r="AY451" s="228" t="s">
        <v>112</v>
      </c>
    </row>
    <row r="452" s="14" customFormat="1">
      <c r="A452" s="14"/>
      <c r="B452" s="229"/>
      <c r="C452" s="230"/>
      <c r="D452" s="211" t="s">
        <v>125</v>
      </c>
      <c r="E452" s="231" t="s">
        <v>19</v>
      </c>
      <c r="F452" s="232" t="s">
        <v>203</v>
      </c>
      <c r="G452" s="230"/>
      <c r="H452" s="233">
        <v>103.75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39" t="s">
        <v>125</v>
      </c>
      <c r="AU452" s="239" t="s">
        <v>76</v>
      </c>
      <c r="AV452" s="14" t="s">
        <v>119</v>
      </c>
      <c r="AW452" s="14" t="s">
        <v>31</v>
      </c>
      <c r="AX452" s="14" t="s">
        <v>74</v>
      </c>
      <c r="AY452" s="239" t="s">
        <v>112</v>
      </c>
    </row>
    <row r="453" s="2" customFormat="1" ht="16.5" customHeight="1">
      <c r="A453" s="39"/>
      <c r="B453" s="40"/>
      <c r="C453" s="198" t="s">
        <v>600</v>
      </c>
      <c r="D453" s="198" t="s">
        <v>114</v>
      </c>
      <c r="E453" s="199" t="s">
        <v>601</v>
      </c>
      <c r="F453" s="200" t="s">
        <v>602</v>
      </c>
      <c r="G453" s="201" t="s">
        <v>117</v>
      </c>
      <c r="H453" s="202">
        <v>321.30000000000001</v>
      </c>
      <c r="I453" s="203"/>
      <c r="J453" s="204">
        <f>ROUND(I453*H453,2)</f>
        <v>0</v>
      </c>
      <c r="K453" s="200" t="s">
        <v>118</v>
      </c>
      <c r="L453" s="45"/>
      <c r="M453" s="205" t="s">
        <v>19</v>
      </c>
      <c r="N453" s="206" t="s">
        <v>40</v>
      </c>
      <c r="O453" s="85"/>
      <c r="P453" s="207">
        <f>O453*H453</f>
        <v>0</v>
      </c>
      <c r="Q453" s="207">
        <v>0.10362</v>
      </c>
      <c r="R453" s="207">
        <f>Q453*H453</f>
        <v>33.293106000000002</v>
      </c>
      <c r="S453" s="207">
        <v>0</v>
      </c>
      <c r="T453" s="20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09" t="s">
        <v>119</v>
      </c>
      <c r="AT453" s="209" t="s">
        <v>114</v>
      </c>
      <c r="AU453" s="209" t="s">
        <v>76</v>
      </c>
      <c r="AY453" s="18" t="s">
        <v>112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8" t="s">
        <v>74</v>
      </c>
      <c r="BK453" s="210">
        <f>ROUND(I453*H453,2)</f>
        <v>0</v>
      </c>
      <c r="BL453" s="18" t="s">
        <v>119</v>
      </c>
      <c r="BM453" s="209" t="s">
        <v>603</v>
      </c>
    </row>
    <row r="454" s="2" customFormat="1">
      <c r="A454" s="39"/>
      <c r="B454" s="40"/>
      <c r="C454" s="41"/>
      <c r="D454" s="211" t="s">
        <v>121</v>
      </c>
      <c r="E454" s="41"/>
      <c r="F454" s="212" t="s">
        <v>604</v>
      </c>
      <c r="G454" s="41"/>
      <c r="H454" s="41"/>
      <c r="I454" s="213"/>
      <c r="J454" s="41"/>
      <c r="K454" s="41"/>
      <c r="L454" s="45"/>
      <c r="M454" s="214"/>
      <c r="N454" s="215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121</v>
      </c>
      <c r="AU454" s="18" t="s">
        <v>76</v>
      </c>
    </row>
    <row r="455" s="2" customFormat="1">
      <c r="A455" s="39"/>
      <c r="B455" s="40"/>
      <c r="C455" s="41"/>
      <c r="D455" s="216" t="s">
        <v>123</v>
      </c>
      <c r="E455" s="41"/>
      <c r="F455" s="217" t="s">
        <v>605</v>
      </c>
      <c r="G455" s="41"/>
      <c r="H455" s="41"/>
      <c r="I455" s="213"/>
      <c r="J455" s="41"/>
      <c r="K455" s="41"/>
      <c r="L455" s="45"/>
      <c r="M455" s="214"/>
      <c r="N455" s="215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123</v>
      </c>
      <c r="AU455" s="18" t="s">
        <v>76</v>
      </c>
    </row>
    <row r="456" s="13" customFormat="1">
      <c r="A456" s="13"/>
      <c r="B456" s="218"/>
      <c r="C456" s="219"/>
      <c r="D456" s="211" t="s">
        <v>125</v>
      </c>
      <c r="E456" s="220" t="s">
        <v>19</v>
      </c>
      <c r="F456" s="221" t="s">
        <v>606</v>
      </c>
      <c r="G456" s="219"/>
      <c r="H456" s="222">
        <v>208.80000000000001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28" t="s">
        <v>125</v>
      </c>
      <c r="AU456" s="228" t="s">
        <v>76</v>
      </c>
      <c r="AV456" s="13" t="s">
        <v>76</v>
      </c>
      <c r="AW456" s="13" t="s">
        <v>31</v>
      </c>
      <c r="AX456" s="13" t="s">
        <v>69</v>
      </c>
      <c r="AY456" s="228" t="s">
        <v>112</v>
      </c>
    </row>
    <row r="457" s="13" customFormat="1">
      <c r="A457" s="13"/>
      <c r="B457" s="218"/>
      <c r="C457" s="219"/>
      <c r="D457" s="211" t="s">
        <v>125</v>
      </c>
      <c r="E457" s="220" t="s">
        <v>19</v>
      </c>
      <c r="F457" s="221" t="s">
        <v>607</v>
      </c>
      <c r="G457" s="219"/>
      <c r="H457" s="222">
        <v>41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28" t="s">
        <v>125</v>
      </c>
      <c r="AU457" s="228" t="s">
        <v>76</v>
      </c>
      <c r="AV457" s="13" t="s">
        <v>76</v>
      </c>
      <c r="AW457" s="13" t="s">
        <v>31</v>
      </c>
      <c r="AX457" s="13" t="s">
        <v>69</v>
      </c>
      <c r="AY457" s="228" t="s">
        <v>112</v>
      </c>
    </row>
    <row r="458" s="13" customFormat="1">
      <c r="A458" s="13"/>
      <c r="B458" s="218"/>
      <c r="C458" s="219"/>
      <c r="D458" s="211" t="s">
        <v>125</v>
      </c>
      <c r="E458" s="220" t="s">
        <v>19</v>
      </c>
      <c r="F458" s="221" t="s">
        <v>608</v>
      </c>
      <c r="G458" s="219"/>
      <c r="H458" s="222">
        <v>71.5</v>
      </c>
      <c r="I458" s="223"/>
      <c r="J458" s="219"/>
      <c r="K458" s="219"/>
      <c r="L458" s="224"/>
      <c r="M458" s="225"/>
      <c r="N458" s="226"/>
      <c r="O458" s="226"/>
      <c r="P458" s="226"/>
      <c r="Q458" s="226"/>
      <c r="R458" s="226"/>
      <c r="S458" s="226"/>
      <c r="T458" s="22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8" t="s">
        <v>125</v>
      </c>
      <c r="AU458" s="228" t="s">
        <v>76</v>
      </c>
      <c r="AV458" s="13" t="s">
        <v>76</v>
      </c>
      <c r="AW458" s="13" t="s">
        <v>31</v>
      </c>
      <c r="AX458" s="13" t="s">
        <v>69</v>
      </c>
      <c r="AY458" s="228" t="s">
        <v>112</v>
      </c>
    </row>
    <row r="459" s="14" customFormat="1">
      <c r="A459" s="14"/>
      <c r="B459" s="229"/>
      <c r="C459" s="230"/>
      <c r="D459" s="211" t="s">
        <v>125</v>
      </c>
      <c r="E459" s="231" t="s">
        <v>19</v>
      </c>
      <c r="F459" s="232" t="s">
        <v>203</v>
      </c>
      <c r="G459" s="230"/>
      <c r="H459" s="233">
        <v>321.30000000000001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39" t="s">
        <v>125</v>
      </c>
      <c r="AU459" s="239" t="s">
        <v>76</v>
      </c>
      <c r="AV459" s="14" t="s">
        <v>119</v>
      </c>
      <c r="AW459" s="14" t="s">
        <v>31</v>
      </c>
      <c r="AX459" s="14" t="s">
        <v>74</v>
      </c>
      <c r="AY459" s="239" t="s">
        <v>112</v>
      </c>
    </row>
    <row r="460" s="2" customFormat="1" ht="16.5" customHeight="1">
      <c r="A460" s="39"/>
      <c r="B460" s="40"/>
      <c r="C460" s="240" t="s">
        <v>609</v>
      </c>
      <c r="D460" s="240" t="s">
        <v>355</v>
      </c>
      <c r="E460" s="241" t="s">
        <v>610</v>
      </c>
      <c r="F460" s="242" t="s">
        <v>611</v>
      </c>
      <c r="G460" s="243" t="s">
        <v>117</v>
      </c>
      <c r="H460" s="244">
        <v>103.59999999999999</v>
      </c>
      <c r="I460" s="245"/>
      <c r="J460" s="246">
        <f>ROUND(I460*H460,2)</f>
        <v>0</v>
      </c>
      <c r="K460" s="242" t="s">
        <v>118</v>
      </c>
      <c r="L460" s="247"/>
      <c r="M460" s="248" t="s">
        <v>19</v>
      </c>
      <c r="N460" s="249" t="s">
        <v>40</v>
      </c>
      <c r="O460" s="85"/>
      <c r="P460" s="207">
        <f>O460*H460</f>
        <v>0</v>
      </c>
      <c r="Q460" s="207">
        <v>0.185</v>
      </c>
      <c r="R460" s="207">
        <f>Q460*H460</f>
        <v>19.166</v>
      </c>
      <c r="S460" s="207">
        <v>0</v>
      </c>
      <c r="T460" s="20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09" t="s">
        <v>165</v>
      </c>
      <c r="AT460" s="209" t="s">
        <v>355</v>
      </c>
      <c r="AU460" s="209" t="s">
        <v>76</v>
      </c>
      <c r="AY460" s="18" t="s">
        <v>112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8" t="s">
        <v>74</v>
      </c>
      <c r="BK460" s="210">
        <f>ROUND(I460*H460,2)</f>
        <v>0</v>
      </c>
      <c r="BL460" s="18" t="s">
        <v>119</v>
      </c>
      <c r="BM460" s="209" t="s">
        <v>612</v>
      </c>
    </row>
    <row r="461" s="2" customFormat="1">
      <c r="A461" s="39"/>
      <c r="B461" s="40"/>
      <c r="C461" s="41"/>
      <c r="D461" s="211" t="s">
        <v>121</v>
      </c>
      <c r="E461" s="41"/>
      <c r="F461" s="212" t="s">
        <v>611</v>
      </c>
      <c r="G461" s="41"/>
      <c r="H461" s="41"/>
      <c r="I461" s="213"/>
      <c r="J461" s="41"/>
      <c r="K461" s="41"/>
      <c r="L461" s="45"/>
      <c r="M461" s="214"/>
      <c r="N461" s="215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121</v>
      </c>
      <c r="AU461" s="18" t="s">
        <v>76</v>
      </c>
    </row>
    <row r="462" s="13" customFormat="1">
      <c r="A462" s="13"/>
      <c r="B462" s="218"/>
      <c r="C462" s="219"/>
      <c r="D462" s="211" t="s">
        <v>125</v>
      </c>
      <c r="E462" s="220" t="s">
        <v>19</v>
      </c>
      <c r="F462" s="221" t="s">
        <v>613</v>
      </c>
      <c r="G462" s="219"/>
      <c r="H462" s="222">
        <v>103.59999999999999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28" t="s">
        <v>125</v>
      </c>
      <c r="AU462" s="228" t="s">
        <v>76</v>
      </c>
      <c r="AV462" s="13" t="s">
        <v>76</v>
      </c>
      <c r="AW462" s="13" t="s">
        <v>31</v>
      </c>
      <c r="AX462" s="13" t="s">
        <v>74</v>
      </c>
      <c r="AY462" s="228" t="s">
        <v>112</v>
      </c>
    </row>
    <row r="463" s="2" customFormat="1" ht="16.5" customHeight="1">
      <c r="A463" s="39"/>
      <c r="B463" s="40"/>
      <c r="C463" s="240" t="s">
        <v>614</v>
      </c>
      <c r="D463" s="240" t="s">
        <v>355</v>
      </c>
      <c r="E463" s="241" t="s">
        <v>615</v>
      </c>
      <c r="F463" s="242" t="s">
        <v>616</v>
      </c>
      <c r="G463" s="243" t="s">
        <v>117</v>
      </c>
      <c r="H463" s="244">
        <v>112.5</v>
      </c>
      <c r="I463" s="245"/>
      <c r="J463" s="246">
        <f>ROUND(I463*H463,2)</f>
        <v>0</v>
      </c>
      <c r="K463" s="242" t="s">
        <v>118</v>
      </c>
      <c r="L463" s="247"/>
      <c r="M463" s="248" t="s">
        <v>19</v>
      </c>
      <c r="N463" s="249" t="s">
        <v>40</v>
      </c>
      <c r="O463" s="85"/>
      <c r="P463" s="207">
        <f>O463*H463</f>
        <v>0</v>
      </c>
      <c r="Q463" s="207">
        <v>0.17999999999999999</v>
      </c>
      <c r="R463" s="207">
        <f>Q463*H463</f>
        <v>20.25</v>
      </c>
      <c r="S463" s="207">
        <v>0</v>
      </c>
      <c r="T463" s="20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09" t="s">
        <v>165</v>
      </c>
      <c r="AT463" s="209" t="s">
        <v>355</v>
      </c>
      <c r="AU463" s="209" t="s">
        <v>76</v>
      </c>
      <c r="AY463" s="18" t="s">
        <v>112</v>
      </c>
      <c r="BE463" s="210">
        <f>IF(N463="základní",J463,0)</f>
        <v>0</v>
      </c>
      <c r="BF463" s="210">
        <f>IF(N463="snížená",J463,0)</f>
        <v>0</v>
      </c>
      <c r="BG463" s="210">
        <f>IF(N463="zákl. přenesená",J463,0)</f>
        <v>0</v>
      </c>
      <c r="BH463" s="210">
        <f>IF(N463="sníž. přenesená",J463,0)</f>
        <v>0</v>
      </c>
      <c r="BI463" s="210">
        <f>IF(N463="nulová",J463,0)</f>
        <v>0</v>
      </c>
      <c r="BJ463" s="18" t="s">
        <v>74</v>
      </c>
      <c r="BK463" s="210">
        <f>ROUND(I463*H463,2)</f>
        <v>0</v>
      </c>
      <c r="BL463" s="18" t="s">
        <v>119</v>
      </c>
      <c r="BM463" s="209" t="s">
        <v>617</v>
      </c>
    </row>
    <row r="464" s="2" customFormat="1">
      <c r="A464" s="39"/>
      <c r="B464" s="40"/>
      <c r="C464" s="41"/>
      <c r="D464" s="211" t="s">
        <v>121</v>
      </c>
      <c r="E464" s="41"/>
      <c r="F464" s="212" t="s">
        <v>616</v>
      </c>
      <c r="G464" s="41"/>
      <c r="H464" s="41"/>
      <c r="I464" s="213"/>
      <c r="J464" s="41"/>
      <c r="K464" s="41"/>
      <c r="L464" s="45"/>
      <c r="M464" s="214"/>
      <c r="N464" s="215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121</v>
      </c>
      <c r="AU464" s="18" t="s">
        <v>76</v>
      </c>
    </row>
    <row r="465" s="13" customFormat="1">
      <c r="A465" s="13"/>
      <c r="B465" s="218"/>
      <c r="C465" s="219"/>
      <c r="D465" s="211" t="s">
        <v>125</v>
      </c>
      <c r="E465" s="220" t="s">
        <v>19</v>
      </c>
      <c r="F465" s="221" t="s">
        <v>607</v>
      </c>
      <c r="G465" s="219"/>
      <c r="H465" s="222">
        <v>41</v>
      </c>
      <c r="I465" s="223"/>
      <c r="J465" s="219"/>
      <c r="K465" s="219"/>
      <c r="L465" s="224"/>
      <c r="M465" s="225"/>
      <c r="N465" s="226"/>
      <c r="O465" s="226"/>
      <c r="P465" s="226"/>
      <c r="Q465" s="226"/>
      <c r="R465" s="226"/>
      <c r="S465" s="226"/>
      <c r="T465" s="22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8" t="s">
        <v>125</v>
      </c>
      <c r="AU465" s="228" t="s">
        <v>76</v>
      </c>
      <c r="AV465" s="13" t="s">
        <v>76</v>
      </c>
      <c r="AW465" s="13" t="s">
        <v>31</v>
      </c>
      <c r="AX465" s="13" t="s">
        <v>69</v>
      </c>
      <c r="AY465" s="228" t="s">
        <v>112</v>
      </c>
    </row>
    <row r="466" s="13" customFormat="1">
      <c r="A466" s="13"/>
      <c r="B466" s="218"/>
      <c r="C466" s="219"/>
      <c r="D466" s="211" t="s">
        <v>125</v>
      </c>
      <c r="E466" s="220" t="s">
        <v>19</v>
      </c>
      <c r="F466" s="221" t="s">
        <v>608</v>
      </c>
      <c r="G466" s="219"/>
      <c r="H466" s="222">
        <v>71.5</v>
      </c>
      <c r="I466" s="223"/>
      <c r="J466" s="219"/>
      <c r="K466" s="219"/>
      <c r="L466" s="224"/>
      <c r="M466" s="225"/>
      <c r="N466" s="226"/>
      <c r="O466" s="226"/>
      <c r="P466" s="226"/>
      <c r="Q466" s="226"/>
      <c r="R466" s="226"/>
      <c r="S466" s="226"/>
      <c r="T466" s="22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8" t="s">
        <v>125</v>
      </c>
      <c r="AU466" s="228" t="s">
        <v>76</v>
      </c>
      <c r="AV466" s="13" t="s">
        <v>76</v>
      </c>
      <c r="AW466" s="13" t="s">
        <v>31</v>
      </c>
      <c r="AX466" s="13" t="s">
        <v>69</v>
      </c>
      <c r="AY466" s="228" t="s">
        <v>112</v>
      </c>
    </row>
    <row r="467" s="14" customFormat="1">
      <c r="A467" s="14"/>
      <c r="B467" s="229"/>
      <c r="C467" s="230"/>
      <c r="D467" s="211" t="s">
        <v>125</v>
      </c>
      <c r="E467" s="231" t="s">
        <v>19</v>
      </c>
      <c r="F467" s="232" t="s">
        <v>203</v>
      </c>
      <c r="G467" s="230"/>
      <c r="H467" s="233">
        <v>112.5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39" t="s">
        <v>125</v>
      </c>
      <c r="AU467" s="239" t="s">
        <v>76</v>
      </c>
      <c r="AV467" s="14" t="s">
        <v>119</v>
      </c>
      <c r="AW467" s="14" t="s">
        <v>31</v>
      </c>
      <c r="AX467" s="14" t="s">
        <v>74</v>
      </c>
      <c r="AY467" s="239" t="s">
        <v>112</v>
      </c>
    </row>
    <row r="468" s="2" customFormat="1" ht="16.5" customHeight="1">
      <c r="A468" s="39"/>
      <c r="B468" s="40"/>
      <c r="C468" s="240" t="s">
        <v>618</v>
      </c>
      <c r="D468" s="240" t="s">
        <v>355</v>
      </c>
      <c r="E468" s="241" t="s">
        <v>619</v>
      </c>
      <c r="F468" s="242" t="s">
        <v>620</v>
      </c>
      <c r="G468" s="243" t="s">
        <v>117</v>
      </c>
      <c r="H468" s="244">
        <v>0.80000000000000004</v>
      </c>
      <c r="I468" s="245"/>
      <c r="J468" s="246">
        <f>ROUND(I468*H468,2)</f>
        <v>0</v>
      </c>
      <c r="K468" s="242" t="s">
        <v>118</v>
      </c>
      <c r="L468" s="247"/>
      <c r="M468" s="248" t="s">
        <v>19</v>
      </c>
      <c r="N468" s="249" t="s">
        <v>40</v>
      </c>
      <c r="O468" s="85"/>
      <c r="P468" s="207">
        <f>O468*H468</f>
        <v>0</v>
      </c>
      <c r="Q468" s="207">
        <v>0.14599999999999999</v>
      </c>
      <c r="R468" s="207">
        <f>Q468*H468</f>
        <v>0.1168</v>
      </c>
      <c r="S468" s="207">
        <v>0</v>
      </c>
      <c r="T468" s="20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09" t="s">
        <v>165</v>
      </c>
      <c r="AT468" s="209" t="s">
        <v>355</v>
      </c>
      <c r="AU468" s="209" t="s">
        <v>76</v>
      </c>
      <c r="AY468" s="18" t="s">
        <v>112</v>
      </c>
      <c r="BE468" s="210">
        <f>IF(N468="základní",J468,0)</f>
        <v>0</v>
      </c>
      <c r="BF468" s="210">
        <f>IF(N468="snížená",J468,0)</f>
        <v>0</v>
      </c>
      <c r="BG468" s="210">
        <f>IF(N468="zákl. přenesená",J468,0)</f>
        <v>0</v>
      </c>
      <c r="BH468" s="210">
        <f>IF(N468="sníž. přenesená",J468,0)</f>
        <v>0</v>
      </c>
      <c r="BI468" s="210">
        <f>IF(N468="nulová",J468,0)</f>
        <v>0</v>
      </c>
      <c r="BJ468" s="18" t="s">
        <v>74</v>
      </c>
      <c r="BK468" s="210">
        <f>ROUND(I468*H468,2)</f>
        <v>0</v>
      </c>
      <c r="BL468" s="18" t="s">
        <v>119</v>
      </c>
      <c r="BM468" s="209" t="s">
        <v>621</v>
      </c>
    </row>
    <row r="469" s="2" customFormat="1">
      <c r="A469" s="39"/>
      <c r="B469" s="40"/>
      <c r="C469" s="41"/>
      <c r="D469" s="211" t="s">
        <v>121</v>
      </c>
      <c r="E469" s="41"/>
      <c r="F469" s="212" t="s">
        <v>620</v>
      </c>
      <c r="G469" s="41"/>
      <c r="H469" s="41"/>
      <c r="I469" s="213"/>
      <c r="J469" s="41"/>
      <c r="K469" s="41"/>
      <c r="L469" s="45"/>
      <c r="M469" s="214"/>
      <c r="N469" s="215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121</v>
      </c>
      <c r="AU469" s="18" t="s">
        <v>76</v>
      </c>
    </row>
    <row r="470" s="13" customFormat="1">
      <c r="A470" s="13"/>
      <c r="B470" s="218"/>
      <c r="C470" s="219"/>
      <c r="D470" s="211" t="s">
        <v>125</v>
      </c>
      <c r="E470" s="220" t="s">
        <v>19</v>
      </c>
      <c r="F470" s="221" t="s">
        <v>622</v>
      </c>
      <c r="G470" s="219"/>
      <c r="H470" s="222">
        <v>0.80000000000000004</v>
      </c>
      <c r="I470" s="223"/>
      <c r="J470" s="219"/>
      <c r="K470" s="219"/>
      <c r="L470" s="224"/>
      <c r="M470" s="225"/>
      <c r="N470" s="226"/>
      <c r="O470" s="226"/>
      <c r="P470" s="226"/>
      <c r="Q470" s="226"/>
      <c r="R470" s="226"/>
      <c r="S470" s="226"/>
      <c r="T470" s="22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8" t="s">
        <v>125</v>
      </c>
      <c r="AU470" s="228" t="s">
        <v>76</v>
      </c>
      <c r="AV470" s="13" t="s">
        <v>76</v>
      </c>
      <c r="AW470" s="13" t="s">
        <v>31</v>
      </c>
      <c r="AX470" s="13" t="s">
        <v>74</v>
      </c>
      <c r="AY470" s="228" t="s">
        <v>112</v>
      </c>
    </row>
    <row r="471" s="12" customFormat="1" ht="22.8" customHeight="1">
      <c r="A471" s="12"/>
      <c r="B471" s="182"/>
      <c r="C471" s="183"/>
      <c r="D471" s="184" t="s">
        <v>68</v>
      </c>
      <c r="E471" s="196" t="s">
        <v>165</v>
      </c>
      <c r="F471" s="196" t="s">
        <v>623</v>
      </c>
      <c r="G471" s="183"/>
      <c r="H471" s="183"/>
      <c r="I471" s="186"/>
      <c r="J471" s="197">
        <f>BK471</f>
        <v>0</v>
      </c>
      <c r="K471" s="183"/>
      <c r="L471" s="188"/>
      <c r="M471" s="189"/>
      <c r="N471" s="190"/>
      <c r="O471" s="190"/>
      <c r="P471" s="191">
        <f>SUM(P472:P527)</f>
        <v>0</v>
      </c>
      <c r="Q471" s="190"/>
      <c r="R471" s="191">
        <f>SUM(R472:R527)</f>
        <v>29.998394399999999</v>
      </c>
      <c r="S471" s="190"/>
      <c r="T471" s="192">
        <f>SUM(T472:T527)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3" t="s">
        <v>74</v>
      </c>
      <c r="AT471" s="194" t="s">
        <v>68</v>
      </c>
      <c r="AU471" s="194" t="s">
        <v>74</v>
      </c>
      <c r="AY471" s="193" t="s">
        <v>112</v>
      </c>
      <c r="BK471" s="195">
        <f>SUM(BK472:BK527)</f>
        <v>0</v>
      </c>
    </row>
    <row r="472" s="2" customFormat="1" ht="16.5" customHeight="1">
      <c r="A472" s="39"/>
      <c r="B472" s="40"/>
      <c r="C472" s="198" t="s">
        <v>624</v>
      </c>
      <c r="D472" s="198" t="s">
        <v>114</v>
      </c>
      <c r="E472" s="199" t="s">
        <v>625</v>
      </c>
      <c r="F472" s="200" t="s">
        <v>626</v>
      </c>
      <c r="G472" s="201" t="s">
        <v>189</v>
      </c>
      <c r="H472" s="202">
        <v>35</v>
      </c>
      <c r="I472" s="203"/>
      <c r="J472" s="204">
        <f>ROUND(I472*H472,2)</f>
        <v>0</v>
      </c>
      <c r="K472" s="200" t="s">
        <v>118</v>
      </c>
      <c r="L472" s="45"/>
      <c r="M472" s="205" t="s">
        <v>19</v>
      </c>
      <c r="N472" s="206" t="s">
        <v>40</v>
      </c>
      <c r="O472" s="85"/>
      <c r="P472" s="207">
        <f>O472*H472</f>
        <v>0</v>
      </c>
      <c r="Q472" s="207">
        <v>1.0000000000000001E-05</v>
      </c>
      <c r="R472" s="207">
        <f>Q472*H472</f>
        <v>0.00035000000000000005</v>
      </c>
      <c r="S472" s="207">
        <v>0</v>
      </c>
      <c r="T472" s="20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09" t="s">
        <v>119</v>
      </c>
      <c r="AT472" s="209" t="s">
        <v>114</v>
      </c>
      <c r="AU472" s="209" t="s">
        <v>76</v>
      </c>
      <c r="AY472" s="18" t="s">
        <v>112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8" t="s">
        <v>74</v>
      </c>
      <c r="BK472" s="210">
        <f>ROUND(I472*H472,2)</f>
        <v>0</v>
      </c>
      <c r="BL472" s="18" t="s">
        <v>119</v>
      </c>
      <c r="BM472" s="209" t="s">
        <v>627</v>
      </c>
    </row>
    <row r="473" s="2" customFormat="1">
      <c r="A473" s="39"/>
      <c r="B473" s="40"/>
      <c r="C473" s="41"/>
      <c r="D473" s="211" t="s">
        <v>121</v>
      </c>
      <c r="E473" s="41"/>
      <c r="F473" s="212" t="s">
        <v>628</v>
      </c>
      <c r="G473" s="41"/>
      <c r="H473" s="41"/>
      <c r="I473" s="213"/>
      <c r="J473" s="41"/>
      <c r="K473" s="41"/>
      <c r="L473" s="45"/>
      <c r="M473" s="214"/>
      <c r="N473" s="215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121</v>
      </c>
      <c r="AU473" s="18" t="s">
        <v>76</v>
      </c>
    </row>
    <row r="474" s="2" customFormat="1">
      <c r="A474" s="39"/>
      <c r="B474" s="40"/>
      <c r="C474" s="41"/>
      <c r="D474" s="216" t="s">
        <v>123</v>
      </c>
      <c r="E474" s="41"/>
      <c r="F474" s="217" t="s">
        <v>629</v>
      </c>
      <c r="G474" s="41"/>
      <c r="H474" s="41"/>
      <c r="I474" s="213"/>
      <c r="J474" s="41"/>
      <c r="K474" s="41"/>
      <c r="L474" s="45"/>
      <c r="M474" s="214"/>
      <c r="N474" s="215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123</v>
      </c>
      <c r="AU474" s="18" t="s">
        <v>76</v>
      </c>
    </row>
    <row r="475" s="13" customFormat="1">
      <c r="A475" s="13"/>
      <c r="B475" s="218"/>
      <c r="C475" s="219"/>
      <c r="D475" s="211" t="s">
        <v>125</v>
      </c>
      <c r="E475" s="220" t="s">
        <v>19</v>
      </c>
      <c r="F475" s="221" t="s">
        <v>630</v>
      </c>
      <c r="G475" s="219"/>
      <c r="H475" s="222">
        <v>22.5</v>
      </c>
      <c r="I475" s="223"/>
      <c r="J475" s="219"/>
      <c r="K475" s="219"/>
      <c r="L475" s="224"/>
      <c r="M475" s="225"/>
      <c r="N475" s="226"/>
      <c r="O475" s="226"/>
      <c r="P475" s="226"/>
      <c r="Q475" s="226"/>
      <c r="R475" s="226"/>
      <c r="S475" s="226"/>
      <c r="T475" s="22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28" t="s">
        <v>125</v>
      </c>
      <c r="AU475" s="228" t="s">
        <v>76</v>
      </c>
      <c r="AV475" s="13" t="s">
        <v>76</v>
      </c>
      <c r="AW475" s="13" t="s">
        <v>31</v>
      </c>
      <c r="AX475" s="13" t="s">
        <v>69</v>
      </c>
      <c r="AY475" s="228" t="s">
        <v>112</v>
      </c>
    </row>
    <row r="476" s="13" customFormat="1">
      <c r="A476" s="13"/>
      <c r="B476" s="218"/>
      <c r="C476" s="219"/>
      <c r="D476" s="211" t="s">
        <v>125</v>
      </c>
      <c r="E476" s="220" t="s">
        <v>19</v>
      </c>
      <c r="F476" s="221" t="s">
        <v>631</v>
      </c>
      <c r="G476" s="219"/>
      <c r="H476" s="222">
        <v>12.5</v>
      </c>
      <c r="I476" s="223"/>
      <c r="J476" s="219"/>
      <c r="K476" s="219"/>
      <c r="L476" s="224"/>
      <c r="M476" s="225"/>
      <c r="N476" s="226"/>
      <c r="O476" s="226"/>
      <c r="P476" s="226"/>
      <c r="Q476" s="226"/>
      <c r="R476" s="226"/>
      <c r="S476" s="226"/>
      <c r="T476" s="22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8" t="s">
        <v>125</v>
      </c>
      <c r="AU476" s="228" t="s">
        <v>76</v>
      </c>
      <c r="AV476" s="13" t="s">
        <v>76</v>
      </c>
      <c r="AW476" s="13" t="s">
        <v>31</v>
      </c>
      <c r="AX476" s="13" t="s">
        <v>69</v>
      </c>
      <c r="AY476" s="228" t="s">
        <v>112</v>
      </c>
    </row>
    <row r="477" s="14" customFormat="1">
      <c r="A477" s="14"/>
      <c r="B477" s="229"/>
      <c r="C477" s="230"/>
      <c r="D477" s="211" t="s">
        <v>125</v>
      </c>
      <c r="E477" s="231" t="s">
        <v>19</v>
      </c>
      <c r="F477" s="232" t="s">
        <v>203</v>
      </c>
      <c r="G477" s="230"/>
      <c r="H477" s="233">
        <v>35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39" t="s">
        <v>125</v>
      </c>
      <c r="AU477" s="239" t="s">
        <v>76</v>
      </c>
      <c r="AV477" s="14" t="s">
        <v>119</v>
      </c>
      <c r="AW477" s="14" t="s">
        <v>31</v>
      </c>
      <c r="AX477" s="14" t="s">
        <v>74</v>
      </c>
      <c r="AY477" s="239" t="s">
        <v>112</v>
      </c>
    </row>
    <row r="478" s="2" customFormat="1" ht="16.5" customHeight="1">
      <c r="A478" s="39"/>
      <c r="B478" s="40"/>
      <c r="C478" s="240" t="s">
        <v>632</v>
      </c>
      <c r="D478" s="240" t="s">
        <v>355</v>
      </c>
      <c r="E478" s="241" t="s">
        <v>633</v>
      </c>
      <c r="F478" s="242" t="s">
        <v>634</v>
      </c>
      <c r="G478" s="243" t="s">
        <v>136</v>
      </c>
      <c r="H478" s="244">
        <v>14</v>
      </c>
      <c r="I478" s="245"/>
      <c r="J478" s="246">
        <f>ROUND(I478*H478,2)</f>
        <v>0</v>
      </c>
      <c r="K478" s="242" t="s">
        <v>118</v>
      </c>
      <c r="L478" s="247"/>
      <c r="M478" s="248" t="s">
        <v>19</v>
      </c>
      <c r="N478" s="249" t="s">
        <v>40</v>
      </c>
      <c r="O478" s="85"/>
      <c r="P478" s="207">
        <f>O478*H478</f>
        <v>0</v>
      </c>
      <c r="Q478" s="207">
        <v>0.29959999999999998</v>
      </c>
      <c r="R478" s="207">
        <f>Q478*H478</f>
        <v>4.1943999999999999</v>
      </c>
      <c r="S478" s="207">
        <v>0</v>
      </c>
      <c r="T478" s="20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09" t="s">
        <v>165</v>
      </c>
      <c r="AT478" s="209" t="s">
        <v>355</v>
      </c>
      <c r="AU478" s="209" t="s">
        <v>76</v>
      </c>
      <c r="AY478" s="18" t="s">
        <v>112</v>
      </c>
      <c r="BE478" s="210">
        <f>IF(N478="základní",J478,0)</f>
        <v>0</v>
      </c>
      <c r="BF478" s="210">
        <f>IF(N478="snížená",J478,0)</f>
        <v>0</v>
      </c>
      <c r="BG478" s="210">
        <f>IF(N478="zákl. přenesená",J478,0)</f>
        <v>0</v>
      </c>
      <c r="BH478" s="210">
        <f>IF(N478="sníž. přenesená",J478,0)</f>
        <v>0</v>
      </c>
      <c r="BI478" s="210">
        <f>IF(N478="nulová",J478,0)</f>
        <v>0</v>
      </c>
      <c r="BJ478" s="18" t="s">
        <v>74</v>
      </c>
      <c r="BK478" s="210">
        <f>ROUND(I478*H478,2)</f>
        <v>0</v>
      </c>
      <c r="BL478" s="18" t="s">
        <v>119</v>
      </c>
      <c r="BM478" s="209" t="s">
        <v>635</v>
      </c>
    </row>
    <row r="479" s="2" customFormat="1">
      <c r="A479" s="39"/>
      <c r="B479" s="40"/>
      <c r="C479" s="41"/>
      <c r="D479" s="211" t="s">
        <v>121</v>
      </c>
      <c r="E479" s="41"/>
      <c r="F479" s="212" t="s">
        <v>636</v>
      </c>
      <c r="G479" s="41"/>
      <c r="H479" s="41"/>
      <c r="I479" s="213"/>
      <c r="J479" s="41"/>
      <c r="K479" s="41"/>
      <c r="L479" s="45"/>
      <c r="M479" s="214"/>
      <c r="N479" s="215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121</v>
      </c>
      <c r="AU479" s="18" t="s">
        <v>76</v>
      </c>
    </row>
    <row r="480" s="13" customFormat="1">
      <c r="A480" s="13"/>
      <c r="B480" s="218"/>
      <c r="C480" s="219"/>
      <c r="D480" s="211" t="s">
        <v>125</v>
      </c>
      <c r="E480" s="220" t="s">
        <v>19</v>
      </c>
      <c r="F480" s="221" t="s">
        <v>637</v>
      </c>
      <c r="G480" s="219"/>
      <c r="H480" s="222">
        <v>9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28" t="s">
        <v>125</v>
      </c>
      <c r="AU480" s="228" t="s">
        <v>76</v>
      </c>
      <c r="AV480" s="13" t="s">
        <v>76</v>
      </c>
      <c r="AW480" s="13" t="s">
        <v>31</v>
      </c>
      <c r="AX480" s="13" t="s">
        <v>69</v>
      </c>
      <c r="AY480" s="228" t="s">
        <v>112</v>
      </c>
    </row>
    <row r="481" s="13" customFormat="1">
      <c r="A481" s="13"/>
      <c r="B481" s="218"/>
      <c r="C481" s="219"/>
      <c r="D481" s="211" t="s">
        <v>125</v>
      </c>
      <c r="E481" s="220" t="s">
        <v>19</v>
      </c>
      <c r="F481" s="221" t="s">
        <v>638</v>
      </c>
      <c r="G481" s="219"/>
      <c r="H481" s="222">
        <v>5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28" t="s">
        <v>125</v>
      </c>
      <c r="AU481" s="228" t="s">
        <v>76</v>
      </c>
      <c r="AV481" s="13" t="s">
        <v>76</v>
      </c>
      <c r="AW481" s="13" t="s">
        <v>31</v>
      </c>
      <c r="AX481" s="13" t="s">
        <v>69</v>
      </c>
      <c r="AY481" s="228" t="s">
        <v>112</v>
      </c>
    </row>
    <row r="482" s="14" customFormat="1">
      <c r="A482" s="14"/>
      <c r="B482" s="229"/>
      <c r="C482" s="230"/>
      <c r="D482" s="211" t="s">
        <v>125</v>
      </c>
      <c r="E482" s="231" t="s">
        <v>19</v>
      </c>
      <c r="F482" s="232" t="s">
        <v>203</v>
      </c>
      <c r="G482" s="230"/>
      <c r="H482" s="233">
        <v>14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39" t="s">
        <v>125</v>
      </c>
      <c r="AU482" s="239" t="s">
        <v>76</v>
      </c>
      <c r="AV482" s="14" t="s">
        <v>119</v>
      </c>
      <c r="AW482" s="14" t="s">
        <v>31</v>
      </c>
      <c r="AX482" s="14" t="s">
        <v>74</v>
      </c>
      <c r="AY482" s="239" t="s">
        <v>112</v>
      </c>
    </row>
    <row r="483" s="2" customFormat="1" ht="16.5" customHeight="1">
      <c r="A483" s="39"/>
      <c r="B483" s="40"/>
      <c r="C483" s="198" t="s">
        <v>639</v>
      </c>
      <c r="D483" s="198" t="s">
        <v>114</v>
      </c>
      <c r="E483" s="199" t="s">
        <v>640</v>
      </c>
      <c r="F483" s="200" t="s">
        <v>641</v>
      </c>
      <c r="G483" s="201" t="s">
        <v>189</v>
      </c>
      <c r="H483" s="202">
        <v>614</v>
      </c>
      <c r="I483" s="203"/>
      <c r="J483" s="204">
        <f>ROUND(I483*H483,2)</f>
        <v>0</v>
      </c>
      <c r="K483" s="200" t="s">
        <v>118</v>
      </c>
      <c r="L483" s="45"/>
      <c r="M483" s="205" t="s">
        <v>19</v>
      </c>
      <c r="N483" s="206" t="s">
        <v>40</v>
      </c>
      <c r="O483" s="85"/>
      <c r="P483" s="207">
        <f>O483*H483</f>
        <v>0</v>
      </c>
      <c r="Q483" s="207">
        <v>0</v>
      </c>
      <c r="R483" s="207">
        <f>Q483*H483</f>
        <v>0</v>
      </c>
      <c r="S483" s="207">
        <v>0</v>
      </c>
      <c r="T483" s="20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09" t="s">
        <v>119</v>
      </c>
      <c r="AT483" s="209" t="s">
        <v>114</v>
      </c>
      <c r="AU483" s="209" t="s">
        <v>76</v>
      </c>
      <c r="AY483" s="18" t="s">
        <v>112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8" t="s">
        <v>74</v>
      </c>
      <c r="BK483" s="210">
        <f>ROUND(I483*H483,2)</f>
        <v>0</v>
      </c>
      <c r="BL483" s="18" t="s">
        <v>119</v>
      </c>
      <c r="BM483" s="209" t="s">
        <v>642</v>
      </c>
    </row>
    <row r="484" s="2" customFormat="1">
      <c r="A484" s="39"/>
      <c r="B484" s="40"/>
      <c r="C484" s="41"/>
      <c r="D484" s="211" t="s">
        <v>121</v>
      </c>
      <c r="E484" s="41"/>
      <c r="F484" s="212" t="s">
        <v>643</v>
      </c>
      <c r="G484" s="41"/>
      <c r="H484" s="41"/>
      <c r="I484" s="213"/>
      <c r="J484" s="41"/>
      <c r="K484" s="41"/>
      <c r="L484" s="45"/>
      <c r="M484" s="214"/>
      <c r="N484" s="215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121</v>
      </c>
      <c r="AU484" s="18" t="s">
        <v>76</v>
      </c>
    </row>
    <row r="485" s="2" customFormat="1">
      <c r="A485" s="39"/>
      <c r="B485" s="40"/>
      <c r="C485" s="41"/>
      <c r="D485" s="216" t="s">
        <v>123</v>
      </c>
      <c r="E485" s="41"/>
      <c r="F485" s="217" t="s">
        <v>644</v>
      </c>
      <c r="G485" s="41"/>
      <c r="H485" s="41"/>
      <c r="I485" s="213"/>
      <c r="J485" s="41"/>
      <c r="K485" s="41"/>
      <c r="L485" s="45"/>
      <c r="M485" s="214"/>
      <c r="N485" s="215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123</v>
      </c>
      <c r="AU485" s="18" t="s">
        <v>76</v>
      </c>
    </row>
    <row r="486" s="13" customFormat="1">
      <c r="A486" s="13"/>
      <c r="B486" s="218"/>
      <c r="C486" s="219"/>
      <c r="D486" s="211" t="s">
        <v>125</v>
      </c>
      <c r="E486" s="220" t="s">
        <v>19</v>
      </c>
      <c r="F486" s="221" t="s">
        <v>645</v>
      </c>
      <c r="G486" s="219"/>
      <c r="H486" s="222">
        <v>614</v>
      </c>
      <c r="I486" s="223"/>
      <c r="J486" s="219"/>
      <c r="K486" s="219"/>
      <c r="L486" s="224"/>
      <c r="M486" s="225"/>
      <c r="N486" s="226"/>
      <c r="O486" s="226"/>
      <c r="P486" s="226"/>
      <c r="Q486" s="226"/>
      <c r="R486" s="226"/>
      <c r="S486" s="226"/>
      <c r="T486" s="22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28" t="s">
        <v>125</v>
      </c>
      <c r="AU486" s="228" t="s">
        <v>76</v>
      </c>
      <c r="AV486" s="13" t="s">
        <v>76</v>
      </c>
      <c r="AW486" s="13" t="s">
        <v>31</v>
      </c>
      <c r="AX486" s="13" t="s">
        <v>74</v>
      </c>
      <c r="AY486" s="228" t="s">
        <v>112</v>
      </c>
    </row>
    <row r="487" s="2" customFormat="1" ht="24.15" customHeight="1">
      <c r="A487" s="39"/>
      <c r="B487" s="40"/>
      <c r="C487" s="240" t="s">
        <v>646</v>
      </c>
      <c r="D487" s="240" t="s">
        <v>355</v>
      </c>
      <c r="E487" s="241" t="s">
        <v>647</v>
      </c>
      <c r="F487" s="242" t="s">
        <v>648</v>
      </c>
      <c r="G487" s="243" t="s">
        <v>189</v>
      </c>
      <c r="H487" s="244">
        <v>632.41999999999996</v>
      </c>
      <c r="I487" s="245"/>
      <c r="J487" s="246">
        <f>ROUND(I487*H487,2)</f>
        <v>0</v>
      </c>
      <c r="K487" s="242" t="s">
        <v>118</v>
      </c>
      <c r="L487" s="247"/>
      <c r="M487" s="248" t="s">
        <v>19</v>
      </c>
      <c r="N487" s="249" t="s">
        <v>40</v>
      </c>
      <c r="O487" s="85"/>
      <c r="P487" s="207">
        <f>O487*H487</f>
        <v>0</v>
      </c>
      <c r="Q487" s="207">
        <v>0.00048000000000000001</v>
      </c>
      <c r="R487" s="207">
        <f>Q487*H487</f>
        <v>0.30356159999999999</v>
      </c>
      <c r="S487" s="207">
        <v>0</v>
      </c>
      <c r="T487" s="20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09" t="s">
        <v>165</v>
      </c>
      <c r="AT487" s="209" t="s">
        <v>355</v>
      </c>
      <c r="AU487" s="209" t="s">
        <v>76</v>
      </c>
      <c r="AY487" s="18" t="s">
        <v>112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8" t="s">
        <v>74</v>
      </c>
      <c r="BK487" s="210">
        <f>ROUND(I487*H487,2)</f>
        <v>0</v>
      </c>
      <c r="BL487" s="18" t="s">
        <v>119</v>
      </c>
      <c r="BM487" s="209" t="s">
        <v>649</v>
      </c>
    </row>
    <row r="488" s="2" customFormat="1">
      <c r="A488" s="39"/>
      <c r="B488" s="40"/>
      <c r="C488" s="41"/>
      <c r="D488" s="211" t="s">
        <v>121</v>
      </c>
      <c r="E488" s="41"/>
      <c r="F488" s="212" t="s">
        <v>648</v>
      </c>
      <c r="G488" s="41"/>
      <c r="H488" s="41"/>
      <c r="I488" s="213"/>
      <c r="J488" s="41"/>
      <c r="K488" s="41"/>
      <c r="L488" s="45"/>
      <c r="M488" s="214"/>
      <c r="N488" s="215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121</v>
      </c>
      <c r="AU488" s="18" t="s">
        <v>76</v>
      </c>
    </row>
    <row r="489" s="13" customFormat="1">
      <c r="A489" s="13"/>
      <c r="B489" s="218"/>
      <c r="C489" s="219"/>
      <c r="D489" s="211" t="s">
        <v>125</v>
      </c>
      <c r="E489" s="220" t="s">
        <v>19</v>
      </c>
      <c r="F489" s="221" t="s">
        <v>650</v>
      </c>
      <c r="G489" s="219"/>
      <c r="H489" s="222">
        <v>632.41999999999996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28" t="s">
        <v>125</v>
      </c>
      <c r="AU489" s="228" t="s">
        <v>76</v>
      </c>
      <c r="AV489" s="13" t="s">
        <v>76</v>
      </c>
      <c r="AW489" s="13" t="s">
        <v>31</v>
      </c>
      <c r="AX489" s="13" t="s">
        <v>74</v>
      </c>
      <c r="AY489" s="228" t="s">
        <v>112</v>
      </c>
    </row>
    <row r="490" s="2" customFormat="1" ht="16.5" customHeight="1">
      <c r="A490" s="39"/>
      <c r="B490" s="40"/>
      <c r="C490" s="198" t="s">
        <v>651</v>
      </c>
      <c r="D490" s="198" t="s">
        <v>114</v>
      </c>
      <c r="E490" s="199" t="s">
        <v>652</v>
      </c>
      <c r="F490" s="200" t="s">
        <v>653</v>
      </c>
      <c r="G490" s="201" t="s">
        <v>197</v>
      </c>
      <c r="H490" s="202">
        <v>7.6600000000000001</v>
      </c>
      <c r="I490" s="203"/>
      <c r="J490" s="204">
        <f>ROUND(I490*H490,2)</f>
        <v>0</v>
      </c>
      <c r="K490" s="200" t="s">
        <v>118</v>
      </c>
      <c r="L490" s="45"/>
      <c r="M490" s="205" t="s">
        <v>19</v>
      </c>
      <c r="N490" s="206" t="s">
        <v>40</v>
      </c>
      <c r="O490" s="85"/>
      <c r="P490" s="207">
        <f>O490*H490</f>
        <v>0</v>
      </c>
      <c r="Q490" s="207">
        <v>2.4775800000000001</v>
      </c>
      <c r="R490" s="207">
        <f>Q490*H490</f>
        <v>18.9782628</v>
      </c>
      <c r="S490" s="207">
        <v>0</v>
      </c>
      <c r="T490" s="20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09" t="s">
        <v>119</v>
      </c>
      <c r="AT490" s="209" t="s">
        <v>114</v>
      </c>
      <c r="AU490" s="209" t="s">
        <v>76</v>
      </c>
      <c r="AY490" s="18" t="s">
        <v>112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8" t="s">
        <v>74</v>
      </c>
      <c r="BK490" s="210">
        <f>ROUND(I490*H490,2)</f>
        <v>0</v>
      </c>
      <c r="BL490" s="18" t="s">
        <v>119</v>
      </c>
      <c r="BM490" s="209" t="s">
        <v>654</v>
      </c>
    </row>
    <row r="491" s="2" customFormat="1">
      <c r="A491" s="39"/>
      <c r="B491" s="40"/>
      <c r="C491" s="41"/>
      <c r="D491" s="211" t="s">
        <v>121</v>
      </c>
      <c r="E491" s="41"/>
      <c r="F491" s="212" t="s">
        <v>655</v>
      </c>
      <c r="G491" s="41"/>
      <c r="H491" s="41"/>
      <c r="I491" s="213"/>
      <c r="J491" s="41"/>
      <c r="K491" s="41"/>
      <c r="L491" s="45"/>
      <c r="M491" s="214"/>
      <c r="N491" s="215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121</v>
      </c>
      <c r="AU491" s="18" t="s">
        <v>76</v>
      </c>
    </row>
    <row r="492" s="2" customFormat="1">
      <c r="A492" s="39"/>
      <c r="B492" s="40"/>
      <c r="C492" s="41"/>
      <c r="D492" s="216" t="s">
        <v>123</v>
      </c>
      <c r="E492" s="41"/>
      <c r="F492" s="217" t="s">
        <v>656</v>
      </c>
      <c r="G492" s="41"/>
      <c r="H492" s="41"/>
      <c r="I492" s="213"/>
      <c r="J492" s="41"/>
      <c r="K492" s="41"/>
      <c r="L492" s="45"/>
      <c r="M492" s="214"/>
      <c r="N492" s="215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123</v>
      </c>
      <c r="AU492" s="18" t="s">
        <v>76</v>
      </c>
    </row>
    <row r="493" s="13" customFormat="1">
      <c r="A493" s="13"/>
      <c r="B493" s="218"/>
      <c r="C493" s="219"/>
      <c r="D493" s="211" t="s">
        <v>125</v>
      </c>
      <c r="E493" s="220" t="s">
        <v>19</v>
      </c>
      <c r="F493" s="221" t="s">
        <v>657</v>
      </c>
      <c r="G493" s="219"/>
      <c r="H493" s="222">
        <v>3.8999999999999999</v>
      </c>
      <c r="I493" s="223"/>
      <c r="J493" s="219"/>
      <c r="K493" s="219"/>
      <c r="L493" s="224"/>
      <c r="M493" s="225"/>
      <c r="N493" s="226"/>
      <c r="O493" s="226"/>
      <c r="P493" s="226"/>
      <c r="Q493" s="226"/>
      <c r="R493" s="226"/>
      <c r="S493" s="226"/>
      <c r="T493" s="22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28" t="s">
        <v>125</v>
      </c>
      <c r="AU493" s="228" t="s">
        <v>76</v>
      </c>
      <c r="AV493" s="13" t="s">
        <v>76</v>
      </c>
      <c r="AW493" s="13" t="s">
        <v>31</v>
      </c>
      <c r="AX493" s="13" t="s">
        <v>69</v>
      </c>
      <c r="AY493" s="228" t="s">
        <v>112</v>
      </c>
    </row>
    <row r="494" s="13" customFormat="1">
      <c r="A494" s="13"/>
      <c r="B494" s="218"/>
      <c r="C494" s="219"/>
      <c r="D494" s="211" t="s">
        <v>125</v>
      </c>
      <c r="E494" s="220" t="s">
        <v>19</v>
      </c>
      <c r="F494" s="221" t="s">
        <v>658</v>
      </c>
      <c r="G494" s="219"/>
      <c r="H494" s="222">
        <v>2.0600000000000001</v>
      </c>
      <c r="I494" s="223"/>
      <c r="J494" s="219"/>
      <c r="K494" s="219"/>
      <c r="L494" s="224"/>
      <c r="M494" s="225"/>
      <c r="N494" s="226"/>
      <c r="O494" s="226"/>
      <c r="P494" s="226"/>
      <c r="Q494" s="226"/>
      <c r="R494" s="226"/>
      <c r="S494" s="226"/>
      <c r="T494" s="22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28" t="s">
        <v>125</v>
      </c>
      <c r="AU494" s="228" t="s">
        <v>76</v>
      </c>
      <c r="AV494" s="13" t="s">
        <v>76</v>
      </c>
      <c r="AW494" s="13" t="s">
        <v>31</v>
      </c>
      <c r="AX494" s="13" t="s">
        <v>69</v>
      </c>
      <c r="AY494" s="228" t="s">
        <v>112</v>
      </c>
    </row>
    <row r="495" s="13" customFormat="1">
      <c r="A495" s="13"/>
      <c r="B495" s="218"/>
      <c r="C495" s="219"/>
      <c r="D495" s="211" t="s">
        <v>125</v>
      </c>
      <c r="E495" s="220" t="s">
        <v>19</v>
      </c>
      <c r="F495" s="221" t="s">
        <v>659</v>
      </c>
      <c r="G495" s="219"/>
      <c r="H495" s="222">
        <v>1.7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8" t="s">
        <v>125</v>
      </c>
      <c r="AU495" s="228" t="s">
        <v>76</v>
      </c>
      <c r="AV495" s="13" t="s">
        <v>76</v>
      </c>
      <c r="AW495" s="13" t="s">
        <v>31</v>
      </c>
      <c r="AX495" s="13" t="s">
        <v>69</v>
      </c>
      <c r="AY495" s="228" t="s">
        <v>112</v>
      </c>
    </row>
    <row r="496" s="14" customFormat="1">
      <c r="A496" s="14"/>
      <c r="B496" s="229"/>
      <c r="C496" s="230"/>
      <c r="D496" s="211" t="s">
        <v>125</v>
      </c>
      <c r="E496" s="231" t="s">
        <v>19</v>
      </c>
      <c r="F496" s="232" t="s">
        <v>203</v>
      </c>
      <c r="G496" s="230"/>
      <c r="H496" s="233">
        <v>7.6600000000000001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39" t="s">
        <v>125</v>
      </c>
      <c r="AU496" s="239" t="s">
        <v>76</v>
      </c>
      <c r="AV496" s="14" t="s">
        <v>119</v>
      </c>
      <c r="AW496" s="14" t="s">
        <v>31</v>
      </c>
      <c r="AX496" s="14" t="s">
        <v>74</v>
      </c>
      <c r="AY496" s="239" t="s">
        <v>112</v>
      </c>
    </row>
    <row r="497" s="2" customFormat="1" ht="16.5" customHeight="1">
      <c r="A497" s="39"/>
      <c r="B497" s="40"/>
      <c r="C497" s="198" t="s">
        <v>660</v>
      </c>
      <c r="D497" s="198" t="s">
        <v>114</v>
      </c>
      <c r="E497" s="199" t="s">
        <v>661</v>
      </c>
      <c r="F497" s="200" t="s">
        <v>662</v>
      </c>
      <c r="G497" s="201" t="s">
        <v>136</v>
      </c>
      <c r="H497" s="202">
        <v>12</v>
      </c>
      <c r="I497" s="203"/>
      <c r="J497" s="204">
        <f>ROUND(I497*H497,2)</f>
        <v>0</v>
      </c>
      <c r="K497" s="200" t="s">
        <v>118</v>
      </c>
      <c r="L497" s="45"/>
      <c r="M497" s="205" t="s">
        <v>19</v>
      </c>
      <c r="N497" s="206" t="s">
        <v>40</v>
      </c>
      <c r="O497" s="85"/>
      <c r="P497" s="207">
        <f>O497*H497</f>
        <v>0</v>
      </c>
      <c r="Q497" s="207">
        <v>0.0093600000000000003</v>
      </c>
      <c r="R497" s="207">
        <f>Q497*H497</f>
        <v>0.11232</v>
      </c>
      <c r="S497" s="207">
        <v>0</v>
      </c>
      <c r="T497" s="20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09" t="s">
        <v>119</v>
      </c>
      <c r="AT497" s="209" t="s">
        <v>114</v>
      </c>
      <c r="AU497" s="209" t="s">
        <v>76</v>
      </c>
      <c r="AY497" s="18" t="s">
        <v>112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8" t="s">
        <v>74</v>
      </c>
      <c r="BK497" s="210">
        <f>ROUND(I497*H497,2)</f>
        <v>0</v>
      </c>
      <c r="BL497" s="18" t="s">
        <v>119</v>
      </c>
      <c r="BM497" s="209" t="s">
        <v>663</v>
      </c>
    </row>
    <row r="498" s="2" customFormat="1">
      <c r="A498" s="39"/>
      <c r="B498" s="40"/>
      <c r="C498" s="41"/>
      <c r="D498" s="211" t="s">
        <v>121</v>
      </c>
      <c r="E498" s="41"/>
      <c r="F498" s="212" t="s">
        <v>664</v>
      </c>
      <c r="G498" s="41"/>
      <c r="H498" s="41"/>
      <c r="I498" s="213"/>
      <c r="J498" s="41"/>
      <c r="K498" s="41"/>
      <c r="L498" s="45"/>
      <c r="M498" s="214"/>
      <c r="N498" s="215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121</v>
      </c>
      <c r="AU498" s="18" t="s">
        <v>76</v>
      </c>
    </row>
    <row r="499" s="2" customFormat="1">
      <c r="A499" s="39"/>
      <c r="B499" s="40"/>
      <c r="C499" s="41"/>
      <c r="D499" s="216" t="s">
        <v>123</v>
      </c>
      <c r="E499" s="41"/>
      <c r="F499" s="217" t="s">
        <v>665</v>
      </c>
      <c r="G499" s="41"/>
      <c r="H499" s="41"/>
      <c r="I499" s="213"/>
      <c r="J499" s="41"/>
      <c r="K499" s="41"/>
      <c r="L499" s="45"/>
      <c r="M499" s="214"/>
      <c r="N499" s="215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123</v>
      </c>
      <c r="AU499" s="18" t="s">
        <v>76</v>
      </c>
    </row>
    <row r="500" s="13" customFormat="1">
      <c r="A500" s="13"/>
      <c r="B500" s="218"/>
      <c r="C500" s="219"/>
      <c r="D500" s="211" t="s">
        <v>125</v>
      </c>
      <c r="E500" s="220" t="s">
        <v>19</v>
      </c>
      <c r="F500" s="221" t="s">
        <v>666</v>
      </c>
      <c r="G500" s="219"/>
      <c r="H500" s="222">
        <v>12</v>
      </c>
      <c r="I500" s="223"/>
      <c r="J500" s="219"/>
      <c r="K500" s="219"/>
      <c r="L500" s="224"/>
      <c r="M500" s="225"/>
      <c r="N500" s="226"/>
      <c r="O500" s="226"/>
      <c r="P500" s="226"/>
      <c r="Q500" s="226"/>
      <c r="R500" s="226"/>
      <c r="S500" s="226"/>
      <c r="T500" s="22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28" t="s">
        <v>125</v>
      </c>
      <c r="AU500" s="228" t="s">
        <v>76</v>
      </c>
      <c r="AV500" s="13" t="s">
        <v>76</v>
      </c>
      <c r="AW500" s="13" t="s">
        <v>31</v>
      </c>
      <c r="AX500" s="13" t="s">
        <v>74</v>
      </c>
      <c r="AY500" s="228" t="s">
        <v>112</v>
      </c>
    </row>
    <row r="501" s="2" customFormat="1" ht="16.5" customHeight="1">
      <c r="A501" s="39"/>
      <c r="B501" s="40"/>
      <c r="C501" s="240" t="s">
        <v>667</v>
      </c>
      <c r="D501" s="240" t="s">
        <v>355</v>
      </c>
      <c r="E501" s="241" t="s">
        <v>668</v>
      </c>
      <c r="F501" s="242" t="s">
        <v>669</v>
      </c>
      <c r="G501" s="243" t="s">
        <v>136</v>
      </c>
      <c r="H501" s="244">
        <v>12</v>
      </c>
      <c r="I501" s="245"/>
      <c r="J501" s="246">
        <f>ROUND(I501*H501,2)</f>
        <v>0</v>
      </c>
      <c r="K501" s="242" t="s">
        <v>118</v>
      </c>
      <c r="L501" s="247"/>
      <c r="M501" s="248" t="s">
        <v>19</v>
      </c>
      <c r="N501" s="249" t="s">
        <v>40</v>
      </c>
      <c r="O501" s="85"/>
      <c r="P501" s="207">
        <f>O501*H501</f>
        <v>0</v>
      </c>
      <c r="Q501" s="207">
        <v>0.108</v>
      </c>
      <c r="R501" s="207">
        <f>Q501*H501</f>
        <v>1.296</v>
      </c>
      <c r="S501" s="207">
        <v>0</v>
      </c>
      <c r="T501" s="20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09" t="s">
        <v>165</v>
      </c>
      <c r="AT501" s="209" t="s">
        <v>355</v>
      </c>
      <c r="AU501" s="209" t="s">
        <v>76</v>
      </c>
      <c r="AY501" s="18" t="s">
        <v>112</v>
      </c>
      <c r="BE501" s="210">
        <f>IF(N501="základní",J501,0)</f>
        <v>0</v>
      </c>
      <c r="BF501" s="210">
        <f>IF(N501="snížená",J501,0)</f>
        <v>0</v>
      </c>
      <c r="BG501" s="210">
        <f>IF(N501="zákl. přenesená",J501,0)</f>
        <v>0</v>
      </c>
      <c r="BH501" s="210">
        <f>IF(N501="sníž. přenesená",J501,0)</f>
        <v>0</v>
      </c>
      <c r="BI501" s="210">
        <f>IF(N501="nulová",J501,0)</f>
        <v>0</v>
      </c>
      <c r="BJ501" s="18" t="s">
        <v>74</v>
      </c>
      <c r="BK501" s="210">
        <f>ROUND(I501*H501,2)</f>
        <v>0</v>
      </c>
      <c r="BL501" s="18" t="s">
        <v>119</v>
      </c>
      <c r="BM501" s="209" t="s">
        <v>670</v>
      </c>
    </row>
    <row r="502" s="2" customFormat="1">
      <c r="A502" s="39"/>
      <c r="B502" s="40"/>
      <c r="C502" s="41"/>
      <c r="D502" s="211" t="s">
        <v>121</v>
      </c>
      <c r="E502" s="41"/>
      <c r="F502" s="212" t="s">
        <v>669</v>
      </c>
      <c r="G502" s="41"/>
      <c r="H502" s="41"/>
      <c r="I502" s="213"/>
      <c r="J502" s="41"/>
      <c r="K502" s="41"/>
      <c r="L502" s="45"/>
      <c r="M502" s="214"/>
      <c r="N502" s="215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121</v>
      </c>
      <c r="AU502" s="18" t="s">
        <v>76</v>
      </c>
    </row>
    <row r="503" s="13" customFormat="1">
      <c r="A503" s="13"/>
      <c r="B503" s="218"/>
      <c r="C503" s="219"/>
      <c r="D503" s="211" t="s">
        <v>125</v>
      </c>
      <c r="E503" s="220" t="s">
        <v>19</v>
      </c>
      <c r="F503" s="221" t="s">
        <v>666</v>
      </c>
      <c r="G503" s="219"/>
      <c r="H503" s="222">
        <v>12</v>
      </c>
      <c r="I503" s="223"/>
      <c r="J503" s="219"/>
      <c r="K503" s="219"/>
      <c r="L503" s="224"/>
      <c r="M503" s="225"/>
      <c r="N503" s="226"/>
      <c r="O503" s="226"/>
      <c r="P503" s="226"/>
      <c r="Q503" s="226"/>
      <c r="R503" s="226"/>
      <c r="S503" s="226"/>
      <c r="T503" s="22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8" t="s">
        <v>125</v>
      </c>
      <c r="AU503" s="228" t="s">
        <v>76</v>
      </c>
      <c r="AV503" s="13" t="s">
        <v>76</v>
      </c>
      <c r="AW503" s="13" t="s">
        <v>31</v>
      </c>
      <c r="AX503" s="13" t="s">
        <v>74</v>
      </c>
      <c r="AY503" s="228" t="s">
        <v>112</v>
      </c>
    </row>
    <row r="504" s="2" customFormat="1" ht="16.5" customHeight="1">
      <c r="A504" s="39"/>
      <c r="B504" s="40"/>
      <c r="C504" s="240" t="s">
        <v>671</v>
      </c>
      <c r="D504" s="240" t="s">
        <v>355</v>
      </c>
      <c r="E504" s="241" t="s">
        <v>672</v>
      </c>
      <c r="F504" s="242" t="s">
        <v>673</v>
      </c>
      <c r="G504" s="243" t="s">
        <v>136</v>
      </c>
      <c r="H504" s="244">
        <v>2</v>
      </c>
      <c r="I504" s="245"/>
      <c r="J504" s="246">
        <f>ROUND(I504*H504,2)</f>
        <v>0</v>
      </c>
      <c r="K504" s="242" t="s">
        <v>118</v>
      </c>
      <c r="L504" s="247"/>
      <c r="M504" s="248" t="s">
        <v>19</v>
      </c>
      <c r="N504" s="249" t="s">
        <v>40</v>
      </c>
      <c r="O504" s="85"/>
      <c r="P504" s="207">
        <f>O504*H504</f>
        <v>0</v>
      </c>
      <c r="Q504" s="207">
        <v>0</v>
      </c>
      <c r="R504" s="207">
        <f>Q504*H504</f>
        <v>0</v>
      </c>
      <c r="S504" s="207">
        <v>0</v>
      </c>
      <c r="T504" s="208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09" t="s">
        <v>165</v>
      </c>
      <c r="AT504" s="209" t="s">
        <v>355</v>
      </c>
      <c r="AU504" s="209" t="s">
        <v>76</v>
      </c>
      <c r="AY504" s="18" t="s">
        <v>112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8" t="s">
        <v>74</v>
      </c>
      <c r="BK504" s="210">
        <f>ROUND(I504*H504,2)</f>
        <v>0</v>
      </c>
      <c r="BL504" s="18" t="s">
        <v>119</v>
      </c>
      <c r="BM504" s="209" t="s">
        <v>674</v>
      </c>
    </row>
    <row r="505" s="2" customFormat="1">
      <c r="A505" s="39"/>
      <c r="B505" s="40"/>
      <c r="C505" s="41"/>
      <c r="D505" s="211" t="s">
        <v>121</v>
      </c>
      <c r="E505" s="41"/>
      <c r="F505" s="212" t="s">
        <v>673</v>
      </c>
      <c r="G505" s="41"/>
      <c r="H505" s="41"/>
      <c r="I505" s="213"/>
      <c r="J505" s="41"/>
      <c r="K505" s="41"/>
      <c r="L505" s="45"/>
      <c r="M505" s="214"/>
      <c r="N505" s="215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121</v>
      </c>
      <c r="AU505" s="18" t="s">
        <v>76</v>
      </c>
    </row>
    <row r="506" s="13" customFormat="1">
      <c r="A506" s="13"/>
      <c r="B506" s="218"/>
      <c r="C506" s="219"/>
      <c r="D506" s="211" t="s">
        <v>125</v>
      </c>
      <c r="E506" s="220" t="s">
        <v>19</v>
      </c>
      <c r="F506" s="221" t="s">
        <v>675</v>
      </c>
      <c r="G506" s="219"/>
      <c r="H506" s="222">
        <v>2</v>
      </c>
      <c r="I506" s="223"/>
      <c r="J506" s="219"/>
      <c r="K506" s="219"/>
      <c r="L506" s="224"/>
      <c r="M506" s="225"/>
      <c r="N506" s="226"/>
      <c r="O506" s="226"/>
      <c r="P506" s="226"/>
      <c r="Q506" s="226"/>
      <c r="R506" s="226"/>
      <c r="S506" s="226"/>
      <c r="T506" s="22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28" t="s">
        <v>125</v>
      </c>
      <c r="AU506" s="228" t="s">
        <v>76</v>
      </c>
      <c r="AV506" s="13" t="s">
        <v>76</v>
      </c>
      <c r="AW506" s="13" t="s">
        <v>31</v>
      </c>
      <c r="AX506" s="13" t="s">
        <v>74</v>
      </c>
      <c r="AY506" s="228" t="s">
        <v>112</v>
      </c>
    </row>
    <row r="507" s="2" customFormat="1" ht="16.5" customHeight="1">
      <c r="A507" s="39"/>
      <c r="B507" s="40"/>
      <c r="C507" s="198" t="s">
        <v>676</v>
      </c>
      <c r="D507" s="198" t="s">
        <v>114</v>
      </c>
      <c r="E507" s="199" t="s">
        <v>677</v>
      </c>
      <c r="F507" s="200" t="s">
        <v>678</v>
      </c>
      <c r="G507" s="201" t="s">
        <v>136</v>
      </c>
      <c r="H507" s="202">
        <v>15</v>
      </c>
      <c r="I507" s="203"/>
      <c r="J507" s="204">
        <f>ROUND(I507*H507,2)</f>
        <v>0</v>
      </c>
      <c r="K507" s="200" t="s">
        <v>118</v>
      </c>
      <c r="L507" s="45"/>
      <c r="M507" s="205" t="s">
        <v>19</v>
      </c>
      <c r="N507" s="206" t="s">
        <v>40</v>
      </c>
      <c r="O507" s="85"/>
      <c r="P507" s="207">
        <f>O507*H507</f>
        <v>0</v>
      </c>
      <c r="Q507" s="207">
        <v>0.34089999999999998</v>
      </c>
      <c r="R507" s="207">
        <f>Q507*H507</f>
        <v>5.1135000000000002</v>
      </c>
      <c r="S507" s="207">
        <v>0</v>
      </c>
      <c r="T507" s="20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09" t="s">
        <v>119</v>
      </c>
      <c r="AT507" s="209" t="s">
        <v>114</v>
      </c>
      <c r="AU507" s="209" t="s">
        <v>76</v>
      </c>
      <c r="AY507" s="18" t="s">
        <v>112</v>
      </c>
      <c r="BE507" s="210">
        <f>IF(N507="základní",J507,0)</f>
        <v>0</v>
      </c>
      <c r="BF507" s="210">
        <f>IF(N507="snížená",J507,0)</f>
        <v>0</v>
      </c>
      <c r="BG507" s="210">
        <f>IF(N507="zákl. přenesená",J507,0)</f>
        <v>0</v>
      </c>
      <c r="BH507" s="210">
        <f>IF(N507="sníž. přenesená",J507,0)</f>
        <v>0</v>
      </c>
      <c r="BI507" s="210">
        <f>IF(N507="nulová",J507,0)</f>
        <v>0</v>
      </c>
      <c r="BJ507" s="18" t="s">
        <v>74</v>
      </c>
      <c r="BK507" s="210">
        <f>ROUND(I507*H507,2)</f>
        <v>0</v>
      </c>
      <c r="BL507" s="18" t="s">
        <v>119</v>
      </c>
      <c r="BM507" s="209" t="s">
        <v>679</v>
      </c>
    </row>
    <row r="508" s="2" customFormat="1">
      <c r="A508" s="39"/>
      <c r="B508" s="40"/>
      <c r="C508" s="41"/>
      <c r="D508" s="211" t="s">
        <v>121</v>
      </c>
      <c r="E508" s="41"/>
      <c r="F508" s="212" t="s">
        <v>678</v>
      </c>
      <c r="G508" s="41"/>
      <c r="H508" s="41"/>
      <c r="I508" s="213"/>
      <c r="J508" s="41"/>
      <c r="K508" s="41"/>
      <c r="L508" s="45"/>
      <c r="M508" s="214"/>
      <c r="N508" s="215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121</v>
      </c>
      <c r="AU508" s="18" t="s">
        <v>76</v>
      </c>
    </row>
    <row r="509" s="2" customFormat="1">
      <c r="A509" s="39"/>
      <c r="B509" s="40"/>
      <c r="C509" s="41"/>
      <c r="D509" s="216" t="s">
        <v>123</v>
      </c>
      <c r="E509" s="41"/>
      <c r="F509" s="217" t="s">
        <v>680</v>
      </c>
      <c r="G509" s="41"/>
      <c r="H509" s="41"/>
      <c r="I509" s="213"/>
      <c r="J509" s="41"/>
      <c r="K509" s="41"/>
      <c r="L509" s="45"/>
      <c r="M509" s="214"/>
      <c r="N509" s="215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123</v>
      </c>
      <c r="AU509" s="18" t="s">
        <v>76</v>
      </c>
    </row>
    <row r="510" s="15" customFormat="1">
      <c r="A510" s="15"/>
      <c r="B510" s="250"/>
      <c r="C510" s="251"/>
      <c r="D510" s="211" t="s">
        <v>125</v>
      </c>
      <c r="E510" s="252" t="s">
        <v>19</v>
      </c>
      <c r="F510" s="253" t="s">
        <v>681</v>
      </c>
      <c r="G510" s="251"/>
      <c r="H510" s="252" t="s">
        <v>19</v>
      </c>
      <c r="I510" s="254"/>
      <c r="J510" s="251"/>
      <c r="K510" s="251"/>
      <c r="L510" s="255"/>
      <c r="M510" s="256"/>
      <c r="N510" s="257"/>
      <c r="O510" s="257"/>
      <c r="P510" s="257"/>
      <c r="Q510" s="257"/>
      <c r="R510" s="257"/>
      <c r="S510" s="257"/>
      <c r="T510" s="258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9" t="s">
        <v>125</v>
      </c>
      <c r="AU510" s="259" t="s">
        <v>76</v>
      </c>
      <c r="AV510" s="15" t="s">
        <v>74</v>
      </c>
      <c r="AW510" s="15" t="s">
        <v>31</v>
      </c>
      <c r="AX510" s="15" t="s">
        <v>69</v>
      </c>
      <c r="AY510" s="259" t="s">
        <v>112</v>
      </c>
    </row>
    <row r="511" s="13" customFormat="1">
      <c r="A511" s="13"/>
      <c r="B511" s="218"/>
      <c r="C511" s="219"/>
      <c r="D511" s="211" t="s">
        <v>125</v>
      </c>
      <c r="E511" s="220" t="s">
        <v>19</v>
      </c>
      <c r="F511" s="221" t="s">
        <v>682</v>
      </c>
      <c r="G511" s="219"/>
      <c r="H511" s="222">
        <v>5</v>
      </c>
      <c r="I511" s="223"/>
      <c r="J511" s="219"/>
      <c r="K511" s="219"/>
      <c r="L511" s="224"/>
      <c r="M511" s="225"/>
      <c r="N511" s="226"/>
      <c r="O511" s="226"/>
      <c r="P511" s="226"/>
      <c r="Q511" s="226"/>
      <c r="R511" s="226"/>
      <c r="S511" s="226"/>
      <c r="T511" s="22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8" t="s">
        <v>125</v>
      </c>
      <c r="AU511" s="228" t="s">
        <v>76</v>
      </c>
      <c r="AV511" s="13" t="s">
        <v>76</v>
      </c>
      <c r="AW511" s="13" t="s">
        <v>31</v>
      </c>
      <c r="AX511" s="13" t="s">
        <v>69</v>
      </c>
      <c r="AY511" s="228" t="s">
        <v>112</v>
      </c>
    </row>
    <row r="512" s="13" customFormat="1">
      <c r="A512" s="13"/>
      <c r="B512" s="218"/>
      <c r="C512" s="219"/>
      <c r="D512" s="211" t="s">
        <v>125</v>
      </c>
      <c r="E512" s="220" t="s">
        <v>19</v>
      </c>
      <c r="F512" s="221" t="s">
        <v>683</v>
      </c>
      <c r="G512" s="219"/>
      <c r="H512" s="222">
        <v>5</v>
      </c>
      <c r="I512" s="223"/>
      <c r="J512" s="219"/>
      <c r="K512" s="219"/>
      <c r="L512" s="224"/>
      <c r="M512" s="225"/>
      <c r="N512" s="226"/>
      <c r="O512" s="226"/>
      <c r="P512" s="226"/>
      <c r="Q512" s="226"/>
      <c r="R512" s="226"/>
      <c r="S512" s="226"/>
      <c r="T512" s="22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28" t="s">
        <v>125</v>
      </c>
      <c r="AU512" s="228" t="s">
        <v>76</v>
      </c>
      <c r="AV512" s="13" t="s">
        <v>76</v>
      </c>
      <c r="AW512" s="13" t="s">
        <v>31</v>
      </c>
      <c r="AX512" s="13" t="s">
        <v>69</v>
      </c>
      <c r="AY512" s="228" t="s">
        <v>112</v>
      </c>
    </row>
    <row r="513" s="13" customFormat="1">
      <c r="A513" s="13"/>
      <c r="B513" s="218"/>
      <c r="C513" s="219"/>
      <c r="D513" s="211" t="s">
        <v>125</v>
      </c>
      <c r="E513" s="220" t="s">
        <v>19</v>
      </c>
      <c r="F513" s="221" t="s">
        <v>684</v>
      </c>
      <c r="G513" s="219"/>
      <c r="H513" s="222">
        <v>5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28" t="s">
        <v>125</v>
      </c>
      <c r="AU513" s="228" t="s">
        <v>76</v>
      </c>
      <c r="AV513" s="13" t="s">
        <v>76</v>
      </c>
      <c r="AW513" s="13" t="s">
        <v>31</v>
      </c>
      <c r="AX513" s="13" t="s">
        <v>69</v>
      </c>
      <c r="AY513" s="228" t="s">
        <v>112</v>
      </c>
    </row>
    <row r="514" s="14" customFormat="1">
      <c r="A514" s="14"/>
      <c r="B514" s="229"/>
      <c r="C514" s="230"/>
      <c r="D514" s="211" t="s">
        <v>125</v>
      </c>
      <c r="E514" s="231" t="s">
        <v>19</v>
      </c>
      <c r="F514" s="232" t="s">
        <v>203</v>
      </c>
      <c r="G514" s="230"/>
      <c r="H514" s="233">
        <v>15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39" t="s">
        <v>125</v>
      </c>
      <c r="AU514" s="239" t="s">
        <v>76</v>
      </c>
      <c r="AV514" s="14" t="s">
        <v>119</v>
      </c>
      <c r="AW514" s="14" t="s">
        <v>31</v>
      </c>
      <c r="AX514" s="14" t="s">
        <v>74</v>
      </c>
      <c r="AY514" s="239" t="s">
        <v>112</v>
      </c>
    </row>
    <row r="515" s="2" customFormat="1" ht="16.5" customHeight="1">
      <c r="A515" s="39"/>
      <c r="B515" s="40"/>
      <c r="C515" s="240" t="s">
        <v>685</v>
      </c>
      <c r="D515" s="240" t="s">
        <v>355</v>
      </c>
      <c r="E515" s="241" t="s">
        <v>686</v>
      </c>
      <c r="F515" s="242" t="s">
        <v>687</v>
      </c>
      <c r="G515" s="243" t="s">
        <v>136</v>
      </c>
      <c r="H515" s="244">
        <v>15</v>
      </c>
      <c r="I515" s="245"/>
      <c r="J515" s="246">
        <f>ROUND(I515*H515,2)</f>
        <v>0</v>
      </c>
      <c r="K515" s="242" t="s">
        <v>118</v>
      </c>
      <c r="L515" s="247"/>
      <c r="M515" s="248" t="s">
        <v>19</v>
      </c>
      <c r="N515" s="249" t="s">
        <v>40</v>
      </c>
      <c r="O515" s="85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09" t="s">
        <v>165</v>
      </c>
      <c r="AT515" s="209" t="s">
        <v>355</v>
      </c>
      <c r="AU515" s="209" t="s">
        <v>76</v>
      </c>
      <c r="AY515" s="18" t="s">
        <v>112</v>
      </c>
      <c r="BE515" s="210">
        <f>IF(N515="základní",J515,0)</f>
        <v>0</v>
      </c>
      <c r="BF515" s="210">
        <f>IF(N515="snížená",J515,0)</f>
        <v>0</v>
      </c>
      <c r="BG515" s="210">
        <f>IF(N515="zákl. přenesená",J515,0)</f>
        <v>0</v>
      </c>
      <c r="BH515" s="210">
        <f>IF(N515="sníž. přenesená",J515,0)</f>
        <v>0</v>
      </c>
      <c r="BI515" s="210">
        <f>IF(N515="nulová",J515,0)</f>
        <v>0</v>
      </c>
      <c r="BJ515" s="18" t="s">
        <v>74</v>
      </c>
      <c r="BK515" s="210">
        <f>ROUND(I515*H515,2)</f>
        <v>0</v>
      </c>
      <c r="BL515" s="18" t="s">
        <v>119</v>
      </c>
      <c r="BM515" s="209" t="s">
        <v>688</v>
      </c>
    </row>
    <row r="516" s="2" customFormat="1">
      <c r="A516" s="39"/>
      <c r="B516" s="40"/>
      <c r="C516" s="41"/>
      <c r="D516" s="211" t="s">
        <v>121</v>
      </c>
      <c r="E516" s="41"/>
      <c r="F516" s="212" t="s">
        <v>689</v>
      </c>
      <c r="G516" s="41"/>
      <c r="H516" s="41"/>
      <c r="I516" s="213"/>
      <c r="J516" s="41"/>
      <c r="K516" s="41"/>
      <c r="L516" s="45"/>
      <c r="M516" s="214"/>
      <c r="N516" s="215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121</v>
      </c>
      <c r="AU516" s="18" t="s">
        <v>76</v>
      </c>
    </row>
    <row r="517" s="2" customFormat="1" ht="16.5" customHeight="1">
      <c r="A517" s="39"/>
      <c r="B517" s="40"/>
      <c r="C517" s="240" t="s">
        <v>690</v>
      </c>
      <c r="D517" s="240" t="s">
        <v>355</v>
      </c>
      <c r="E517" s="241" t="s">
        <v>691</v>
      </c>
      <c r="F517" s="242" t="s">
        <v>692</v>
      </c>
      <c r="G517" s="243" t="s">
        <v>136</v>
      </c>
      <c r="H517" s="244">
        <v>15</v>
      </c>
      <c r="I517" s="245"/>
      <c r="J517" s="246">
        <f>ROUND(I517*H517,2)</f>
        <v>0</v>
      </c>
      <c r="K517" s="242" t="s">
        <v>118</v>
      </c>
      <c r="L517" s="247"/>
      <c r="M517" s="248" t="s">
        <v>19</v>
      </c>
      <c r="N517" s="249" t="s">
        <v>40</v>
      </c>
      <c r="O517" s="85"/>
      <c r="P517" s="207">
        <f>O517*H517</f>
        <v>0</v>
      </c>
      <c r="Q517" s="207">
        <v>0</v>
      </c>
      <c r="R517" s="207">
        <f>Q517*H517</f>
        <v>0</v>
      </c>
      <c r="S517" s="207">
        <v>0</v>
      </c>
      <c r="T517" s="20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09" t="s">
        <v>165</v>
      </c>
      <c r="AT517" s="209" t="s">
        <v>355</v>
      </c>
      <c r="AU517" s="209" t="s">
        <v>76</v>
      </c>
      <c r="AY517" s="18" t="s">
        <v>112</v>
      </c>
      <c r="BE517" s="210">
        <f>IF(N517="základní",J517,0)</f>
        <v>0</v>
      </c>
      <c r="BF517" s="210">
        <f>IF(N517="snížená",J517,0)</f>
        <v>0</v>
      </c>
      <c r="BG517" s="210">
        <f>IF(N517="zákl. přenesená",J517,0)</f>
        <v>0</v>
      </c>
      <c r="BH517" s="210">
        <f>IF(N517="sníž. přenesená",J517,0)</f>
        <v>0</v>
      </c>
      <c r="BI517" s="210">
        <f>IF(N517="nulová",J517,0)</f>
        <v>0</v>
      </c>
      <c r="BJ517" s="18" t="s">
        <v>74</v>
      </c>
      <c r="BK517" s="210">
        <f>ROUND(I517*H517,2)</f>
        <v>0</v>
      </c>
      <c r="BL517" s="18" t="s">
        <v>119</v>
      </c>
      <c r="BM517" s="209" t="s">
        <v>693</v>
      </c>
    </row>
    <row r="518" s="2" customFormat="1">
      <c r="A518" s="39"/>
      <c r="B518" s="40"/>
      <c r="C518" s="41"/>
      <c r="D518" s="211" t="s">
        <v>121</v>
      </c>
      <c r="E518" s="41"/>
      <c r="F518" s="212" t="s">
        <v>692</v>
      </c>
      <c r="G518" s="41"/>
      <c r="H518" s="41"/>
      <c r="I518" s="213"/>
      <c r="J518" s="41"/>
      <c r="K518" s="41"/>
      <c r="L518" s="45"/>
      <c r="M518" s="214"/>
      <c r="N518" s="215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121</v>
      </c>
      <c r="AU518" s="18" t="s">
        <v>76</v>
      </c>
    </row>
    <row r="519" s="2" customFormat="1" ht="16.5" customHeight="1">
      <c r="A519" s="39"/>
      <c r="B519" s="40"/>
      <c r="C519" s="240" t="s">
        <v>694</v>
      </c>
      <c r="D519" s="240" t="s">
        <v>355</v>
      </c>
      <c r="E519" s="241" t="s">
        <v>695</v>
      </c>
      <c r="F519" s="242" t="s">
        <v>696</v>
      </c>
      <c r="G519" s="243" t="s">
        <v>136</v>
      </c>
      <c r="H519" s="244">
        <v>15</v>
      </c>
      <c r="I519" s="245"/>
      <c r="J519" s="246">
        <f>ROUND(I519*H519,2)</f>
        <v>0</v>
      </c>
      <c r="K519" s="242" t="s">
        <v>118</v>
      </c>
      <c r="L519" s="247"/>
      <c r="M519" s="248" t="s">
        <v>19</v>
      </c>
      <c r="N519" s="249" t="s">
        <v>40</v>
      </c>
      <c r="O519" s="85"/>
      <c r="P519" s="207">
        <f>O519*H519</f>
        <v>0</v>
      </c>
      <c r="Q519" s="207">
        <v>0</v>
      </c>
      <c r="R519" s="207">
        <f>Q519*H519</f>
        <v>0</v>
      </c>
      <c r="S519" s="207">
        <v>0</v>
      </c>
      <c r="T519" s="20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09" t="s">
        <v>165</v>
      </c>
      <c r="AT519" s="209" t="s">
        <v>355</v>
      </c>
      <c r="AU519" s="209" t="s">
        <v>76</v>
      </c>
      <c r="AY519" s="18" t="s">
        <v>112</v>
      </c>
      <c r="BE519" s="210">
        <f>IF(N519="základní",J519,0)</f>
        <v>0</v>
      </c>
      <c r="BF519" s="210">
        <f>IF(N519="snížená",J519,0)</f>
        <v>0</v>
      </c>
      <c r="BG519" s="210">
        <f>IF(N519="zákl. přenesená",J519,0)</f>
        <v>0</v>
      </c>
      <c r="BH519" s="210">
        <f>IF(N519="sníž. přenesená",J519,0)</f>
        <v>0</v>
      </c>
      <c r="BI519" s="210">
        <f>IF(N519="nulová",J519,0)</f>
        <v>0</v>
      </c>
      <c r="BJ519" s="18" t="s">
        <v>74</v>
      </c>
      <c r="BK519" s="210">
        <f>ROUND(I519*H519,2)</f>
        <v>0</v>
      </c>
      <c r="BL519" s="18" t="s">
        <v>119</v>
      </c>
      <c r="BM519" s="209" t="s">
        <v>697</v>
      </c>
    </row>
    <row r="520" s="2" customFormat="1">
      <c r="A520" s="39"/>
      <c r="B520" s="40"/>
      <c r="C520" s="41"/>
      <c r="D520" s="211" t="s">
        <v>121</v>
      </c>
      <c r="E520" s="41"/>
      <c r="F520" s="212" t="s">
        <v>696</v>
      </c>
      <c r="G520" s="41"/>
      <c r="H520" s="41"/>
      <c r="I520" s="213"/>
      <c r="J520" s="41"/>
      <c r="K520" s="41"/>
      <c r="L520" s="45"/>
      <c r="M520" s="214"/>
      <c r="N520" s="215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121</v>
      </c>
      <c r="AU520" s="18" t="s">
        <v>76</v>
      </c>
    </row>
    <row r="521" s="2" customFormat="1" ht="16.5" customHeight="1">
      <c r="A521" s="39"/>
      <c r="B521" s="40"/>
      <c r="C521" s="198" t="s">
        <v>698</v>
      </c>
      <c r="D521" s="198" t="s">
        <v>114</v>
      </c>
      <c r="E521" s="199" t="s">
        <v>699</v>
      </c>
      <c r="F521" s="200" t="s">
        <v>700</v>
      </c>
      <c r="G521" s="201" t="s">
        <v>136</v>
      </c>
      <c r="H521" s="202">
        <v>15</v>
      </c>
      <c r="I521" s="203"/>
      <c r="J521" s="204">
        <f>ROUND(I521*H521,2)</f>
        <v>0</v>
      </c>
      <c r="K521" s="200" t="s">
        <v>118</v>
      </c>
      <c r="L521" s="45"/>
      <c r="M521" s="205" t="s">
        <v>19</v>
      </c>
      <c r="N521" s="206" t="s">
        <v>40</v>
      </c>
      <c r="O521" s="85"/>
      <c r="P521" s="207">
        <f>O521*H521</f>
        <v>0</v>
      </c>
      <c r="Q521" s="207">
        <v>0</v>
      </c>
      <c r="R521" s="207">
        <f>Q521*H521</f>
        <v>0</v>
      </c>
      <c r="S521" s="207">
        <v>0</v>
      </c>
      <c r="T521" s="208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09" t="s">
        <v>119</v>
      </c>
      <c r="AT521" s="209" t="s">
        <v>114</v>
      </c>
      <c r="AU521" s="209" t="s">
        <v>76</v>
      </c>
      <c r="AY521" s="18" t="s">
        <v>112</v>
      </c>
      <c r="BE521" s="210">
        <f>IF(N521="základní",J521,0)</f>
        <v>0</v>
      </c>
      <c r="BF521" s="210">
        <f>IF(N521="snížená",J521,0)</f>
        <v>0</v>
      </c>
      <c r="BG521" s="210">
        <f>IF(N521="zákl. přenesená",J521,0)</f>
        <v>0</v>
      </c>
      <c r="BH521" s="210">
        <f>IF(N521="sníž. přenesená",J521,0)</f>
        <v>0</v>
      </c>
      <c r="BI521" s="210">
        <f>IF(N521="nulová",J521,0)</f>
        <v>0</v>
      </c>
      <c r="BJ521" s="18" t="s">
        <v>74</v>
      </c>
      <c r="BK521" s="210">
        <f>ROUND(I521*H521,2)</f>
        <v>0</v>
      </c>
      <c r="BL521" s="18" t="s">
        <v>119</v>
      </c>
      <c r="BM521" s="209" t="s">
        <v>701</v>
      </c>
    </row>
    <row r="522" s="2" customFormat="1">
      <c r="A522" s="39"/>
      <c r="B522" s="40"/>
      <c r="C522" s="41"/>
      <c r="D522" s="211" t="s">
        <v>121</v>
      </c>
      <c r="E522" s="41"/>
      <c r="F522" s="212" t="s">
        <v>702</v>
      </c>
      <c r="G522" s="41"/>
      <c r="H522" s="41"/>
      <c r="I522" s="213"/>
      <c r="J522" s="41"/>
      <c r="K522" s="41"/>
      <c r="L522" s="45"/>
      <c r="M522" s="214"/>
      <c r="N522" s="215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121</v>
      </c>
      <c r="AU522" s="18" t="s">
        <v>76</v>
      </c>
    </row>
    <row r="523" s="2" customFormat="1">
      <c r="A523" s="39"/>
      <c r="B523" s="40"/>
      <c r="C523" s="41"/>
      <c r="D523" s="216" t="s">
        <v>123</v>
      </c>
      <c r="E523" s="41"/>
      <c r="F523" s="217" t="s">
        <v>703</v>
      </c>
      <c r="G523" s="41"/>
      <c r="H523" s="41"/>
      <c r="I523" s="213"/>
      <c r="J523" s="41"/>
      <c r="K523" s="41"/>
      <c r="L523" s="45"/>
      <c r="M523" s="214"/>
      <c r="N523" s="215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123</v>
      </c>
      <c r="AU523" s="18" t="s">
        <v>76</v>
      </c>
    </row>
    <row r="524" s="13" customFormat="1">
      <c r="A524" s="13"/>
      <c r="B524" s="218"/>
      <c r="C524" s="219"/>
      <c r="D524" s="211" t="s">
        <v>125</v>
      </c>
      <c r="E524" s="220" t="s">
        <v>19</v>
      </c>
      <c r="F524" s="221" t="s">
        <v>704</v>
      </c>
      <c r="G524" s="219"/>
      <c r="H524" s="222">
        <v>15</v>
      </c>
      <c r="I524" s="223"/>
      <c r="J524" s="219"/>
      <c r="K524" s="219"/>
      <c r="L524" s="224"/>
      <c r="M524" s="225"/>
      <c r="N524" s="226"/>
      <c r="O524" s="226"/>
      <c r="P524" s="226"/>
      <c r="Q524" s="226"/>
      <c r="R524" s="226"/>
      <c r="S524" s="226"/>
      <c r="T524" s="22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8" t="s">
        <v>125</v>
      </c>
      <c r="AU524" s="228" t="s">
        <v>76</v>
      </c>
      <c r="AV524" s="13" t="s">
        <v>76</v>
      </c>
      <c r="AW524" s="13" t="s">
        <v>31</v>
      </c>
      <c r="AX524" s="13" t="s">
        <v>74</v>
      </c>
      <c r="AY524" s="228" t="s">
        <v>112</v>
      </c>
    </row>
    <row r="525" s="2" customFormat="1" ht="16.5" customHeight="1">
      <c r="A525" s="39"/>
      <c r="B525" s="40"/>
      <c r="C525" s="198" t="s">
        <v>705</v>
      </c>
      <c r="D525" s="198" t="s">
        <v>114</v>
      </c>
      <c r="E525" s="199" t="s">
        <v>706</v>
      </c>
      <c r="F525" s="200" t="s">
        <v>707</v>
      </c>
      <c r="G525" s="201" t="s">
        <v>136</v>
      </c>
      <c r="H525" s="202">
        <v>4</v>
      </c>
      <c r="I525" s="203"/>
      <c r="J525" s="204">
        <f>ROUND(I525*H525,2)</f>
        <v>0</v>
      </c>
      <c r="K525" s="200" t="s">
        <v>118</v>
      </c>
      <c r="L525" s="45"/>
      <c r="M525" s="205" t="s">
        <v>19</v>
      </c>
      <c r="N525" s="206" t="s">
        <v>40</v>
      </c>
      <c r="O525" s="85"/>
      <c r="P525" s="207">
        <f>O525*H525</f>
        <v>0</v>
      </c>
      <c r="Q525" s="207">
        <v>0</v>
      </c>
      <c r="R525" s="207">
        <f>Q525*H525</f>
        <v>0</v>
      </c>
      <c r="S525" s="207">
        <v>0</v>
      </c>
      <c r="T525" s="208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09" t="s">
        <v>119</v>
      </c>
      <c r="AT525" s="209" t="s">
        <v>114</v>
      </c>
      <c r="AU525" s="209" t="s">
        <v>76</v>
      </c>
      <c r="AY525" s="18" t="s">
        <v>112</v>
      </c>
      <c r="BE525" s="210">
        <f>IF(N525="základní",J525,0)</f>
        <v>0</v>
      </c>
      <c r="BF525" s="210">
        <f>IF(N525="snížená",J525,0)</f>
        <v>0</v>
      </c>
      <c r="BG525" s="210">
        <f>IF(N525="zákl. přenesená",J525,0)</f>
        <v>0</v>
      </c>
      <c r="BH525" s="210">
        <f>IF(N525="sníž. přenesená",J525,0)</f>
        <v>0</v>
      </c>
      <c r="BI525" s="210">
        <f>IF(N525="nulová",J525,0)</f>
        <v>0</v>
      </c>
      <c r="BJ525" s="18" t="s">
        <v>74</v>
      </c>
      <c r="BK525" s="210">
        <f>ROUND(I525*H525,2)</f>
        <v>0</v>
      </c>
      <c r="BL525" s="18" t="s">
        <v>119</v>
      </c>
      <c r="BM525" s="209" t="s">
        <v>708</v>
      </c>
    </row>
    <row r="526" s="2" customFormat="1">
      <c r="A526" s="39"/>
      <c r="B526" s="40"/>
      <c r="C526" s="41"/>
      <c r="D526" s="211" t="s">
        <v>121</v>
      </c>
      <c r="E526" s="41"/>
      <c r="F526" s="212" t="s">
        <v>707</v>
      </c>
      <c r="G526" s="41"/>
      <c r="H526" s="41"/>
      <c r="I526" s="213"/>
      <c r="J526" s="41"/>
      <c r="K526" s="41"/>
      <c r="L526" s="45"/>
      <c r="M526" s="214"/>
      <c r="N526" s="215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121</v>
      </c>
      <c r="AU526" s="18" t="s">
        <v>76</v>
      </c>
    </row>
    <row r="527" s="2" customFormat="1">
      <c r="A527" s="39"/>
      <c r="B527" s="40"/>
      <c r="C527" s="41"/>
      <c r="D527" s="216" t="s">
        <v>123</v>
      </c>
      <c r="E527" s="41"/>
      <c r="F527" s="217" t="s">
        <v>709</v>
      </c>
      <c r="G527" s="41"/>
      <c r="H527" s="41"/>
      <c r="I527" s="213"/>
      <c r="J527" s="41"/>
      <c r="K527" s="41"/>
      <c r="L527" s="45"/>
      <c r="M527" s="214"/>
      <c r="N527" s="215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123</v>
      </c>
      <c r="AU527" s="18" t="s">
        <v>76</v>
      </c>
    </row>
    <row r="528" s="12" customFormat="1" ht="22.8" customHeight="1">
      <c r="A528" s="12"/>
      <c r="B528" s="182"/>
      <c r="C528" s="183"/>
      <c r="D528" s="184" t="s">
        <v>68</v>
      </c>
      <c r="E528" s="196" t="s">
        <v>172</v>
      </c>
      <c r="F528" s="196" t="s">
        <v>710</v>
      </c>
      <c r="G528" s="183"/>
      <c r="H528" s="183"/>
      <c r="I528" s="186"/>
      <c r="J528" s="197">
        <f>BK528</f>
        <v>0</v>
      </c>
      <c r="K528" s="183"/>
      <c r="L528" s="188"/>
      <c r="M528" s="189"/>
      <c r="N528" s="190"/>
      <c r="O528" s="190"/>
      <c r="P528" s="191">
        <f>P529+P570+P585+P604+P632</f>
        <v>0</v>
      </c>
      <c r="Q528" s="190"/>
      <c r="R528" s="191">
        <f>R529+R570+R585+R604+R632</f>
        <v>147.85912170000003</v>
      </c>
      <c r="S528" s="190"/>
      <c r="T528" s="192">
        <f>T529+T570+T585+T604+T632</f>
        <v>387.10999999999996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3" t="s">
        <v>74</v>
      </c>
      <c r="AT528" s="194" t="s">
        <v>68</v>
      </c>
      <c r="AU528" s="194" t="s">
        <v>74</v>
      </c>
      <c r="AY528" s="193" t="s">
        <v>112</v>
      </c>
      <c r="BK528" s="195">
        <f>BK529+BK570+BK585+BK604+BK632</f>
        <v>0</v>
      </c>
    </row>
    <row r="529" s="12" customFormat="1" ht="20.88" customHeight="1">
      <c r="A529" s="12"/>
      <c r="B529" s="182"/>
      <c r="C529" s="183"/>
      <c r="D529" s="184" t="s">
        <v>68</v>
      </c>
      <c r="E529" s="196" t="s">
        <v>711</v>
      </c>
      <c r="F529" s="196" t="s">
        <v>712</v>
      </c>
      <c r="G529" s="183"/>
      <c r="H529" s="183"/>
      <c r="I529" s="186"/>
      <c r="J529" s="197">
        <f>BK529</f>
        <v>0</v>
      </c>
      <c r="K529" s="183"/>
      <c r="L529" s="188"/>
      <c r="M529" s="189"/>
      <c r="N529" s="190"/>
      <c r="O529" s="190"/>
      <c r="P529" s="191">
        <f>SUM(P530:P569)</f>
        <v>0</v>
      </c>
      <c r="Q529" s="190"/>
      <c r="R529" s="191">
        <f>SUM(R530:R569)</f>
        <v>145.94090670000003</v>
      </c>
      <c r="S529" s="190"/>
      <c r="T529" s="192">
        <f>SUM(T530:T569)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93" t="s">
        <v>74</v>
      </c>
      <c r="AT529" s="194" t="s">
        <v>68</v>
      </c>
      <c r="AU529" s="194" t="s">
        <v>76</v>
      </c>
      <c r="AY529" s="193" t="s">
        <v>112</v>
      </c>
      <c r="BK529" s="195">
        <f>SUM(BK530:BK569)</f>
        <v>0</v>
      </c>
    </row>
    <row r="530" s="2" customFormat="1" ht="16.5" customHeight="1">
      <c r="A530" s="39"/>
      <c r="B530" s="40"/>
      <c r="C530" s="198" t="s">
        <v>713</v>
      </c>
      <c r="D530" s="198" t="s">
        <v>114</v>
      </c>
      <c r="E530" s="199" t="s">
        <v>714</v>
      </c>
      <c r="F530" s="200" t="s">
        <v>715</v>
      </c>
      <c r="G530" s="201" t="s">
        <v>189</v>
      </c>
      <c r="H530" s="202">
        <v>428.60000000000002</v>
      </c>
      <c r="I530" s="203"/>
      <c r="J530" s="204">
        <f>ROUND(I530*H530,2)</f>
        <v>0</v>
      </c>
      <c r="K530" s="200" t="s">
        <v>118</v>
      </c>
      <c r="L530" s="45"/>
      <c r="M530" s="205" t="s">
        <v>19</v>
      </c>
      <c r="N530" s="206" t="s">
        <v>40</v>
      </c>
      <c r="O530" s="85"/>
      <c r="P530" s="207">
        <f>O530*H530</f>
        <v>0</v>
      </c>
      <c r="Q530" s="207">
        <v>0.15540000000000001</v>
      </c>
      <c r="R530" s="207">
        <f>Q530*H530</f>
        <v>66.604440000000011</v>
      </c>
      <c r="S530" s="207">
        <v>0</v>
      </c>
      <c r="T530" s="20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09" t="s">
        <v>119</v>
      </c>
      <c r="AT530" s="209" t="s">
        <v>114</v>
      </c>
      <c r="AU530" s="209" t="s">
        <v>133</v>
      </c>
      <c r="AY530" s="18" t="s">
        <v>112</v>
      </c>
      <c r="BE530" s="210">
        <f>IF(N530="základní",J530,0)</f>
        <v>0</v>
      </c>
      <c r="BF530" s="210">
        <f>IF(N530="snížená",J530,0)</f>
        <v>0</v>
      </c>
      <c r="BG530" s="210">
        <f>IF(N530="zákl. přenesená",J530,0)</f>
        <v>0</v>
      </c>
      <c r="BH530" s="210">
        <f>IF(N530="sníž. přenesená",J530,0)</f>
        <v>0</v>
      </c>
      <c r="BI530" s="210">
        <f>IF(N530="nulová",J530,0)</f>
        <v>0</v>
      </c>
      <c r="BJ530" s="18" t="s">
        <v>74</v>
      </c>
      <c r="BK530" s="210">
        <f>ROUND(I530*H530,2)</f>
        <v>0</v>
      </c>
      <c r="BL530" s="18" t="s">
        <v>119</v>
      </c>
      <c r="BM530" s="209" t="s">
        <v>716</v>
      </c>
    </row>
    <row r="531" s="2" customFormat="1">
      <c r="A531" s="39"/>
      <c r="B531" s="40"/>
      <c r="C531" s="41"/>
      <c r="D531" s="211" t="s">
        <v>121</v>
      </c>
      <c r="E531" s="41"/>
      <c r="F531" s="212" t="s">
        <v>717</v>
      </c>
      <c r="G531" s="41"/>
      <c r="H531" s="41"/>
      <c r="I531" s="213"/>
      <c r="J531" s="41"/>
      <c r="K531" s="41"/>
      <c r="L531" s="45"/>
      <c r="M531" s="214"/>
      <c r="N531" s="215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121</v>
      </c>
      <c r="AU531" s="18" t="s">
        <v>133</v>
      </c>
    </row>
    <row r="532" s="2" customFormat="1">
      <c r="A532" s="39"/>
      <c r="B532" s="40"/>
      <c r="C532" s="41"/>
      <c r="D532" s="216" t="s">
        <v>123</v>
      </c>
      <c r="E532" s="41"/>
      <c r="F532" s="217" t="s">
        <v>718</v>
      </c>
      <c r="G532" s="41"/>
      <c r="H532" s="41"/>
      <c r="I532" s="213"/>
      <c r="J532" s="41"/>
      <c r="K532" s="41"/>
      <c r="L532" s="45"/>
      <c r="M532" s="214"/>
      <c r="N532" s="215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123</v>
      </c>
      <c r="AU532" s="18" t="s">
        <v>133</v>
      </c>
    </row>
    <row r="533" s="13" customFormat="1">
      <c r="A533" s="13"/>
      <c r="B533" s="218"/>
      <c r="C533" s="219"/>
      <c r="D533" s="211" t="s">
        <v>125</v>
      </c>
      <c r="E533" s="220" t="s">
        <v>19</v>
      </c>
      <c r="F533" s="221" t="s">
        <v>719</v>
      </c>
      <c r="G533" s="219"/>
      <c r="H533" s="222">
        <v>311.89999999999998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8" t="s">
        <v>125</v>
      </c>
      <c r="AU533" s="228" t="s">
        <v>133</v>
      </c>
      <c r="AV533" s="13" t="s">
        <v>76</v>
      </c>
      <c r="AW533" s="13" t="s">
        <v>31</v>
      </c>
      <c r="AX533" s="13" t="s">
        <v>69</v>
      </c>
      <c r="AY533" s="228" t="s">
        <v>112</v>
      </c>
    </row>
    <row r="534" s="13" customFormat="1">
      <c r="A534" s="13"/>
      <c r="B534" s="218"/>
      <c r="C534" s="219"/>
      <c r="D534" s="211" t="s">
        <v>125</v>
      </c>
      <c r="E534" s="220" t="s">
        <v>19</v>
      </c>
      <c r="F534" s="221" t="s">
        <v>720</v>
      </c>
      <c r="G534" s="219"/>
      <c r="H534" s="222">
        <v>113.7</v>
      </c>
      <c r="I534" s="223"/>
      <c r="J534" s="219"/>
      <c r="K534" s="219"/>
      <c r="L534" s="224"/>
      <c r="M534" s="225"/>
      <c r="N534" s="226"/>
      <c r="O534" s="226"/>
      <c r="P534" s="226"/>
      <c r="Q534" s="226"/>
      <c r="R534" s="226"/>
      <c r="S534" s="226"/>
      <c r="T534" s="22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8" t="s">
        <v>125</v>
      </c>
      <c r="AU534" s="228" t="s">
        <v>133</v>
      </c>
      <c r="AV534" s="13" t="s">
        <v>76</v>
      </c>
      <c r="AW534" s="13" t="s">
        <v>31</v>
      </c>
      <c r="AX534" s="13" t="s">
        <v>69</v>
      </c>
      <c r="AY534" s="228" t="s">
        <v>112</v>
      </c>
    </row>
    <row r="535" s="13" customFormat="1">
      <c r="A535" s="13"/>
      <c r="B535" s="218"/>
      <c r="C535" s="219"/>
      <c r="D535" s="211" t="s">
        <v>125</v>
      </c>
      <c r="E535" s="220" t="s">
        <v>19</v>
      </c>
      <c r="F535" s="221" t="s">
        <v>721</v>
      </c>
      <c r="G535" s="219"/>
      <c r="H535" s="222">
        <v>3</v>
      </c>
      <c r="I535" s="223"/>
      <c r="J535" s="219"/>
      <c r="K535" s="219"/>
      <c r="L535" s="224"/>
      <c r="M535" s="225"/>
      <c r="N535" s="226"/>
      <c r="O535" s="226"/>
      <c r="P535" s="226"/>
      <c r="Q535" s="226"/>
      <c r="R535" s="226"/>
      <c r="S535" s="226"/>
      <c r="T535" s="22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28" t="s">
        <v>125</v>
      </c>
      <c r="AU535" s="228" t="s">
        <v>133</v>
      </c>
      <c r="AV535" s="13" t="s">
        <v>76</v>
      </c>
      <c r="AW535" s="13" t="s">
        <v>31</v>
      </c>
      <c r="AX535" s="13" t="s">
        <v>69</v>
      </c>
      <c r="AY535" s="228" t="s">
        <v>112</v>
      </c>
    </row>
    <row r="536" s="14" customFormat="1">
      <c r="A536" s="14"/>
      <c r="B536" s="229"/>
      <c r="C536" s="230"/>
      <c r="D536" s="211" t="s">
        <v>125</v>
      </c>
      <c r="E536" s="231" t="s">
        <v>19</v>
      </c>
      <c r="F536" s="232" t="s">
        <v>203</v>
      </c>
      <c r="G536" s="230"/>
      <c r="H536" s="233">
        <v>428.59999999999997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39" t="s">
        <v>125</v>
      </c>
      <c r="AU536" s="239" t="s">
        <v>133</v>
      </c>
      <c r="AV536" s="14" t="s">
        <v>119</v>
      </c>
      <c r="AW536" s="14" t="s">
        <v>31</v>
      </c>
      <c r="AX536" s="14" t="s">
        <v>74</v>
      </c>
      <c r="AY536" s="239" t="s">
        <v>112</v>
      </c>
    </row>
    <row r="537" s="2" customFormat="1" ht="16.5" customHeight="1">
      <c r="A537" s="39"/>
      <c r="B537" s="40"/>
      <c r="C537" s="240" t="s">
        <v>722</v>
      </c>
      <c r="D537" s="240" t="s">
        <v>355</v>
      </c>
      <c r="E537" s="241" t="s">
        <v>723</v>
      </c>
      <c r="F537" s="242" t="s">
        <v>724</v>
      </c>
      <c r="G537" s="243" t="s">
        <v>136</v>
      </c>
      <c r="H537" s="244">
        <v>113.7</v>
      </c>
      <c r="I537" s="245"/>
      <c r="J537" s="246">
        <f>ROUND(I537*H537,2)</f>
        <v>0</v>
      </c>
      <c r="K537" s="242" t="s">
        <v>118</v>
      </c>
      <c r="L537" s="247"/>
      <c r="M537" s="248" t="s">
        <v>19</v>
      </c>
      <c r="N537" s="249" t="s">
        <v>40</v>
      </c>
      <c r="O537" s="85"/>
      <c r="P537" s="207">
        <f>O537*H537</f>
        <v>0</v>
      </c>
      <c r="Q537" s="207">
        <v>0.082100000000000006</v>
      </c>
      <c r="R537" s="207">
        <f>Q537*H537</f>
        <v>9.3347700000000007</v>
      </c>
      <c r="S537" s="207">
        <v>0</v>
      </c>
      <c r="T537" s="20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09" t="s">
        <v>165</v>
      </c>
      <c r="AT537" s="209" t="s">
        <v>355</v>
      </c>
      <c r="AU537" s="209" t="s">
        <v>133</v>
      </c>
      <c r="AY537" s="18" t="s">
        <v>112</v>
      </c>
      <c r="BE537" s="210">
        <f>IF(N537="základní",J537,0)</f>
        <v>0</v>
      </c>
      <c r="BF537" s="210">
        <f>IF(N537="snížená",J537,0)</f>
        <v>0</v>
      </c>
      <c r="BG537" s="210">
        <f>IF(N537="zákl. přenesená",J537,0)</f>
        <v>0</v>
      </c>
      <c r="BH537" s="210">
        <f>IF(N537="sníž. přenesená",J537,0)</f>
        <v>0</v>
      </c>
      <c r="BI537" s="210">
        <f>IF(N537="nulová",J537,0)</f>
        <v>0</v>
      </c>
      <c r="BJ537" s="18" t="s">
        <v>74</v>
      </c>
      <c r="BK537" s="210">
        <f>ROUND(I537*H537,2)</f>
        <v>0</v>
      </c>
      <c r="BL537" s="18" t="s">
        <v>119</v>
      </c>
      <c r="BM537" s="209" t="s">
        <v>725</v>
      </c>
    </row>
    <row r="538" s="2" customFormat="1">
      <c r="A538" s="39"/>
      <c r="B538" s="40"/>
      <c r="C538" s="41"/>
      <c r="D538" s="211" t="s">
        <v>121</v>
      </c>
      <c r="E538" s="41"/>
      <c r="F538" s="212" t="s">
        <v>724</v>
      </c>
      <c r="G538" s="41"/>
      <c r="H538" s="41"/>
      <c r="I538" s="213"/>
      <c r="J538" s="41"/>
      <c r="K538" s="41"/>
      <c r="L538" s="45"/>
      <c r="M538" s="214"/>
      <c r="N538" s="215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121</v>
      </c>
      <c r="AU538" s="18" t="s">
        <v>133</v>
      </c>
    </row>
    <row r="539" s="13" customFormat="1">
      <c r="A539" s="13"/>
      <c r="B539" s="218"/>
      <c r="C539" s="219"/>
      <c r="D539" s="211" t="s">
        <v>125</v>
      </c>
      <c r="E539" s="220" t="s">
        <v>19</v>
      </c>
      <c r="F539" s="221" t="s">
        <v>720</v>
      </c>
      <c r="G539" s="219"/>
      <c r="H539" s="222">
        <v>113.7</v>
      </c>
      <c r="I539" s="223"/>
      <c r="J539" s="219"/>
      <c r="K539" s="219"/>
      <c r="L539" s="224"/>
      <c r="M539" s="225"/>
      <c r="N539" s="226"/>
      <c r="O539" s="226"/>
      <c r="P539" s="226"/>
      <c r="Q539" s="226"/>
      <c r="R539" s="226"/>
      <c r="S539" s="226"/>
      <c r="T539" s="22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8" t="s">
        <v>125</v>
      </c>
      <c r="AU539" s="228" t="s">
        <v>133</v>
      </c>
      <c r="AV539" s="13" t="s">
        <v>76</v>
      </c>
      <c r="AW539" s="13" t="s">
        <v>31</v>
      </c>
      <c r="AX539" s="13" t="s">
        <v>74</v>
      </c>
      <c r="AY539" s="228" t="s">
        <v>112</v>
      </c>
    </row>
    <row r="540" s="2" customFormat="1" ht="16.5" customHeight="1">
      <c r="A540" s="39"/>
      <c r="B540" s="40"/>
      <c r="C540" s="240" t="s">
        <v>726</v>
      </c>
      <c r="D540" s="240" t="s">
        <v>355</v>
      </c>
      <c r="E540" s="241" t="s">
        <v>727</v>
      </c>
      <c r="F540" s="242" t="s">
        <v>728</v>
      </c>
      <c r="G540" s="243" t="s">
        <v>136</v>
      </c>
      <c r="H540" s="244">
        <v>311.89999999999998</v>
      </c>
      <c r="I540" s="245"/>
      <c r="J540" s="246">
        <f>ROUND(I540*H540,2)</f>
        <v>0</v>
      </c>
      <c r="K540" s="242" t="s">
        <v>118</v>
      </c>
      <c r="L540" s="247"/>
      <c r="M540" s="248" t="s">
        <v>19</v>
      </c>
      <c r="N540" s="249" t="s">
        <v>40</v>
      </c>
      <c r="O540" s="85"/>
      <c r="P540" s="207">
        <f>O540*H540</f>
        <v>0</v>
      </c>
      <c r="Q540" s="207">
        <v>0.048300000000000003</v>
      </c>
      <c r="R540" s="207">
        <f>Q540*H540</f>
        <v>15.064769999999999</v>
      </c>
      <c r="S540" s="207">
        <v>0</v>
      </c>
      <c r="T540" s="20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09" t="s">
        <v>165</v>
      </c>
      <c r="AT540" s="209" t="s">
        <v>355</v>
      </c>
      <c r="AU540" s="209" t="s">
        <v>133</v>
      </c>
      <c r="AY540" s="18" t="s">
        <v>112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8" t="s">
        <v>74</v>
      </c>
      <c r="BK540" s="210">
        <f>ROUND(I540*H540,2)</f>
        <v>0</v>
      </c>
      <c r="BL540" s="18" t="s">
        <v>119</v>
      </c>
      <c r="BM540" s="209" t="s">
        <v>729</v>
      </c>
    </row>
    <row r="541" s="2" customFormat="1">
      <c r="A541" s="39"/>
      <c r="B541" s="40"/>
      <c r="C541" s="41"/>
      <c r="D541" s="211" t="s">
        <v>121</v>
      </c>
      <c r="E541" s="41"/>
      <c r="F541" s="212" t="s">
        <v>728</v>
      </c>
      <c r="G541" s="41"/>
      <c r="H541" s="41"/>
      <c r="I541" s="213"/>
      <c r="J541" s="41"/>
      <c r="K541" s="41"/>
      <c r="L541" s="45"/>
      <c r="M541" s="214"/>
      <c r="N541" s="215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121</v>
      </c>
      <c r="AU541" s="18" t="s">
        <v>133</v>
      </c>
    </row>
    <row r="542" s="13" customFormat="1">
      <c r="A542" s="13"/>
      <c r="B542" s="218"/>
      <c r="C542" s="219"/>
      <c r="D542" s="211" t="s">
        <v>125</v>
      </c>
      <c r="E542" s="220" t="s">
        <v>19</v>
      </c>
      <c r="F542" s="221" t="s">
        <v>719</v>
      </c>
      <c r="G542" s="219"/>
      <c r="H542" s="222">
        <v>311.89999999999998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28" t="s">
        <v>125</v>
      </c>
      <c r="AU542" s="228" t="s">
        <v>133</v>
      </c>
      <c r="AV542" s="13" t="s">
        <v>76</v>
      </c>
      <c r="AW542" s="13" t="s">
        <v>31</v>
      </c>
      <c r="AX542" s="13" t="s">
        <v>74</v>
      </c>
      <c r="AY542" s="228" t="s">
        <v>112</v>
      </c>
    </row>
    <row r="543" s="2" customFormat="1" ht="16.5" customHeight="1">
      <c r="A543" s="39"/>
      <c r="B543" s="40"/>
      <c r="C543" s="240" t="s">
        <v>730</v>
      </c>
      <c r="D543" s="240" t="s">
        <v>355</v>
      </c>
      <c r="E543" s="241" t="s">
        <v>731</v>
      </c>
      <c r="F543" s="242" t="s">
        <v>732</v>
      </c>
      <c r="G543" s="243" t="s">
        <v>136</v>
      </c>
      <c r="H543" s="244">
        <v>3</v>
      </c>
      <c r="I543" s="245"/>
      <c r="J543" s="246">
        <f>ROUND(I543*H543,2)</f>
        <v>0</v>
      </c>
      <c r="K543" s="242" t="s">
        <v>118</v>
      </c>
      <c r="L543" s="247"/>
      <c r="M543" s="248" t="s">
        <v>19</v>
      </c>
      <c r="N543" s="249" t="s">
        <v>40</v>
      </c>
      <c r="O543" s="85"/>
      <c r="P543" s="207">
        <f>O543*H543</f>
        <v>0</v>
      </c>
      <c r="Q543" s="207">
        <v>0.051499999999999997</v>
      </c>
      <c r="R543" s="207">
        <f>Q543*H543</f>
        <v>0.1545</v>
      </c>
      <c r="S543" s="207">
        <v>0</v>
      </c>
      <c r="T543" s="208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09" t="s">
        <v>165</v>
      </c>
      <c r="AT543" s="209" t="s">
        <v>355</v>
      </c>
      <c r="AU543" s="209" t="s">
        <v>133</v>
      </c>
      <c r="AY543" s="18" t="s">
        <v>112</v>
      </c>
      <c r="BE543" s="210">
        <f>IF(N543="základní",J543,0)</f>
        <v>0</v>
      </c>
      <c r="BF543" s="210">
        <f>IF(N543="snížená",J543,0)</f>
        <v>0</v>
      </c>
      <c r="BG543" s="210">
        <f>IF(N543="zákl. přenesená",J543,0)</f>
        <v>0</v>
      </c>
      <c r="BH543" s="210">
        <f>IF(N543="sníž. přenesená",J543,0)</f>
        <v>0</v>
      </c>
      <c r="BI543" s="210">
        <f>IF(N543="nulová",J543,0)</f>
        <v>0</v>
      </c>
      <c r="BJ543" s="18" t="s">
        <v>74</v>
      </c>
      <c r="BK543" s="210">
        <f>ROUND(I543*H543,2)</f>
        <v>0</v>
      </c>
      <c r="BL543" s="18" t="s">
        <v>119</v>
      </c>
      <c r="BM543" s="209" t="s">
        <v>733</v>
      </c>
    </row>
    <row r="544" s="2" customFormat="1">
      <c r="A544" s="39"/>
      <c r="B544" s="40"/>
      <c r="C544" s="41"/>
      <c r="D544" s="211" t="s">
        <v>121</v>
      </c>
      <c r="E544" s="41"/>
      <c r="F544" s="212" t="s">
        <v>732</v>
      </c>
      <c r="G544" s="41"/>
      <c r="H544" s="41"/>
      <c r="I544" s="213"/>
      <c r="J544" s="41"/>
      <c r="K544" s="41"/>
      <c r="L544" s="45"/>
      <c r="M544" s="214"/>
      <c r="N544" s="215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121</v>
      </c>
      <c r="AU544" s="18" t="s">
        <v>133</v>
      </c>
    </row>
    <row r="545" s="13" customFormat="1">
      <c r="A545" s="13"/>
      <c r="B545" s="218"/>
      <c r="C545" s="219"/>
      <c r="D545" s="211" t="s">
        <v>125</v>
      </c>
      <c r="E545" s="220" t="s">
        <v>19</v>
      </c>
      <c r="F545" s="221" t="s">
        <v>721</v>
      </c>
      <c r="G545" s="219"/>
      <c r="H545" s="222">
        <v>3</v>
      </c>
      <c r="I545" s="223"/>
      <c r="J545" s="219"/>
      <c r="K545" s="219"/>
      <c r="L545" s="224"/>
      <c r="M545" s="225"/>
      <c r="N545" s="226"/>
      <c r="O545" s="226"/>
      <c r="P545" s="226"/>
      <c r="Q545" s="226"/>
      <c r="R545" s="226"/>
      <c r="S545" s="226"/>
      <c r="T545" s="22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8" t="s">
        <v>125</v>
      </c>
      <c r="AU545" s="228" t="s">
        <v>133</v>
      </c>
      <c r="AV545" s="13" t="s">
        <v>76</v>
      </c>
      <c r="AW545" s="13" t="s">
        <v>31</v>
      </c>
      <c r="AX545" s="13" t="s">
        <v>74</v>
      </c>
      <c r="AY545" s="228" t="s">
        <v>112</v>
      </c>
    </row>
    <row r="546" s="2" customFormat="1" ht="16.5" customHeight="1">
      <c r="A546" s="39"/>
      <c r="B546" s="40"/>
      <c r="C546" s="240" t="s">
        <v>734</v>
      </c>
      <c r="D546" s="240" t="s">
        <v>355</v>
      </c>
      <c r="E546" s="241" t="s">
        <v>735</v>
      </c>
      <c r="F546" s="242" t="s">
        <v>736</v>
      </c>
      <c r="G546" s="243" t="s">
        <v>117</v>
      </c>
      <c r="H546" s="244">
        <v>121</v>
      </c>
      <c r="I546" s="245"/>
      <c r="J546" s="246">
        <f>ROUND(I546*H546,2)</f>
        <v>0</v>
      </c>
      <c r="K546" s="242" t="s">
        <v>118</v>
      </c>
      <c r="L546" s="247"/>
      <c r="M546" s="248" t="s">
        <v>19</v>
      </c>
      <c r="N546" s="249" t="s">
        <v>40</v>
      </c>
      <c r="O546" s="85"/>
      <c r="P546" s="207">
        <f>O546*H546</f>
        <v>0</v>
      </c>
      <c r="Q546" s="207">
        <v>0.00010000000000000001</v>
      </c>
      <c r="R546" s="207">
        <f>Q546*H546</f>
        <v>0.012100000000000001</v>
      </c>
      <c r="S546" s="207">
        <v>0</v>
      </c>
      <c r="T546" s="208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09" t="s">
        <v>165</v>
      </c>
      <c r="AT546" s="209" t="s">
        <v>355</v>
      </c>
      <c r="AU546" s="209" t="s">
        <v>133</v>
      </c>
      <c r="AY546" s="18" t="s">
        <v>112</v>
      </c>
      <c r="BE546" s="210">
        <f>IF(N546="základní",J546,0)</f>
        <v>0</v>
      </c>
      <c r="BF546" s="210">
        <f>IF(N546="snížená",J546,0)</f>
        <v>0</v>
      </c>
      <c r="BG546" s="210">
        <f>IF(N546="zákl. přenesená",J546,0)</f>
        <v>0</v>
      </c>
      <c r="BH546" s="210">
        <f>IF(N546="sníž. přenesená",J546,0)</f>
        <v>0</v>
      </c>
      <c r="BI546" s="210">
        <f>IF(N546="nulová",J546,0)</f>
        <v>0</v>
      </c>
      <c r="BJ546" s="18" t="s">
        <v>74</v>
      </c>
      <c r="BK546" s="210">
        <f>ROUND(I546*H546,2)</f>
        <v>0</v>
      </c>
      <c r="BL546" s="18" t="s">
        <v>119</v>
      </c>
      <c r="BM546" s="209" t="s">
        <v>737</v>
      </c>
    </row>
    <row r="547" s="2" customFormat="1">
      <c r="A547" s="39"/>
      <c r="B547" s="40"/>
      <c r="C547" s="41"/>
      <c r="D547" s="211" t="s">
        <v>121</v>
      </c>
      <c r="E547" s="41"/>
      <c r="F547" s="212" t="s">
        <v>736</v>
      </c>
      <c r="G547" s="41"/>
      <c r="H547" s="41"/>
      <c r="I547" s="213"/>
      <c r="J547" s="41"/>
      <c r="K547" s="41"/>
      <c r="L547" s="45"/>
      <c r="M547" s="214"/>
      <c r="N547" s="215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121</v>
      </c>
      <c r="AU547" s="18" t="s">
        <v>133</v>
      </c>
    </row>
    <row r="548" s="13" customFormat="1">
      <c r="A548" s="13"/>
      <c r="B548" s="218"/>
      <c r="C548" s="219"/>
      <c r="D548" s="211" t="s">
        <v>125</v>
      </c>
      <c r="E548" s="220" t="s">
        <v>19</v>
      </c>
      <c r="F548" s="221" t="s">
        <v>738</v>
      </c>
      <c r="G548" s="219"/>
      <c r="H548" s="222">
        <v>121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8" t="s">
        <v>125</v>
      </c>
      <c r="AU548" s="228" t="s">
        <v>133</v>
      </c>
      <c r="AV548" s="13" t="s">
        <v>76</v>
      </c>
      <c r="AW548" s="13" t="s">
        <v>31</v>
      </c>
      <c r="AX548" s="13" t="s">
        <v>74</v>
      </c>
      <c r="AY548" s="228" t="s">
        <v>112</v>
      </c>
    </row>
    <row r="549" s="2" customFormat="1" ht="16.5" customHeight="1">
      <c r="A549" s="39"/>
      <c r="B549" s="40"/>
      <c r="C549" s="240" t="s">
        <v>739</v>
      </c>
      <c r="D549" s="240" t="s">
        <v>355</v>
      </c>
      <c r="E549" s="241" t="s">
        <v>740</v>
      </c>
      <c r="F549" s="242" t="s">
        <v>741</v>
      </c>
      <c r="G549" s="243" t="s">
        <v>117</v>
      </c>
      <c r="H549" s="244">
        <v>200</v>
      </c>
      <c r="I549" s="245"/>
      <c r="J549" s="246">
        <f>ROUND(I549*H549,2)</f>
        <v>0</v>
      </c>
      <c r="K549" s="242" t="s">
        <v>118</v>
      </c>
      <c r="L549" s="247"/>
      <c r="M549" s="248" t="s">
        <v>19</v>
      </c>
      <c r="N549" s="249" t="s">
        <v>40</v>
      </c>
      <c r="O549" s="85"/>
      <c r="P549" s="207">
        <f>O549*H549</f>
        <v>0</v>
      </c>
      <c r="Q549" s="207">
        <v>0</v>
      </c>
      <c r="R549" s="207">
        <f>Q549*H549</f>
        <v>0</v>
      </c>
      <c r="S549" s="207">
        <v>0</v>
      </c>
      <c r="T549" s="20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09" t="s">
        <v>165</v>
      </c>
      <c r="AT549" s="209" t="s">
        <v>355</v>
      </c>
      <c r="AU549" s="209" t="s">
        <v>133</v>
      </c>
      <c r="AY549" s="18" t="s">
        <v>112</v>
      </c>
      <c r="BE549" s="210">
        <f>IF(N549="základní",J549,0)</f>
        <v>0</v>
      </c>
      <c r="BF549" s="210">
        <f>IF(N549="snížená",J549,0)</f>
        <v>0</v>
      </c>
      <c r="BG549" s="210">
        <f>IF(N549="zákl. přenesená",J549,0)</f>
        <v>0</v>
      </c>
      <c r="BH549" s="210">
        <f>IF(N549="sníž. přenesená",J549,0)</f>
        <v>0</v>
      </c>
      <c r="BI549" s="210">
        <f>IF(N549="nulová",J549,0)</f>
        <v>0</v>
      </c>
      <c r="BJ549" s="18" t="s">
        <v>74</v>
      </c>
      <c r="BK549" s="210">
        <f>ROUND(I549*H549,2)</f>
        <v>0</v>
      </c>
      <c r="BL549" s="18" t="s">
        <v>119</v>
      </c>
      <c r="BM549" s="209" t="s">
        <v>742</v>
      </c>
    </row>
    <row r="550" s="2" customFormat="1">
      <c r="A550" s="39"/>
      <c r="B550" s="40"/>
      <c r="C550" s="41"/>
      <c r="D550" s="211" t="s">
        <v>121</v>
      </c>
      <c r="E550" s="41"/>
      <c r="F550" s="212" t="s">
        <v>743</v>
      </c>
      <c r="G550" s="41"/>
      <c r="H550" s="41"/>
      <c r="I550" s="213"/>
      <c r="J550" s="41"/>
      <c r="K550" s="41"/>
      <c r="L550" s="45"/>
      <c r="M550" s="214"/>
      <c r="N550" s="215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121</v>
      </c>
      <c r="AU550" s="18" t="s">
        <v>133</v>
      </c>
    </row>
    <row r="551" s="2" customFormat="1">
      <c r="A551" s="39"/>
      <c r="B551" s="40"/>
      <c r="C551" s="41"/>
      <c r="D551" s="211" t="s">
        <v>744</v>
      </c>
      <c r="E551" s="41"/>
      <c r="F551" s="260" t="s">
        <v>745</v>
      </c>
      <c r="G551" s="41"/>
      <c r="H551" s="41"/>
      <c r="I551" s="213"/>
      <c r="J551" s="41"/>
      <c r="K551" s="41"/>
      <c r="L551" s="45"/>
      <c r="M551" s="214"/>
      <c r="N551" s="215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744</v>
      </c>
      <c r="AU551" s="18" t="s">
        <v>133</v>
      </c>
    </row>
    <row r="552" s="13" customFormat="1">
      <c r="A552" s="13"/>
      <c r="B552" s="218"/>
      <c r="C552" s="219"/>
      <c r="D552" s="211" t="s">
        <v>125</v>
      </c>
      <c r="E552" s="220" t="s">
        <v>19</v>
      </c>
      <c r="F552" s="221" t="s">
        <v>746</v>
      </c>
      <c r="G552" s="219"/>
      <c r="H552" s="222">
        <v>200</v>
      </c>
      <c r="I552" s="223"/>
      <c r="J552" s="219"/>
      <c r="K552" s="219"/>
      <c r="L552" s="224"/>
      <c r="M552" s="225"/>
      <c r="N552" s="226"/>
      <c r="O552" s="226"/>
      <c r="P552" s="226"/>
      <c r="Q552" s="226"/>
      <c r="R552" s="226"/>
      <c r="S552" s="226"/>
      <c r="T552" s="22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28" t="s">
        <v>125</v>
      </c>
      <c r="AU552" s="228" t="s">
        <v>133</v>
      </c>
      <c r="AV552" s="13" t="s">
        <v>76</v>
      </c>
      <c r="AW552" s="13" t="s">
        <v>31</v>
      </c>
      <c r="AX552" s="13" t="s">
        <v>74</v>
      </c>
      <c r="AY552" s="228" t="s">
        <v>112</v>
      </c>
    </row>
    <row r="553" s="2" customFormat="1" ht="16.5" customHeight="1">
      <c r="A553" s="39"/>
      <c r="B553" s="40"/>
      <c r="C553" s="198" t="s">
        <v>747</v>
      </c>
      <c r="D553" s="198" t="s">
        <v>114</v>
      </c>
      <c r="E553" s="199" t="s">
        <v>748</v>
      </c>
      <c r="F553" s="200" t="s">
        <v>749</v>
      </c>
      <c r="G553" s="201" t="s">
        <v>197</v>
      </c>
      <c r="H553" s="202">
        <v>3.3300000000000001</v>
      </c>
      <c r="I553" s="203"/>
      <c r="J553" s="204">
        <f>ROUND(I553*H553,2)</f>
        <v>0</v>
      </c>
      <c r="K553" s="200" t="s">
        <v>118</v>
      </c>
      <c r="L553" s="45"/>
      <c r="M553" s="205" t="s">
        <v>19</v>
      </c>
      <c r="N553" s="206" t="s">
        <v>40</v>
      </c>
      <c r="O553" s="85"/>
      <c r="P553" s="207">
        <f>O553*H553</f>
        <v>0</v>
      </c>
      <c r="Q553" s="207">
        <v>2.2895500000000002</v>
      </c>
      <c r="R553" s="207">
        <f>Q553*H553</f>
        <v>7.6242015000000007</v>
      </c>
      <c r="S553" s="207">
        <v>0</v>
      </c>
      <c r="T553" s="20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09" t="s">
        <v>119</v>
      </c>
      <c r="AT553" s="209" t="s">
        <v>114</v>
      </c>
      <c r="AU553" s="209" t="s">
        <v>133</v>
      </c>
      <c r="AY553" s="18" t="s">
        <v>112</v>
      </c>
      <c r="BE553" s="210">
        <f>IF(N553="základní",J553,0)</f>
        <v>0</v>
      </c>
      <c r="BF553" s="210">
        <f>IF(N553="snížená",J553,0)</f>
        <v>0</v>
      </c>
      <c r="BG553" s="210">
        <f>IF(N553="zákl. přenesená",J553,0)</f>
        <v>0</v>
      </c>
      <c r="BH553" s="210">
        <f>IF(N553="sníž. přenesená",J553,0)</f>
        <v>0</v>
      </c>
      <c r="BI553" s="210">
        <f>IF(N553="nulová",J553,0)</f>
        <v>0</v>
      </c>
      <c r="BJ553" s="18" t="s">
        <v>74</v>
      </c>
      <c r="BK553" s="210">
        <f>ROUND(I553*H553,2)</f>
        <v>0</v>
      </c>
      <c r="BL553" s="18" t="s">
        <v>119</v>
      </c>
      <c r="BM553" s="209" t="s">
        <v>750</v>
      </c>
    </row>
    <row r="554" s="2" customFormat="1">
      <c r="A554" s="39"/>
      <c r="B554" s="40"/>
      <c r="C554" s="41"/>
      <c r="D554" s="211" t="s">
        <v>121</v>
      </c>
      <c r="E554" s="41"/>
      <c r="F554" s="212" t="s">
        <v>751</v>
      </c>
      <c r="G554" s="41"/>
      <c r="H554" s="41"/>
      <c r="I554" s="213"/>
      <c r="J554" s="41"/>
      <c r="K554" s="41"/>
      <c r="L554" s="45"/>
      <c r="M554" s="214"/>
      <c r="N554" s="215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121</v>
      </c>
      <c r="AU554" s="18" t="s">
        <v>133</v>
      </c>
    </row>
    <row r="555" s="2" customFormat="1">
      <c r="A555" s="39"/>
      <c r="B555" s="40"/>
      <c r="C555" s="41"/>
      <c r="D555" s="216" t="s">
        <v>123</v>
      </c>
      <c r="E555" s="41"/>
      <c r="F555" s="217" t="s">
        <v>752</v>
      </c>
      <c r="G555" s="41"/>
      <c r="H555" s="41"/>
      <c r="I555" s="213"/>
      <c r="J555" s="41"/>
      <c r="K555" s="41"/>
      <c r="L555" s="45"/>
      <c r="M555" s="214"/>
      <c r="N555" s="215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123</v>
      </c>
      <c r="AU555" s="18" t="s">
        <v>133</v>
      </c>
    </row>
    <row r="556" s="13" customFormat="1">
      <c r="A556" s="13"/>
      <c r="B556" s="218"/>
      <c r="C556" s="219"/>
      <c r="D556" s="211" t="s">
        <v>125</v>
      </c>
      <c r="E556" s="220" t="s">
        <v>19</v>
      </c>
      <c r="F556" s="221" t="s">
        <v>753</v>
      </c>
      <c r="G556" s="219"/>
      <c r="H556" s="222">
        <v>1.6200000000000001</v>
      </c>
      <c r="I556" s="223"/>
      <c r="J556" s="219"/>
      <c r="K556" s="219"/>
      <c r="L556" s="224"/>
      <c r="M556" s="225"/>
      <c r="N556" s="226"/>
      <c r="O556" s="226"/>
      <c r="P556" s="226"/>
      <c r="Q556" s="226"/>
      <c r="R556" s="226"/>
      <c r="S556" s="226"/>
      <c r="T556" s="22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28" t="s">
        <v>125</v>
      </c>
      <c r="AU556" s="228" t="s">
        <v>133</v>
      </c>
      <c r="AV556" s="13" t="s">
        <v>76</v>
      </c>
      <c r="AW556" s="13" t="s">
        <v>31</v>
      </c>
      <c r="AX556" s="13" t="s">
        <v>69</v>
      </c>
      <c r="AY556" s="228" t="s">
        <v>112</v>
      </c>
    </row>
    <row r="557" s="13" customFormat="1">
      <c r="A557" s="13"/>
      <c r="B557" s="218"/>
      <c r="C557" s="219"/>
      <c r="D557" s="211" t="s">
        <v>125</v>
      </c>
      <c r="E557" s="220" t="s">
        <v>19</v>
      </c>
      <c r="F557" s="221" t="s">
        <v>754</v>
      </c>
      <c r="G557" s="219"/>
      <c r="H557" s="222">
        <v>1.71</v>
      </c>
      <c r="I557" s="223"/>
      <c r="J557" s="219"/>
      <c r="K557" s="219"/>
      <c r="L557" s="224"/>
      <c r="M557" s="225"/>
      <c r="N557" s="226"/>
      <c r="O557" s="226"/>
      <c r="P557" s="226"/>
      <c r="Q557" s="226"/>
      <c r="R557" s="226"/>
      <c r="S557" s="226"/>
      <c r="T557" s="22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28" t="s">
        <v>125</v>
      </c>
      <c r="AU557" s="228" t="s">
        <v>133</v>
      </c>
      <c r="AV557" s="13" t="s">
        <v>76</v>
      </c>
      <c r="AW557" s="13" t="s">
        <v>31</v>
      </c>
      <c r="AX557" s="13" t="s">
        <v>69</v>
      </c>
      <c r="AY557" s="228" t="s">
        <v>112</v>
      </c>
    </row>
    <row r="558" s="14" customFormat="1">
      <c r="A558" s="14"/>
      <c r="B558" s="229"/>
      <c r="C558" s="230"/>
      <c r="D558" s="211" t="s">
        <v>125</v>
      </c>
      <c r="E558" s="231" t="s">
        <v>19</v>
      </c>
      <c r="F558" s="232" t="s">
        <v>203</v>
      </c>
      <c r="G558" s="230"/>
      <c r="H558" s="233">
        <v>3.3300000000000001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39" t="s">
        <v>125</v>
      </c>
      <c r="AU558" s="239" t="s">
        <v>133</v>
      </c>
      <c r="AV558" s="14" t="s">
        <v>119</v>
      </c>
      <c r="AW558" s="14" t="s">
        <v>31</v>
      </c>
      <c r="AX558" s="14" t="s">
        <v>74</v>
      </c>
      <c r="AY558" s="239" t="s">
        <v>112</v>
      </c>
    </row>
    <row r="559" s="2" customFormat="1" ht="16.5" customHeight="1">
      <c r="A559" s="39"/>
      <c r="B559" s="40"/>
      <c r="C559" s="198" t="s">
        <v>755</v>
      </c>
      <c r="D559" s="198" t="s">
        <v>114</v>
      </c>
      <c r="E559" s="199" t="s">
        <v>756</v>
      </c>
      <c r="F559" s="200" t="s">
        <v>757</v>
      </c>
      <c r="G559" s="201" t="s">
        <v>197</v>
      </c>
      <c r="H559" s="202">
        <v>18.109999999999999</v>
      </c>
      <c r="I559" s="203"/>
      <c r="J559" s="204">
        <f>ROUND(I559*H559,2)</f>
        <v>0</v>
      </c>
      <c r="K559" s="200" t="s">
        <v>118</v>
      </c>
      <c r="L559" s="45"/>
      <c r="M559" s="205" t="s">
        <v>19</v>
      </c>
      <c r="N559" s="206" t="s">
        <v>40</v>
      </c>
      <c r="O559" s="85"/>
      <c r="P559" s="207">
        <f>O559*H559</f>
        <v>0</v>
      </c>
      <c r="Q559" s="207">
        <v>2.6033200000000001</v>
      </c>
      <c r="R559" s="207">
        <f>Q559*H559</f>
        <v>47.1461252</v>
      </c>
      <c r="S559" s="207">
        <v>0</v>
      </c>
      <c r="T559" s="20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09" t="s">
        <v>119</v>
      </c>
      <c r="AT559" s="209" t="s">
        <v>114</v>
      </c>
      <c r="AU559" s="209" t="s">
        <v>133</v>
      </c>
      <c r="AY559" s="18" t="s">
        <v>112</v>
      </c>
      <c r="BE559" s="210">
        <f>IF(N559="základní",J559,0)</f>
        <v>0</v>
      </c>
      <c r="BF559" s="210">
        <f>IF(N559="snížená",J559,0)</f>
        <v>0</v>
      </c>
      <c r="BG559" s="210">
        <f>IF(N559="zákl. přenesená",J559,0)</f>
        <v>0</v>
      </c>
      <c r="BH559" s="210">
        <f>IF(N559="sníž. přenesená",J559,0)</f>
        <v>0</v>
      </c>
      <c r="BI559" s="210">
        <f>IF(N559="nulová",J559,0)</f>
        <v>0</v>
      </c>
      <c r="BJ559" s="18" t="s">
        <v>74</v>
      </c>
      <c r="BK559" s="210">
        <f>ROUND(I559*H559,2)</f>
        <v>0</v>
      </c>
      <c r="BL559" s="18" t="s">
        <v>119</v>
      </c>
      <c r="BM559" s="209" t="s">
        <v>758</v>
      </c>
    </row>
    <row r="560" s="2" customFormat="1">
      <c r="A560" s="39"/>
      <c r="B560" s="40"/>
      <c r="C560" s="41"/>
      <c r="D560" s="211" t="s">
        <v>121</v>
      </c>
      <c r="E560" s="41"/>
      <c r="F560" s="212" t="s">
        <v>759</v>
      </c>
      <c r="G560" s="41"/>
      <c r="H560" s="41"/>
      <c r="I560" s="213"/>
      <c r="J560" s="41"/>
      <c r="K560" s="41"/>
      <c r="L560" s="45"/>
      <c r="M560" s="214"/>
      <c r="N560" s="215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121</v>
      </c>
      <c r="AU560" s="18" t="s">
        <v>133</v>
      </c>
    </row>
    <row r="561" s="2" customFormat="1">
      <c r="A561" s="39"/>
      <c r="B561" s="40"/>
      <c r="C561" s="41"/>
      <c r="D561" s="216" t="s">
        <v>123</v>
      </c>
      <c r="E561" s="41"/>
      <c r="F561" s="217" t="s">
        <v>760</v>
      </c>
      <c r="G561" s="41"/>
      <c r="H561" s="41"/>
      <c r="I561" s="213"/>
      <c r="J561" s="41"/>
      <c r="K561" s="41"/>
      <c r="L561" s="45"/>
      <c r="M561" s="214"/>
      <c r="N561" s="215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123</v>
      </c>
      <c r="AU561" s="18" t="s">
        <v>133</v>
      </c>
    </row>
    <row r="562" s="13" customFormat="1">
      <c r="A562" s="13"/>
      <c r="B562" s="218"/>
      <c r="C562" s="219"/>
      <c r="D562" s="211" t="s">
        <v>125</v>
      </c>
      <c r="E562" s="220" t="s">
        <v>19</v>
      </c>
      <c r="F562" s="221" t="s">
        <v>761</v>
      </c>
      <c r="G562" s="219"/>
      <c r="H562" s="222">
        <v>1.9199999999999999</v>
      </c>
      <c r="I562" s="223"/>
      <c r="J562" s="219"/>
      <c r="K562" s="219"/>
      <c r="L562" s="224"/>
      <c r="M562" s="225"/>
      <c r="N562" s="226"/>
      <c r="O562" s="226"/>
      <c r="P562" s="226"/>
      <c r="Q562" s="226"/>
      <c r="R562" s="226"/>
      <c r="S562" s="226"/>
      <c r="T562" s="22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8" t="s">
        <v>125</v>
      </c>
      <c r="AU562" s="228" t="s">
        <v>133</v>
      </c>
      <c r="AV562" s="13" t="s">
        <v>76</v>
      </c>
      <c r="AW562" s="13" t="s">
        <v>31</v>
      </c>
      <c r="AX562" s="13" t="s">
        <v>69</v>
      </c>
      <c r="AY562" s="228" t="s">
        <v>112</v>
      </c>
    </row>
    <row r="563" s="13" customFormat="1">
      <c r="A563" s="13"/>
      <c r="B563" s="218"/>
      <c r="C563" s="219"/>
      <c r="D563" s="211" t="s">
        <v>125</v>
      </c>
      <c r="E563" s="220" t="s">
        <v>19</v>
      </c>
      <c r="F563" s="221" t="s">
        <v>762</v>
      </c>
      <c r="G563" s="219"/>
      <c r="H563" s="222">
        <v>2.2200000000000002</v>
      </c>
      <c r="I563" s="223"/>
      <c r="J563" s="219"/>
      <c r="K563" s="219"/>
      <c r="L563" s="224"/>
      <c r="M563" s="225"/>
      <c r="N563" s="226"/>
      <c r="O563" s="226"/>
      <c r="P563" s="226"/>
      <c r="Q563" s="226"/>
      <c r="R563" s="226"/>
      <c r="S563" s="226"/>
      <c r="T563" s="22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8" t="s">
        <v>125</v>
      </c>
      <c r="AU563" s="228" t="s">
        <v>133</v>
      </c>
      <c r="AV563" s="13" t="s">
        <v>76</v>
      </c>
      <c r="AW563" s="13" t="s">
        <v>31</v>
      </c>
      <c r="AX563" s="13" t="s">
        <v>69</v>
      </c>
      <c r="AY563" s="228" t="s">
        <v>112</v>
      </c>
    </row>
    <row r="564" s="13" customFormat="1">
      <c r="A564" s="13"/>
      <c r="B564" s="218"/>
      <c r="C564" s="219"/>
      <c r="D564" s="211" t="s">
        <v>125</v>
      </c>
      <c r="E564" s="220" t="s">
        <v>19</v>
      </c>
      <c r="F564" s="221" t="s">
        <v>763</v>
      </c>
      <c r="G564" s="219"/>
      <c r="H564" s="222">
        <v>2.6400000000000001</v>
      </c>
      <c r="I564" s="223"/>
      <c r="J564" s="219"/>
      <c r="K564" s="219"/>
      <c r="L564" s="224"/>
      <c r="M564" s="225"/>
      <c r="N564" s="226"/>
      <c r="O564" s="226"/>
      <c r="P564" s="226"/>
      <c r="Q564" s="226"/>
      <c r="R564" s="226"/>
      <c r="S564" s="226"/>
      <c r="T564" s="22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8" t="s">
        <v>125</v>
      </c>
      <c r="AU564" s="228" t="s">
        <v>133</v>
      </c>
      <c r="AV564" s="13" t="s">
        <v>76</v>
      </c>
      <c r="AW564" s="13" t="s">
        <v>31</v>
      </c>
      <c r="AX564" s="13" t="s">
        <v>69</v>
      </c>
      <c r="AY564" s="228" t="s">
        <v>112</v>
      </c>
    </row>
    <row r="565" s="13" customFormat="1">
      <c r="A565" s="13"/>
      <c r="B565" s="218"/>
      <c r="C565" s="219"/>
      <c r="D565" s="211" t="s">
        <v>125</v>
      </c>
      <c r="E565" s="220" t="s">
        <v>19</v>
      </c>
      <c r="F565" s="221" t="s">
        <v>764</v>
      </c>
      <c r="G565" s="219"/>
      <c r="H565" s="222">
        <v>2.79</v>
      </c>
      <c r="I565" s="223"/>
      <c r="J565" s="219"/>
      <c r="K565" s="219"/>
      <c r="L565" s="224"/>
      <c r="M565" s="225"/>
      <c r="N565" s="226"/>
      <c r="O565" s="226"/>
      <c r="P565" s="226"/>
      <c r="Q565" s="226"/>
      <c r="R565" s="226"/>
      <c r="S565" s="226"/>
      <c r="T565" s="22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28" t="s">
        <v>125</v>
      </c>
      <c r="AU565" s="228" t="s">
        <v>133</v>
      </c>
      <c r="AV565" s="13" t="s">
        <v>76</v>
      </c>
      <c r="AW565" s="13" t="s">
        <v>31</v>
      </c>
      <c r="AX565" s="13" t="s">
        <v>69</v>
      </c>
      <c r="AY565" s="228" t="s">
        <v>112</v>
      </c>
    </row>
    <row r="566" s="13" customFormat="1">
      <c r="A566" s="13"/>
      <c r="B566" s="218"/>
      <c r="C566" s="219"/>
      <c r="D566" s="211" t="s">
        <v>125</v>
      </c>
      <c r="E566" s="220" t="s">
        <v>19</v>
      </c>
      <c r="F566" s="221" t="s">
        <v>765</v>
      </c>
      <c r="G566" s="219"/>
      <c r="H566" s="222">
        <v>1.7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28" t="s">
        <v>125</v>
      </c>
      <c r="AU566" s="228" t="s">
        <v>133</v>
      </c>
      <c r="AV566" s="13" t="s">
        <v>76</v>
      </c>
      <c r="AW566" s="13" t="s">
        <v>31</v>
      </c>
      <c r="AX566" s="13" t="s">
        <v>69</v>
      </c>
      <c r="AY566" s="228" t="s">
        <v>112</v>
      </c>
    </row>
    <row r="567" s="13" customFormat="1">
      <c r="A567" s="13"/>
      <c r="B567" s="218"/>
      <c r="C567" s="219"/>
      <c r="D567" s="211" t="s">
        <v>125</v>
      </c>
      <c r="E567" s="220" t="s">
        <v>19</v>
      </c>
      <c r="F567" s="221" t="s">
        <v>766</v>
      </c>
      <c r="G567" s="219"/>
      <c r="H567" s="222">
        <v>4.0300000000000002</v>
      </c>
      <c r="I567" s="223"/>
      <c r="J567" s="219"/>
      <c r="K567" s="219"/>
      <c r="L567" s="224"/>
      <c r="M567" s="225"/>
      <c r="N567" s="226"/>
      <c r="O567" s="226"/>
      <c r="P567" s="226"/>
      <c r="Q567" s="226"/>
      <c r="R567" s="226"/>
      <c r="S567" s="226"/>
      <c r="T567" s="22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28" t="s">
        <v>125</v>
      </c>
      <c r="AU567" s="228" t="s">
        <v>133</v>
      </c>
      <c r="AV567" s="13" t="s">
        <v>76</v>
      </c>
      <c r="AW567" s="13" t="s">
        <v>31</v>
      </c>
      <c r="AX567" s="13" t="s">
        <v>69</v>
      </c>
      <c r="AY567" s="228" t="s">
        <v>112</v>
      </c>
    </row>
    <row r="568" s="13" customFormat="1">
      <c r="A568" s="13"/>
      <c r="B568" s="218"/>
      <c r="C568" s="219"/>
      <c r="D568" s="211" t="s">
        <v>125</v>
      </c>
      <c r="E568" s="220" t="s">
        <v>19</v>
      </c>
      <c r="F568" s="221" t="s">
        <v>767</v>
      </c>
      <c r="G568" s="219"/>
      <c r="H568" s="222">
        <v>2.8100000000000001</v>
      </c>
      <c r="I568" s="223"/>
      <c r="J568" s="219"/>
      <c r="K568" s="219"/>
      <c r="L568" s="224"/>
      <c r="M568" s="225"/>
      <c r="N568" s="226"/>
      <c r="O568" s="226"/>
      <c r="P568" s="226"/>
      <c r="Q568" s="226"/>
      <c r="R568" s="226"/>
      <c r="S568" s="226"/>
      <c r="T568" s="22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8" t="s">
        <v>125</v>
      </c>
      <c r="AU568" s="228" t="s">
        <v>133</v>
      </c>
      <c r="AV568" s="13" t="s">
        <v>76</v>
      </c>
      <c r="AW568" s="13" t="s">
        <v>31</v>
      </c>
      <c r="AX568" s="13" t="s">
        <v>69</v>
      </c>
      <c r="AY568" s="228" t="s">
        <v>112</v>
      </c>
    </row>
    <row r="569" s="14" customFormat="1">
      <c r="A569" s="14"/>
      <c r="B569" s="229"/>
      <c r="C569" s="230"/>
      <c r="D569" s="211" t="s">
        <v>125</v>
      </c>
      <c r="E569" s="231" t="s">
        <v>19</v>
      </c>
      <c r="F569" s="232" t="s">
        <v>203</v>
      </c>
      <c r="G569" s="230"/>
      <c r="H569" s="233">
        <v>18.109999999999999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9" t="s">
        <v>125</v>
      </c>
      <c r="AU569" s="239" t="s">
        <v>133</v>
      </c>
      <c r="AV569" s="14" t="s">
        <v>119</v>
      </c>
      <c r="AW569" s="14" t="s">
        <v>31</v>
      </c>
      <c r="AX569" s="14" t="s">
        <v>74</v>
      </c>
      <c r="AY569" s="239" t="s">
        <v>112</v>
      </c>
    </row>
    <row r="570" s="12" customFormat="1" ht="20.88" customHeight="1">
      <c r="A570" s="12"/>
      <c r="B570" s="182"/>
      <c r="C570" s="183"/>
      <c r="D570" s="184" t="s">
        <v>68</v>
      </c>
      <c r="E570" s="196" t="s">
        <v>768</v>
      </c>
      <c r="F570" s="196" t="s">
        <v>769</v>
      </c>
      <c r="G570" s="183"/>
      <c r="H570" s="183"/>
      <c r="I570" s="186"/>
      <c r="J570" s="197">
        <f>BK570</f>
        <v>0</v>
      </c>
      <c r="K570" s="183"/>
      <c r="L570" s="188"/>
      <c r="M570" s="189"/>
      <c r="N570" s="190"/>
      <c r="O570" s="190"/>
      <c r="P570" s="191">
        <f>SUM(P571:P584)</f>
        <v>0</v>
      </c>
      <c r="Q570" s="190"/>
      <c r="R570" s="191">
        <f>SUM(R571:R584)</f>
        <v>1.918215</v>
      </c>
      <c r="S570" s="190"/>
      <c r="T570" s="192">
        <f>SUM(T571:T584)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93" t="s">
        <v>74</v>
      </c>
      <c r="AT570" s="194" t="s">
        <v>68</v>
      </c>
      <c r="AU570" s="194" t="s">
        <v>76</v>
      </c>
      <c r="AY570" s="193" t="s">
        <v>112</v>
      </c>
      <c r="BK570" s="195">
        <f>SUM(BK571:BK584)</f>
        <v>0</v>
      </c>
    </row>
    <row r="571" s="2" customFormat="1" ht="16.5" customHeight="1">
      <c r="A571" s="39"/>
      <c r="B571" s="40"/>
      <c r="C571" s="198" t="s">
        <v>711</v>
      </c>
      <c r="D571" s="198" t="s">
        <v>114</v>
      </c>
      <c r="E571" s="199" t="s">
        <v>770</v>
      </c>
      <c r="F571" s="200" t="s">
        <v>771</v>
      </c>
      <c r="G571" s="201" t="s">
        <v>189</v>
      </c>
      <c r="H571" s="202">
        <v>6.5</v>
      </c>
      <c r="I571" s="203"/>
      <c r="J571" s="204">
        <f>ROUND(I571*H571,2)</f>
        <v>0</v>
      </c>
      <c r="K571" s="200" t="s">
        <v>118</v>
      </c>
      <c r="L571" s="45"/>
      <c r="M571" s="205" t="s">
        <v>19</v>
      </c>
      <c r="N571" s="206" t="s">
        <v>40</v>
      </c>
      <c r="O571" s="85"/>
      <c r="P571" s="207">
        <f>O571*H571</f>
        <v>0</v>
      </c>
      <c r="Q571" s="207">
        <v>0.16370999999999999</v>
      </c>
      <c r="R571" s="207">
        <f>Q571*H571</f>
        <v>1.0641149999999999</v>
      </c>
      <c r="S571" s="207">
        <v>0</v>
      </c>
      <c r="T571" s="20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09" t="s">
        <v>119</v>
      </c>
      <c r="AT571" s="209" t="s">
        <v>114</v>
      </c>
      <c r="AU571" s="209" t="s">
        <v>133</v>
      </c>
      <c r="AY571" s="18" t="s">
        <v>112</v>
      </c>
      <c r="BE571" s="210">
        <f>IF(N571="základní",J571,0)</f>
        <v>0</v>
      </c>
      <c r="BF571" s="210">
        <f>IF(N571="snížená",J571,0)</f>
        <v>0</v>
      </c>
      <c r="BG571" s="210">
        <f>IF(N571="zákl. přenesená",J571,0)</f>
        <v>0</v>
      </c>
      <c r="BH571" s="210">
        <f>IF(N571="sníž. přenesená",J571,0)</f>
        <v>0</v>
      </c>
      <c r="BI571" s="210">
        <f>IF(N571="nulová",J571,0)</f>
        <v>0</v>
      </c>
      <c r="BJ571" s="18" t="s">
        <v>74</v>
      </c>
      <c r="BK571" s="210">
        <f>ROUND(I571*H571,2)</f>
        <v>0</v>
      </c>
      <c r="BL571" s="18" t="s">
        <v>119</v>
      </c>
      <c r="BM571" s="209" t="s">
        <v>772</v>
      </c>
    </row>
    <row r="572" s="2" customFormat="1">
      <c r="A572" s="39"/>
      <c r="B572" s="40"/>
      <c r="C572" s="41"/>
      <c r="D572" s="211" t="s">
        <v>121</v>
      </c>
      <c r="E572" s="41"/>
      <c r="F572" s="212" t="s">
        <v>773</v>
      </c>
      <c r="G572" s="41"/>
      <c r="H572" s="41"/>
      <c r="I572" s="213"/>
      <c r="J572" s="41"/>
      <c r="K572" s="41"/>
      <c r="L572" s="45"/>
      <c r="M572" s="214"/>
      <c r="N572" s="215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121</v>
      </c>
      <c r="AU572" s="18" t="s">
        <v>133</v>
      </c>
    </row>
    <row r="573" s="2" customFormat="1">
      <c r="A573" s="39"/>
      <c r="B573" s="40"/>
      <c r="C573" s="41"/>
      <c r="D573" s="216" t="s">
        <v>123</v>
      </c>
      <c r="E573" s="41"/>
      <c r="F573" s="217" t="s">
        <v>774</v>
      </c>
      <c r="G573" s="41"/>
      <c r="H573" s="41"/>
      <c r="I573" s="213"/>
      <c r="J573" s="41"/>
      <c r="K573" s="41"/>
      <c r="L573" s="45"/>
      <c r="M573" s="214"/>
      <c r="N573" s="215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123</v>
      </c>
      <c r="AU573" s="18" t="s">
        <v>133</v>
      </c>
    </row>
    <row r="574" s="13" customFormat="1">
      <c r="A574" s="13"/>
      <c r="B574" s="218"/>
      <c r="C574" s="219"/>
      <c r="D574" s="211" t="s">
        <v>125</v>
      </c>
      <c r="E574" s="220" t="s">
        <v>19</v>
      </c>
      <c r="F574" s="221" t="s">
        <v>775</v>
      </c>
      <c r="G574" s="219"/>
      <c r="H574" s="222">
        <v>5</v>
      </c>
      <c r="I574" s="223"/>
      <c r="J574" s="219"/>
      <c r="K574" s="219"/>
      <c r="L574" s="224"/>
      <c r="M574" s="225"/>
      <c r="N574" s="226"/>
      <c r="O574" s="226"/>
      <c r="P574" s="226"/>
      <c r="Q574" s="226"/>
      <c r="R574" s="226"/>
      <c r="S574" s="226"/>
      <c r="T574" s="22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8" t="s">
        <v>125</v>
      </c>
      <c r="AU574" s="228" t="s">
        <v>133</v>
      </c>
      <c r="AV574" s="13" t="s">
        <v>76</v>
      </c>
      <c r="AW574" s="13" t="s">
        <v>31</v>
      </c>
      <c r="AX574" s="13" t="s">
        <v>69</v>
      </c>
      <c r="AY574" s="228" t="s">
        <v>112</v>
      </c>
    </row>
    <row r="575" s="13" customFormat="1">
      <c r="A575" s="13"/>
      <c r="B575" s="218"/>
      <c r="C575" s="219"/>
      <c r="D575" s="211" t="s">
        <v>125</v>
      </c>
      <c r="E575" s="220" t="s">
        <v>19</v>
      </c>
      <c r="F575" s="221" t="s">
        <v>776</v>
      </c>
      <c r="G575" s="219"/>
      <c r="H575" s="222">
        <v>0.5</v>
      </c>
      <c r="I575" s="223"/>
      <c r="J575" s="219"/>
      <c r="K575" s="219"/>
      <c r="L575" s="224"/>
      <c r="M575" s="225"/>
      <c r="N575" s="226"/>
      <c r="O575" s="226"/>
      <c r="P575" s="226"/>
      <c r="Q575" s="226"/>
      <c r="R575" s="226"/>
      <c r="S575" s="226"/>
      <c r="T575" s="22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8" t="s">
        <v>125</v>
      </c>
      <c r="AU575" s="228" t="s">
        <v>133</v>
      </c>
      <c r="AV575" s="13" t="s">
        <v>76</v>
      </c>
      <c r="AW575" s="13" t="s">
        <v>31</v>
      </c>
      <c r="AX575" s="13" t="s">
        <v>69</v>
      </c>
      <c r="AY575" s="228" t="s">
        <v>112</v>
      </c>
    </row>
    <row r="576" s="13" customFormat="1">
      <c r="A576" s="13"/>
      <c r="B576" s="218"/>
      <c r="C576" s="219"/>
      <c r="D576" s="211" t="s">
        <v>125</v>
      </c>
      <c r="E576" s="220" t="s">
        <v>19</v>
      </c>
      <c r="F576" s="221" t="s">
        <v>777</v>
      </c>
      <c r="G576" s="219"/>
      <c r="H576" s="222">
        <v>1</v>
      </c>
      <c r="I576" s="223"/>
      <c r="J576" s="219"/>
      <c r="K576" s="219"/>
      <c r="L576" s="224"/>
      <c r="M576" s="225"/>
      <c r="N576" s="226"/>
      <c r="O576" s="226"/>
      <c r="P576" s="226"/>
      <c r="Q576" s="226"/>
      <c r="R576" s="226"/>
      <c r="S576" s="226"/>
      <c r="T576" s="22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28" t="s">
        <v>125</v>
      </c>
      <c r="AU576" s="228" t="s">
        <v>133</v>
      </c>
      <c r="AV576" s="13" t="s">
        <v>76</v>
      </c>
      <c r="AW576" s="13" t="s">
        <v>31</v>
      </c>
      <c r="AX576" s="13" t="s">
        <v>69</v>
      </c>
      <c r="AY576" s="228" t="s">
        <v>112</v>
      </c>
    </row>
    <row r="577" s="14" customFormat="1">
      <c r="A577" s="14"/>
      <c r="B577" s="229"/>
      <c r="C577" s="230"/>
      <c r="D577" s="211" t="s">
        <v>125</v>
      </c>
      <c r="E577" s="231" t="s">
        <v>19</v>
      </c>
      <c r="F577" s="232" t="s">
        <v>203</v>
      </c>
      <c r="G577" s="230"/>
      <c r="H577" s="233">
        <v>6.5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39" t="s">
        <v>125</v>
      </c>
      <c r="AU577" s="239" t="s">
        <v>133</v>
      </c>
      <c r="AV577" s="14" t="s">
        <v>119</v>
      </c>
      <c r="AW577" s="14" t="s">
        <v>31</v>
      </c>
      <c r="AX577" s="14" t="s">
        <v>74</v>
      </c>
      <c r="AY577" s="239" t="s">
        <v>112</v>
      </c>
    </row>
    <row r="578" s="2" customFormat="1" ht="16.5" customHeight="1">
      <c r="A578" s="39"/>
      <c r="B578" s="40"/>
      <c r="C578" s="240" t="s">
        <v>778</v>
      </c>
      <c r="D578" s="240" t="s">
        <v>355</v>
      </c>
      <c r="E578" s="241" t="s">
        <v>779</v>
      </c>
      <c r="F578" s="242" t="s">
        <v>780</v>
      </c>
      <c r="G578" s="243" t="s">
        <v>136</v>
      </c>
      <c r="H578" s="244">
        <v>13</v>
      </c>
      <c r="I578" s="245"/>
      <c r="J578" s="246">
        <f>ROUND(I578*H578,2)</f>
        <v>0</v>
      </c>
      <c r="K578" s="242" t="s">
        <v>118</v>
      </c>
      <c r="L578" s="247"/>
      <c r="M578" s="248" t="s">
        <v>19</v>
      </c>
      <c r="N578" s="249" t="s">
        <v>40</v>
      </c>
      <c r="O578" s="85"/>
      <c r="P578" s="207">
        <f>O578*H578</f>
        <v>0</v>
      </c>
      <c r="Q578" s="207">
        <v>0.065699999999999995</v>
      </c>
      <c r="R578" s="207">
        <f>Q578*H578</f>
        <v>0.85409999999999997</v>
      </c>
      <c r="S578" s="207">
        <v>0</v>
      </c>
      <c r="T578" s="20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09" t="s">
        <v>165</v>
      </c>
      <c r="AT578" s="209" t="s">
        <v>355</v>
      </c>
      <c r="AU578" s="209" t="s">
        <v>133</v>
      </c>
      <c r="AY578" s="18" t="s">
        <v>112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8" t="s">
        <v>74</v>
      </c>
      <c r="BK578" s="210">
        <f>ROUND(I578*H578,2)</f>
        <v>0</v>
      </c>
      <c r="BL578" s="18" t="s">
        <v>119</v>
      </c>
      <c r="BM578" s="209" t="s">
        <v>781</v>
      </c>
    </row>
    <row r="579" s="2" customFormat="1">
      <c r="A579" s="39"/>
      <c r="B579" s="40"/>
      <c r="C579" s="41"/>
      <c r="D579" s="211" t="s">
        <v>121</v>
      </c>
      <c r="E579" s="41"/>
      <c r="F579" s="212" t="s">
        <v>780</v>
      </c>
      <c r="G579" s="41"/>
      <c r="H579" s="41"/>
      <c r="I579" s="213"/>
      <c r="J579" s="41"/>
      <c r="K579" s="41"/>
      <c r="L579" s="45"/>
      <c r="M579" s="214"/>
      <c r="N579" s="215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121</v>
      </c>
      <c r="AU579" s="18" t="s">
        <v>133</v>
      </c>
    </row>
    <row r="580" s="2" customFormat="1">
      <c r="A580" s="39"/>
      <c r="B580" s="40"/>
      <c r="C580" s="41"/>
      <c r="D580" s="211" t="s">
        <v>744</v>
      </c>
      <c r="E580" s="41"/>
      <c r="F580" s="260" t="s">
        <v>782</v>
      </c>
      <c r="G580" s="41"/>
      <c r="H580" s="41"/>
      <c r="I580" s="213"/>
      <c r="J580" s="41"/>
      <c r="K580" s="41"/>
      <c r="L580" s="45"/>
      <c r="M580" s="214"/>
      <c r="N580" s="215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744</v>
      </c>
      <c r="AU580" s="18" t="s">
        <v>133</v>
      </c>
    </row>
    <row r="581" s="13" customFormat="1">
      <c r="A581" s="13"/>
      <c r="B581" s="218"/>
      <c r="C581" s="219"/>
      <c r="D581" s="211" t="s">
        <v>125</v>
      </c>
      <c r="E581" s="220" t="s">
        <v>19</v>
      </c>
      <c r="F581" s="221" t="s">
        <v>783</v>
      </c>
      <c r="G581" s="219"/>
      <c r="H581" s="222">
        <v>10</v>
      </c>
      <c r="I581" s="223"/>
      <c r="J581" s="219"/>
      <c r="K581" s="219"/>
      <c r="L581" s="224"/>
      <c r="M581" s="225"/>
      <c r="N581" s="226"/>
      <c r="O581" s="226"/>
      <c r="P581" s="226"/>
      <c r="Q581" s="226"/>
      <c r="R581" s="226"/>
      <c r="S581" s="226"/>
      <c r="T581" s="22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28" t="s">
        <v>125</v>
      </c>
      <c r="AU581" s="228" t="s">
        <v>133</v>
      </c>
      <c r="AV581" s="13" t="s">
        <v>76</v>
      </c>
      <c r="AW581" s="13" t="s">
        <v>31</v>
      </c>
      <c r="AX581" s="13" t="s">
        <v>69</v>
      </c>
      <c r="AY581" s="228" t="s">
        <v>112</v>
      </c>
    </row>
    <row r="582" s="13" customFormat="1">
      <c r="A582" s="13"/>
      <c r="B582" s="218"/>
      <c r="C582" s="219"/>
      <c r="D582" s="211" t="s">
        <v>125</v>
      </c>
      <c r="E582" s="220" t="s">
        <v>19</v>
      </c>
      <c r="F582" s="221" t="s">
        <v>784</v>
      </c>
      <c r="G582" s="219"/>
      <c r="H582" s="222">
        <v>1</v>
      </c>
      <c r="I582" s="223"/>
      <c r="J582" s="219"/>
      <c r="K582" s="219"/>
      <c r="L582" s="224"/>
      <c r="M582" s="225"/>
      <c r="N582" s="226"/>
      <c r="O582" s="226"/>
      <c r="P582" s="226"/>
      <c r="Q582" s="226"/>
      <c r="R582" s="226"/>
      <c r="S582" s="226"/>
      <c r="T582" s="22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28" t="s">
        <v>125</v>
      </c>
      <c r="AU582" s="228" t="s">
        <v>133</v>
      </c>
      <c r="AV582" s="13" t="s">
        <v>76</v>
      </c>
      <c r="AW582" s="13" t="s">
        <v>31</v>
      </c>
      <c r="AX582" s="13" t="s">
        <v>69</v>
      </c>
      <c r="AY582" s="228" t="s">
        <v>112</v>
      </c>
    </row>
    <row r="583" s="13" customFormat="1">
      <c r="A583" s="13"/>
      <c r="B583" s="218"/>
      <c r="C583" s="219"/>
      <c r="D583" s="211" t="s">
        <v>125</v>
      </c>
      <c r="E583" s="220" t="s">
        <v>19</v>
      </c>
      <c r="F583" s="221" t="s">
        <v>785</v>
      </c>
      <c r="G583" s="219"/>
      <c r="H583" s="222">
        <v>2</v>
      </c>
      <c r="I583" s="223"/>
      <c r="J583" s="219"/>
      <c r="K583" s="219"/>
      <c r="L583" s="224"/>
      <c r="M583" s="225"/>
      <c r="N583" s="226"/>
      <c r="O583" s="226"/>
      <c r="P583" s="226"/>
      <c r="Q583" s="226"/>
      <c r="R583" s="226"/>
      <c r="S583" s="226"/>
      <c r="T583" s="22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28" t="s">
        <v>125</v>
      </c>
      <c r="AU583" s="228" t="s">
        <v>133</v>
      </c>
      <c r="AV583" s="13" t="s">
        <v>76</v>
      </c>
      <c r="AW583" s="13" t="s">
        <v>31</v>
      </c>
      <c r="AX583" s="13" t="s">
        <v>69</v>
      </c>
      <c r="AY583" s="228" t="s">
        <v>112</v>
      </c>
    </row>
    <row r="584" s="14" customFormat="1">
      <c r="A584" s="14"/>
      <c r="B584" s="229"/>
      <c r="C584" s="230"/>
      <c r="D584" s="211" t="s">
        <v>125</v>
      </c>
      <c r="E584" s="231" t="s">
        <v>19</v>
      </c>
      <c r="F584" s="232" t="s">
        <v>203</v>
      </c>
      <c r="G584" s="230"/>
      <c r="H584" s="233">
        <v>13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39" t="s">
        <v>125</v>
      </c>
      <c r="AU584" s="239" t="s">
        <v>133</v>
      </c>
      <c r="AV584" s="14" t="s">
        <v>119</v>
      </c>
      <c r="AW584" s="14" t="s">
        <v>31</v>
      </c>
      <c r="AX584" s="14" t="s">
        <v>74</v>
      </c>
      <c r="AY584" s="239" t="s">
        <v>112</v>
      </c>
    </row>
    <row r="585" s="12" customFormat="1" ht="20.88" customHeight="1">
      <c r="A585" s="12"/>
      <c r="B585" s="182"/>
      <c r="C585" s="183"/>
      <c r="D585" s="184" t="s">
        <v>68</v>
      </c>
      <c r="E585" s="196" t="s">
        <v>786</v>
      </c>
      <c r="F585" s="196" t="s">
        <v>787</v>
      </c>
      <c r="G585" s="183"/>
      <c r="H585" s="183"/>
      <c r="I585" s="186"/>
      <c r="J585" s="197">
        <f>BK585</f>
        <v>0</v>
      </c>
      <c r="K585" s="183"/>
      <c r="L585" s="188"/>
      <c r="M585" s="189"/>
      <c r="N585" s="190"/>
      <c r="O585" s="190"/>
      <c r="P585" s="191">
        <f>SUM(P586:P603)</f>
        <v>0</v>
      </c>
      <c r="Q585" s="190"/>
      <c r="R585" s="191">
        <f>SUM(R586:R603)</f>
        <v>0</v>
      </c>
      <c r="S585" s="190"/>
      <c r="T585" s="192">
        <f>SUM(T586:T603)</f>
        <v>387.10999999999996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93" t="s">
        <v>74</v>
      </c>
      <c r="AT585" s="194" t="s">
        <v>68</v>
      </c>
      <c r="AU585" s="194" t="s">
        <v>76</v>
      </c>
      <c r="AY585" s="193" t="s">
        <v>112</v>
      </c>
      <c r="BK585" s="195">
        <f>SUM(BK586:BK603)</f>
        <v>0</v>
      </c>
    </row>
    <row r="586" s="2" customFormat="1" ht="16.5" customHeight="1">
      <c r="A586" s="39"/>
      <c r="B586" s="40"/>
      <c r="C586" s="198" t="s">
        <v>768</v>
      </c>
      <c r="D586" s="198" t="s">
        <v>114</v>
      </c>
      <c r="E586" s="199" t="s">
        <v>788</v>
      </c>
      <c r="F586" s="200" t="s">
        <v>789</v>
      </c>
      <c r="G586" s="201" t="s">
        <v>197</v>
      </c>
      <c r="H586" s="202">
        <v>43.200000000000003</v>
      </c>
      <c r="I586" s="203"/>
      <c r="J586" s="204">
        <f>ROUND(I586*H586,2)</f>
        <v>0</v>
      </c>
      <c r="K586" s="200" t="s">
        <v>118</v>
      </c>
      <c r="L586" s="45"/>
      <c r="M586" s="205" t="s">
        <v>19</v>
      </c>
      <c r="N586" s="206" t="s">
        <v>40</v>
      </c>
      <c r="O586" s="85"/>
      <c r="P586" s="207">
        <f>O586*H586</f>
        <v>0</v>
      </c>
      <c r="Q586" s="207">
        <v>0</v>
      </c>
      <c r="R586" s="207">
        <f>Q586*H586</f>
        <v>0</v>
      </c>
      <c r="S586" s="207">
        <v>2.5</v>
      </c>
      <c r="T586" s="208">
        <f>S586*H586</f>
        <v>108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09" t="s">
        <v>119</v>
      </c>
      <c r="AT586" s="209" t="s">
        <v>114</v>
      </c>
      <c r="AU586" s="209" t="s">
        <v>133</v>
      </c>
      <c r="AY586" s="18" t="s">
        <v>112</v>
      </c>
      <c r="BE586" s="210">
        <f>IF(N586="základní",J586,0)</f>
        <v>0</v>
      </c>
      <c r="BF586" s="210">
        <f>IF(N586="snížená",J586,0)</f>
        <v>0</v>
      </c>
      <c r="BG586" s="210">
        <f>IF(N586="zákl. přenesená",J586,0)</f>
        <v>0</v>
      </c>
      <c r="BH586" s="210">
        <f>IF(N586="sníž. přenesená",J586,0)</f>
        <v>0</v>
      </c>
      <c r="BI586" s="210">
        <f>IF(N586="nulová",J586,0)</f>
        <v>0</v>
      </c>
      <c r="BJ586" s="18" t="s">
        <v>74</v>
      </c>
      <c r="BK586" s="210">
        <f>ROUND(I586*H586,2)</f>
        <v>0</v>
      </c>
      <c r="BL586" s="18" t="s">
        <v>119</v>
      </c>
      <c r="BM586" s="209" t="s">
        <v>790</v>
      </c>
    </row>
    <row r="587" s="2" customFormat="1">
      <c r="A587" s="39"/>
      <c r="B587" s="40"/>
      <c r="C587" s="41"/>
      <c r="D587" s="211" t="s">
        <v>121</v>
      </c>
      <c r="E587" s="41"/>
      <c r="F587" s="212" t="s">
        <v>791</v>
      </c>
      <c r="G587" s="41"/>
      <c r="H587" s="41"/>
      <c r="I587" s="213"/>
      <c r="J587" s="41"/>
      <c r="K587" s="41"/>
      <c r="L587" s="45"/>
      <c r="M587" s="214"/>
      <c r="N587" s="215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121</v>
      </c>
      <c r="AU587" s="18" t="s">
        <v>133</v>
      </c>
    </row>
    <row r="588" s="2" customFormat="1">
      <c r="A588" s="39"/>
      <c r="B588" s="40"/>
      <c r="C588" s="41"/>
      <c r="D588" s="216" t="s">
        <v>123</v>
      </c>
      <c r="E588" s="41"/>
      <c r="F588" s="217" t="s">
        <v>792</v>
      </c>
      <c r="G588" s="41"/>
      <c r="H588" s="41"/>
      <c r="I588" s="213"/>
      <c r="J588" s="41"/>
      <c r="K588" s="41"/>
      <c r="L588" s="45"/>
      <c r="M588" s="214"/>
      <c r="N588" s="215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123</v>
      </c>
      <c r="AU588" s="18" t="s">
        <v>133</v>
      </c>
    </row>
    <row r="589" s="13" customFormat="1">
      <c r="A589" s="13"/>
      <c r="B589" s="218"/>
      <c r="C589" s="219"/>
      <c r="D589" s="211" t="s">
        <v>125</v>
      </c>
      <c r="E589" s="220" t="s">
        <v>19</v>
      </c>
      <c r="F589" s="221" t="s">
        <v>793</v>
      </c>
      <c r="G589" s="219"/>
      <c r="H589" s="222">
        <v>43.200000000000003</v>
      </c>
      <c r="I589" s="223"/>
      <c r="J589" s="219"/>
      <c r="K589" s="219"/>
      <c r="L589" s="224"/>
      <c r="M589" s="225"/>
      <c r="N589" s="226"/>
      <c r="O589" s="226"/>
      <c r="P589" s="226"/>
      <c r="Q589" s="226"/>
      <c r="R589" s="226"/>
      <c r="S589" s="226"/>
      <c r="T589" s="22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8" t="s">
        <v>125</v>
      </c>
      <c r="AU589" s="228" t="s">
        <v>133</v>
      </c>
      <c r="AV589" s="13" t="s">
        <v>76</v>
      </c>
      <c r="AW589" s="13" t="s">
        <v>31</v>
      </c>
      <c r="AX589" s="13" t="s">
        <v>74</v>
      </c>
      <c r="AY589" s="228" t="s">
        <v>112</v>
      </c>
    </row>
    <row r="590" s="2" customFormat="1" ht="16.5" customHeight="1">
      <c r="A590" s="39"/>
      <c r="B590" s="40"/>
      <c r="C590" s="198" t="s">
        <v>794</v>
      </c>
      <c r="D590" s="198" t="s">
        <v>114</v>
      </c>
      <c r="E590" s="199" t="s">
        <v>795</v>
      </c>
      <c r="F590" s="200" t="s">
        <v>796</v>
      </c>
      <c r="G590" s="201" t="s">
        <v>189</v>
      </c>
      <c r="H590" s="202">
        <v>34.299999999999997</v>
      </c>
      <c r="I590" s="203"/>
      <c r="J590" s="204">
        <f>ROUND(I590*H590,2)</f>
        <v>0</v>
      </c>
      <c r="K590" s="200" t="s">
        <v>118</v>
      </c>
      <c r="L590" s="45"/>
      <c r="M590" s="205" t="s">
        <v>19</v>
      </c>
      <c r="N590" s="206" t="s">
        <v>40</v>
      </c>
      <c r="O590" s="85"/>
      <c r="P590" s="207">
        <f>O590*H590</f>
        <v>0</v>
      </c>
      <c r="Q590" s="207">
        <v>0</v>
      </c>
      <c r="R590" s="207">
        <f>Q590*H590</f>
        <v>0</v>
      </c>
      <c r="S590" s="207">
        <v>0.97999999999999998</v>
      </c>
      <c r="T590" s="208">
        <f>S590*H590</f>
        <v>33.613999999999997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09" t="s">
        <v>119</v>
      </c>
      <c r="AT590" s="209" t="s">
        <v>114</v>
      </c>
      <c r="AU590" s="209" t="s">
        <v>133</v>
      </c>
      <c r="AY590" s="18" t="s">
        <v>112</v>
      </c>
      <c r="BE590" s="210">
        <f>IF(N590="základní",J590,0)</f>
        <v>0</v>
      </c>
      <c r="BF590" s="210">
        <f>IF(N590="snížená",J590,0)</f>
        <v>0</v>
      </c>
      <c r="BG590" s="210">
        <f>IF(N590="zákl. přenesená",J590,0)</f>
        <v>0</v>
      </c>
      <c r="BH590" s="210">
        <f>IF(N590="sníž. přenesená",J590,0)</f>
        <v>0</v>
      </c>
      <c r="BI590" s="210">
        <f>IF(N590="nulová",J590,0)</f>
        <v>0</v>
      </c>
      <c r="BJ590" s="18" t="s">
        <v>74</v>
      </c>
      <c r="BK590" s="210">
        <f>ROUND(I590*H590,2)</f>
        <v>0</v>
      </c>
      <c r="BL590" s="18" t="s">
        <v>119</v>
      </c>
      <c r="BM590" s="209" t="s">
        <v>797</v>
      </c>
    </row>
    <row r="591" s="2" customFormat="1">
      <c r="A591" s="39"/>
      <c r="B591" s="40"/>
      <c r="C591" s="41"/>
      <c r="D591" s="211" t="s">
        <v>121</v>
      </c>
      <c r="E591" s="41"/>
      <c r="F591" s="212" t="s">
        <v>798</v>
      </c>
      <c r="G591" s="41"/>
      <c r="H591" s="41"/>
      <c r="I591" s="213"/>
      <c r="J591" s="41"/>
      <c r="K591" s="41"/>
      <c r="L591" s="45"/>
      <c r="M591" s="214"/>
      <c r="N591" s="215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121</v>
      </c>
      <c r="AU591" s="18" t="s">
        <v>133</v>
      </c>
    </row>
    <row r="592" s="2" customFormat="1">
      <c r="A592" s="39"/>
      <c r="B592" s="40"/>
      <c r="C592" s="41"/>
      <c r="D592" s="216" t="s">
        <v>123</v>
      </c>
      <c r="E592" s="41"/>
      <c r="F592" s="217" t="s">
        <v>799</v>
      </c>
      <c r="G592" s="41"/>
      <c r="H592" s="41"/>
      <c r="I592" s="213"/>
      <c r="J592" s="41"/>
      <c r="K592" s="41"/>
      <c r="L592" s="45"/>
      <c r="M592" s="214"/>
      <c r="N592" s="215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123</v>
      </c>
      <c r="AU592" s="18" t="s">
        <v>133</v>
      </c>
    </row>
    <row r="593" s="2" customFormat="1" ht="16.5" customHeight="1">
      <c r="A593" s="39"/>
      <c r="B593" s="40"/>
      <c r="C593" s="198" t="s">
        <v>800</v>
      </c>
      <c r="D593" s="198" t="s">
        <v>114</v>
      </c>
      <c r="E593" s="199" t="s">
        <v>801</v>
      </c>
      <c r="F593" s="200" t="s">
        <v>802</v>
      </c>
      <c r="G593" s="201" t="s">
        <v>197</v>
      </c>
      <c r="H593" s="202">
        <v>8.5399999999999991</v>
      </c>
      <c r="I593" s="203"/>
      <c r="J593" s="204">
        <f>ROUND(I593*H593,2)</f>
        <v>0</v>
      </c>
      <c r="K593" s="200" t="s">
        <v>118</v>
      </c>
      <c r="L593" s="45"/>
      <c r="M593" s="205" t="s">
        <v>19</v>
      </c>
      <c r="N593" s="206" t="s">
        <v>40</v>
      </c>
      <c r="O593" s="85"/>
      <c r="P593" s="207">
        <f>O593*H593</f>
        <v>0</v>
      </c>
      <c r="Q593" s="207">
        <v>0</v>
      </c>
      <c r="R593" s="207">
        <f>Q593*H593</f>
        <v>0</v>
      </c>
      <c r="S593" s="207">
        <v>2.3999999999999999</v>
      </c>
      <c r="T593" s="208">
        <f>S593*H593</f>
        <v>20.495999999999999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09" t="s">
        <v>119</v>
      </c>
      <c r="AT593" s="209" t="s">
        <v>114</v>
      </c>
      <c r="AU593" s="209" t="s">
        <v>133</v>
      </c>
      <c r="AY593" s="18" t="s">
        <v>112</v>
      </c>
      <c r="BE593" s="210">
        <f>IF(N593="základní",J593,0)</f>
        <v>0</v>
      </c>
      <c r="BF593" s="210">
        <f>IF(N593="snížená",J593,0)</f>
        <v>0</v>
      </c>
      <c r="BG593" s="210">
        <f>IF(N593="zákl. přenesená",J593,0)</f>
        <v>0</v>
      </c>
      <c r="BH593" s="210">
        <f>IF(N593="sníž. přenesená",J593,0)</f>
        <v>0</v>
      </c>
      <c r="BI593" s="210">
        <f>IF(N593="nulová",J593,0)</f>
        <v>0</v>
      </c>
      <c r="BJ593" s="18" t="s">
        <v>74</v>
      </c>
      <c r="BK593" s="210">
        <f>ROUND(I593*H593,2)</f>
        <v>0</v>
      </c>
      <c r="BL593" s="18" t="s">
        <v>119</v>
      </c>
      <c r="BM593" s="209" t="s">
        <v>803</v>
      </c>
    </row>
    <row r="594" s="2" customFormat="1">
      <c r="A594" s="39"/>
      <c r="B594" s="40"/>
      <c r="C594" s="41"/>
      <c r="D594" s="211" t="s">
        <v>121</v>
      </c>
      <c r="E594" s="41"/>
      <c r="F594" s="212" t="s">
        <v>804</v>
      </c>
      <c r="G594" s="41"/>
      <c r="H594" s="41"/>
      <c r="I594" s="213"/>
      <c r="J594" s="41"/>
      <c r="K594" s="41"/>
      <c r="L594" s="45"/>
      <c r="M594" s="214"/>
      <c r="N594" s="215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121</v>
      </c>
      <c r="AU594" s="18" t="s">
        <v>133</v>
      </c>
    </row>
    <row r="595" s="2" customFormat="1">
      <c r="A595" s="39"/>
      <c r="B595" s="40"/>
      <c r="C595" s="41"/>
      <c r="D595" s="216" t="s">
        <v>123</v>
      </c>
      <c r="E595" s="41"/>
      <c r="F595" s="217" t="s">
        <v>805</v>
      </c>
      <c r="G595" s="41"/>
      <c r="H595" s="41"/>
      <c r="I595" s="213"/>
      <c r="J595" s="41"/>
      <c r="K595" s="41"/>
      <c r="L595" s="45"/>
      <c r="M595" s="214"/>
      <c r="N595" s="215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123</v>
      </c>
      <c r="AU595" s="18" t="s">
        <v>133</v>
      </c>
    </row>
    <row r="596" s="13" customFormat="1">
      <c r="A596" s="13"/>
      <c r="B596" s="218"/>
      <c r="C596" s="219"/>
      <c r="D596" s="211" t="s">
        <v>125</v>
      </c>
      <c r="E596" s="220" t="s">
        <v>19</v>
      </c>
      <c r="F596" s="221" t="s">
        <v>806</v>
      </c>
      <c r="G596" s="219"/>
      <c r="H596" s="222">
        <v>1.7</v>
      </c>
      <c r="I596" s="223"/>
      <c r="J596" s="219"/>
      <c r="K596" s="219"/>
      <c r="L596" s="224"/>
      <c r="M596" s="225"/>
      <c r="N596" s="226"/>
      <c r="O596" s="226"/>
      <c r="P596" s="226"/>
      <c r="Q596" s="226"/>
      <c r="R596" s="226"/>
      <c r="S596" s="226"/>
      <c r="T596" s="22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28" t="s">
        <v>125</v>
      </c>
      <c r="AU596" s="228" t="s">
        <v>133</v>
      </c>
      <c r="AV596" s="13" t="s">
        <v>76</v>
      </c>
      <c r="AW596" s="13" t="s">
        <v>31</v>
      </c>
      <c r="AX596" s="13" t="s">
        <v>69</v>
      </c>
      <c r="AY596" s="228" t="s">
        <v>112</v>
      </c>
    </row>
    <row r="597" s="13" customFormat="1">
      <c r="A597" s="13"/>
      <c r="B597" s="218"/>
      <c r="C597" s="219"/>
      <c r="D597" s="211" t="s">
        <v>125</v>
      </c>
      <c r="E597" s="220" t="s">
        <v>19</v>
      </c>
      <c r="F597" s="221" t="s">
        <v>807</v>
      </c>
      <c r="G597" s="219"/>
      <c r="H597" s="222">
        <v>4.0300000000000002</v>
      </c>
      <c r="I597" s="223"/>
      <c r="J597" s="219"/>
      <c r="K597" s="219"/>
      <c r="L597" s="224"/>
      <c r="M597" s="225"/>
      <c r="N597" s="226"/>
      <c r="O597" s="226"/>
      <c r="P597" s="226"/>
      <c r="Q597" s="226"/>
      <c r="R597" s="226"/>
      <c r="S597" s="226"/>
      <c r="T597" s="22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28" t="s">
        <v>125</v>
      </c>
      <c r="AU597" s="228" t="s">
        <v>133</v>
      </c>
      <c r="AV597" s="13" t="s">
        <v>76</v>
      </c>
      <c r="AW597" s="13" t="s">
        <v>31</v>
      </c>
      <c r="AX597" s="13" t="s">
        <v>69</v>
      </c>
      <c r="AY597" s="228" t="s">
        <v>112</v>
      </c>
    </row>
    <row r="598" s="13" customFormat="1">
      <c r="A598" s="13"/>
      <c r="B598" s="218"/>
      <c r="C598" s="219"/>
      <c r="D598" s="211" t="s">
        <v>125</v>
      </c>
      <c r="E598" s="220" t="s">
        <v>19</v>
      </c>
      <c r="F598" s="221" t="s">
        <v>808</v>
      </c>
      <c r="G598" s="219"/>
      <c r="H598" s="222">
        <v>2.8100000000000001</v>
      </c>
      <c r="I598" s="223"/>
      <c r="J598" s="219"/>
      <c r="K598" s="219"/>
      <c r="L598" s="224"/>
      <c r="M598" s="225"/>
      <c r="N598" s="226"/>
      <c r="O598" s="226"/>
      <c r="P598" s="226"/>
      <c r="Q598" s="226"/>
      <c r="R598" s="226"/>
      <c r="S598" s="226"/>
      <c r="T598" s="22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28" t="s">
        <v>125</v>
      </c>
      <c r="AU598" s="228" t="s">
        <v>133</v>
      </c>
      <c r="AV598" s="13" t="s">
        <v>76</v>
      </c>
      <c r="AW598" s="13" t="s">
        <v>31</v>
      </c>
      <c r="AX598" s="13" t="s">
        <v>69</v>
      </c>
      <c r="AY598" s="228" t="s">
        <v>112</v>
      </c>
    </row>
    <row r="599" s="14" customFormat="1">
      <c r="A599" s="14"/>
      <c r="B599" s="229"/>
      <c r="C599" s="230"/>
      <c r="D599" s="211" t="s">
        <v>125</v>
      </c>
      <c r="E599" s="231" t="s">
        <v>19</v>
      </c>
      <c r="F599" s="232" t="s">
        <v>203</v>
      </c>
      <c r="G599" s="230"/>
      <c r="H599" s="233">
        <v>8.5400000000000009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39" t="s">
        <v>125</v>
      </c>
      <c r="AU599" s="239" t="s">
        <v>133</v>
      </c>
      <c r="AV599" s="14" t="s">
        <v>119</v>
      </c>
      <c r="AW599" s="14" t="s">
        <v>31</v>
      </c>
      <c r="AX599" s="14" t="s">
        <v>74</v>
      </c>
      <c r="AY599" s="239" t="s">
        <v>112</v>
      </c>
    </row>
    <row r="600" s="2" customFormat="1" ht="16.5" customHeight="1">
      <c r="A600" s="39"/>
      <c r="B600" s="40"/>
      <c r="C600" s="198" t="s">
        <v>786</v>
      </c>
      <c r="D600" s="198" t="s">
        <v>114</v>
      </c>
      <c r="E600" s="199" t="s">
        <v>809</v>
      </c>
      <c r="F600" s="200" t="s">
        <v>810</v>
      </c>
      <c r="G600" s="201" t="s">
        <v>197</v>
      </c>
      <c r="H600" s="202">
        <v>90</v>
      </c>
      <c r="I600" s="203"/>
      <c r="J600" s="204">
        <f>ROUND(I600*H600,2)</f>
        <v>0</v>
      </c>
      <c r="K600" s="200" t="s">
        <v>118</v>
      </c>
      <c r="L600" s="45"/>
      <c r="M600" s="205" t="s">
        <v>19</v>
      </c>
      <c r="N600" s="206" t="s">
        <v>40</v>
      </c>
      <c r="O600" s="85"/>
      <c r="P600" s="207">
        <f>O600*H600</f>
        <v>0</v>
      </c>
      <c r="Q600" s="207">
        <v>0</v>
      </c>
      <c r="R600" s="207">
        <f>Q600*H600</f>
        <v>0</v>
      </c>
      <c r="S600" s="207">
        <v>2.5</v>
      </c>
      <c r="T600" s="208">
        <f>S600*H600</f>
        <v>225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09" t="s">
        <v>119</v>
      </c>
      <c r="AT600" s="209" t="s">
        <v>114</v>
      </c>
      <c r="AU600" s="209" t="s">
        <v>133</v>
      </c>
      <c r="AY600" s="18" t="s">
        <v>112</v>
      </c>
      <c r="BE600" s="210">
        <f>IF(N600="základní",J600,0)</f>
        <v>0</v>
      </c>
      <c r="BF600" s="210">
        <f>IF(N600="snížená",J600,0)</f>
        <v>0</v>
      </c>
      <c r="BG600" s="210">
        <f>IF(N600="zákl. přenesená",J600,0)</f>
        <v>0</v>
      </c>
      <c r="BH600" s="210">
        <f>IF(N600="sníž. přenesená",J600,0)</f>
        <v>0</v>
      </c>
      <c r="BI600" s="210">
        <f>IF(N600="nulová",J600,0)</f>
        <v>0</v>
      </c>
      <c r="BJ600" s="18" t="s">
        <v>74</v>
      </c>
      <c r="BK600" s="210">
        <f>ROUND(I600*H600,2)</f>
        <v>0</v>
      </c>
      <c r="BL600" s="18" t="s">
        <v>119</v>
      </c>
      <c r="BM600" s="209" t="s">
        <v>811</v>
      </c>
    </row>
    <row r="601" s="2" customFormat="1">
      <c r="A601" s="39"/>
      <c r="B601" s="40"/>
      <c r="C601" s="41"/>
      <c r="D601" s="211" t="s">
        <v>121</v>
      </c>
      <c r="E601" s="41"/>
      <c r="F601" s="212" t="s">
        <v>812</v>
      </c>
      <c r="G601" s="41"/>
      <c r="H601" s="41"/>
      <c r="I601" s="213"/>
      <c r="J601" s="41"/>
      <c r="K601" s="41"/>
      <c r="L601" s="45"/>
      <c r="M601" s="214"/>
      <c r="N601" s="215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121</v>
      </c>
      <c r="AU601" s="18" t="s">
        <v>133</v>
      </c>
    </row>
    <row r="602" s="2" customFormat="1">
      <c r="A602" s="39"/>
      <c r="B602" s="40"/>
      <c r="C602" s="41"/>
      <c r="D602" s="216" t="s">
        <v>123</v>
      </c>
      <c r="E602" s="41"/>
      <c r="F602" s="217" t="s">
        <v>813</v>
      </c>
      <c r="G602" s="41"/>
      <c r="H602" s="41"/>
      <c r="I602" s="213"/>
      <c r="J602" s="41"/>
      <c r="K602" s="41"/>
      <c r="L602" s="45"/>
      <c r="M602" s="214"/>
      <c r="N602" s="215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123</v>
      </c>
      <c r="AU602" s="18" t="s">
        <v>133</v>
      </c>
    </row>
    <row r="603" s="13" customFormat="1">
      <c r="A603" s="13"/>
      <c r="B603" s="218"/>
      <c r="C603" s="219"/>
      <c r="D603" s="211" t="s">
        <v>125</v>
      </c>
      <c r="E603" s="220" t="s">
        <v>19</v>
      </c>
      <c r="F603" s="221" t="s">
        <v>814</v>
      </c>
      <c r="G603" s="219"/>
      <c r="H603" s="222">
        <v>90</v>
      </c>
      <c r="I603" s="223"/>
      <c r="J603" s="219"/>
      <c r="K603" s="219"/>
      <c r="L603" s="224"/>
      <c r="M603" s="225"/>
      <c r="N603" s="226"/>
      <c r="O603" s="226"/>
      <c r="P603" s="226"/>
      <c r="Q603" s="226"/>
      <c r="R603" s="226"/>
      <c r="S603" s="226"/>
      <c r="T603" s="22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28" t="s">
        <v>125</v>
      </c>
      <c r="AU603" s="228" t="s">
        <v>133</v>
      </c>
      <c r="AV603" s="13" t="s">
        <v>76</v>
      </c>
      <c r="AW603" s="13" t="s">
        <v>31</v>
      </c>
      <c r="AX603" s="13" t="s">
        <v>74</v>
      </c>
      <c r="AY603" s="228" t="s">
        <v>112</v>
      </c>
    </row>
    <row r="604" s="12" customFormat="1" ht="20.88" customHeight="1">
      <c r="A604" s="12"/>
      <c r="B604" s="182"/>
      <c r="C604" s="183"/>
      <c r="D604" s="184" t="s">
        <v>68</v>
      </c>
      <c r="E604" s="196" t="s">
        <v>815</v>
      </c>
      <c r="F604" s="196" t="s">
        <v>816</v>
      </c>
      <c r="G604" s="183"/>
      <c r="H604" s="183"/>
      <c r="I604" s="186"/>
      <c r="J604" s="197">
        <f>BK604</f>
        <v>0</v>
      </c>
      <c r="K604" s="183"/>
      <c r="L604" s="188"/>
      <c r="M604" s="189"/>
      <c r="N604" s="190"/>
      <c r="O604" s="190"/>
      <c r="P604" s="191">
        <f>SUM(P605:P631)</f>
        <v>0</v>
      </c>
      <c r="Q604" s="190"/>
      <c r="R604" s="191">
        <f>SUM(R605:R631)</f>
        <v>0</v>
      </c>
      <c r="S604" s="190"/>
      <c r="T604" s="192">
        <f>SUM(T605:T631)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93" t="s">
        <v>74</v>
      </c>
      <c r="AT604" s="194" t="s">
        <v>68</v>
      </c>
      <c r="AU604" s="194" t="s">
        <v>76</v>
      </c>
      <c r="AY604" s="193" t="s">
        <v>112</v>
      </c>
      <c r="BK604" s="195">
        <f>SUM(BK605:BK631)</f>
        <v>0</v>
      </c>
    </row>
    <row r="605" s="2" customFormat="1" ht="24.15" customHeight="1">
      <c r="A605" s="39"/>
      <c r="B605" s="40"/>
      <c r="C605" s="198" t="s">
        <v>817</v>
      </c>
      <c r="D605" s="198" t="s">
        <v>114</v>
      </c>
      <c r="E605" s="199" t="s">
        <v>818</v>
      </c>
      <c r="F605" s="200" t="s">
        <v>819</v>
      </c>
      <c r="G605" s="201" t="s">
        <v>295</v>
      </c>
      <c r="H605" s="202">
        <v>154.21100000000001</v>
      </c>
      <c r="I605" s="203"/>
      <c r="J605" s="204">
        <f>ROUND(I605*H605,2)</f>
        <v>0</v>
      </c>
      <c r="K605" s="200" t="s">
        <v>118</v>
      </c>
      <c r="L605" s="45"/>
      <c r="M605" s="205" t="s">
        <v>19</v>
      </c>
      <c r="N605" s="206" t="s">
        <v>40</v>
      </c>
      <c r="O605" s="85"/>
      <c r="P605" s="207">
        <f>O605*H605</f>
        <v>0</v>
      </c>
      <c r="Q605" s="207">
        <v>0</v>
      </c>
      <c r="R605" s="207">
        <f>Q605*H605</f>
        <v>0</v>
      </c>
      <c r="S605" s="207">
        <v>0</v>
      </c>
      <c r="T605" s="208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09" t="s">
        <v>119</v>
      </c>
      <c r="AT605" s="209" t="s">
        <v>114</v>
      </c>
      <c r="AU605" s="209" t="s">
        <v>133</v>
      </c>
      <c r="AY605" s="18" t="s">
        <v>112</v>
      </c>
      <c r="BE605" s="210">
        <f>IF(N605="základní",J605,0)</f>
        <v>0</v>
      </c>
      <c r="BF605" s="210">
        <f>IF(N605="snížená",J605,0)</f>
        <v>0</v>
      </c>
      <c r="BG605" s="210">
        <f>IF(N605="zákl. přenesená",J605,0)</f>
        <v>0</v>
      </c>
      <c r="BH605" s="210">
        <f>IF(N605="sníž. přenesená",J605,0)</f>
        <v>0</v>
      </c>
      <c r="BI605" s="210">
        <f>IF(N605="nulová",J605,0)</f>
        <v>0</v>
      </c>
      <c r="BJ605" s="18" t="s">
        <v>74</v>
      </c>
      <c r="BK605" s="210">
        <f>ROUND(I605*H605,2)</f>
        <v>0</v>
      </c>
      <c r="BL605" s="18" t="s">
        <v>119</v>
      </c>
      <c r="BM605" s="209" t="s">
        <v>820</v>
      </c>
    </row>
    <row r="606" s="2" customFormat="1">
      <c r="A606" s="39"/>
      <c r="B606" s="40"/>
      <c r="C606" s="41"/>
      <c r="D606" s="211" t="s">
        <v>121</v>
      </c>
      <c r="E606" s="41"/>
      <c r="F606" s="212" t="s">
        <v>821</v>
      </c>
      <c r="G606" s="41"/>
      <c r="H606" s="41"/>
      <c r="I606" s="213"/>
      <c r="J606" s="41"/>
      <c r="K606" s="41"/>
      <c r="L606" s="45"/>
      <c r="M606" s="214"/>
      <c r="N606" s="215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121</v>
      </c>
      <c r="AU606" s="18" t="s">
        <v>133</v>
      </c>
    </row>
    <row r="607" s="2" customFormat="1">
      <c r="A607" s="39"/>
      <c r="B607" s="40"/>
      <c r="C607" s="41"/>
      <c r="D607" s="216" t="s">
        <v>123</v>
      </c>
      <c r="E607" s="41"/>
      <c r="F607" s="217" t="s">
        <v>822</v>
      </c>
      <c r="G607" s="41"/>
      <c r="H607" s="41"/>
      <c r="I607" s="213"/>
      <c r="J607" s="41"/>
      <c r="K607" s="41"/>
      <c r="L607" s="45"/>
      <c r="M607" s="214"/>
      <c r="N607" s="215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123</v>
      </c>
      <c r="AU607" s="18" t="s">
        <v>133</v>
      </c>
    </row>
    <row r="608" s="13" customFormat="1">
      <c r="A608" s="13"/>
      <c r="B608" s="218"/>
      <c r="C608" s="219"/>
      <c r="D608" s="211" t="s">
        <v>125</v>
      </c>
      <c r="E608" s="220" t="s">
        <v>19</v>
      </c>
      <c r="F608" s="221" t="s">
        <v>823</v>
      </c>
      <c r="G608" s="219"/>
      <c r="H608" s="222">
        <v>16.704000000000001</v>
      </c>
      <c r="I608" s="223"/>
      <c r="J608" s="219"/>
      <c r="K608" s="219"/>
      <c r="L608" s="224"/>
      <c r="M608" s="225"/>
      <c r="N608" s="226"/>
      <c r="O608" s="226"/>
      <c r="P608" s="226"/>
      <c r="Q608" s="226"/>
      <c r="R608" s="226"/>
      <c r="S608" s="226"/>
      <c r="T608" s="227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28" t="s">
        <v>125</v>
      </c>
      <c r="AU608" s="228" t="s">
        <v>133</v>
      </c>
      <c r="AV608" s="13" t="s">
        <v>76</v>
      </c>
      <c r="AW608" s="13" t="s">
        <v>31</v>
      </c>
      <c r="AX608" s="13" t="s">
        <v>69</v>
      </c>
      <c r="AY608" s="228" t="s">
        <v>112</v>
      </c>
    </row>
    <row r="609" s="13" customFormat="1">
      <c r="A609" s="13"/>
      <c r="B609" s="218"/>
      <c r="C609" s="219"/>
      <c r="D609" s="211" t="s">
        <v>125</v>
      </c>
      <c r="E609" s="220" t="s">
        <v>19</v>
      </c>
      <c r="F609" s="221" t="s">
        <v>824</v>
      </c>
      <c r="G609" s="219"/>
      <c r="H609" s="222">
        <v>12.705</v>
      </c>
      <c r="I609" s="223"/>
      <c r="J609" s="219"/>
      <c r="K609" s="219"/>
      <c r="L609" s="224"/>
      <c r="M609" s="225"/>
      <c r="N609" s="226"/>
      <c r="O609" s="226"/>
      <c r="P609" s="226"/>
      <c r="Q609" s="226"/>
      <c r="R609" s="226"/>
      <c r="S609" s="226"/>
      <c r="T609" s="22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28" t="s">
        <v>125</v>
      </c>
      <c r="AU609" s="228" t="s">
        <v>133</v>
      </c>
      <c r="AV609" s="13" t="s">
        <v>76</v>
      </c>
      <c r="AW609" s="13" t="s">
        <v>31</v>
      </c>
      <c r="AX609" s="13" t="s">
        <v>69</v>
      </c>
      <c r="AY609" s="228" t="s">
        <v>112</v>
      </c>
    </row>
    <row r="610" s="13" customFormat="1">
      <c r="A610" s="13"/>
      <c r="B610" s="218"/>
      <c r="C610" s="219"/>
      <c r="D610" s="211" t="s">
        <v>125</v>
      </c>
      <c r="E610" s="220" t="s">
        <v>19</v>
      </c>
      <c r="F610" s="221" t="s">
        <v>825</v>
      </c>
      <c r="G610" s="219"/>
      <c r="H610" s="222">
        <v>18.48</v>
      </c>
      <c r="I610" s="223"/>
      <c r="J610" s="219"/>
      <c r="K610" s="219"/>
      <c r="L610" s="224"/>
      <c r="M610" s="225"/>
      <c r="N610" s="226"/>
      <c r="O610" s="226"/>
      <c r="P610" s="226"/>
      <c r="Q610" s="226"/>
      <c r="R610" s="226"/>
      <c r="S610" s="226"/>
      <c r="T610" s="22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28" t="s">
        <v>125</v>
      </c>
      <c r="AU610" s="228" t="s">
        <v>133</v>
      </c>
      <c r="AV610" s="13" t="s">
        <v>76</v>
      </c>
      <c r="AW610" s="13" t="s">
        <v>31</v>
      </c>
      <c r="AX610" s="13" t="s">
        <v>69</v>
      </c>
      <c r="AY610" s="228" t="s">
        <v>112</v>
      </c>
    </row>
    <row r="611" s="13" customFormat="1">
      <c r="A611" s="13"/>
      <c r="B611" s="218"/>
      <c r="C611" s="219"/>
      <c r="D611" s="211" t="s">
        <v>125</v>
      </c>
      <c r="E611" s="220" t="s">
        <v>19</v>
      </c>
      <c r="F611" s="221" t="s">
        <v>826</v>
      </c>
      <c r="G611" s="219"/>
      <c r="H611" s="222">
        <v>86.400000000000006</v>
      </c>
      <c r="I611" s="223"/>
      <c r="J611" s="219"/>
      <c r="K611" s="219"/>
      <c r="L611" s="224"/>
      <c r="M611" s="225"/>
      <c r="N611" s="226"/>
      <c r="O611" s="226"/>
      <c r="P611" s="226"/>
      <c r="Q611" s="226"/>
      <c r="R611" s="226"/>
      <c r="S611" s="226"/>
      <c r="T611" s="22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8" t="s">
        <v>125</v>
      </c>
      <c r="AU611" s="228" t="s">
        <v>133</v>
      </c>
      <c r="AV611" s="13" t="s">
        <v>76</v>
      </c>
      <c r="AW611" s="13" t="s">
        <v>31</v>
      </c>
      <c r="AX611" s="13" t="s">
        <v>69</v>
      </c>
      <c r="AY611" s="228" t="s">
        <v>112</v>
      </c>
    </row>
    <row r="612" s="13" customFormat="1">
      <c r="A612" s="13"/>
      <c r="B612" s="218"/>
      <c r="C612" s="219"/>
      <c r="D612" s="211" t="s">
        <v>125</v>
      </c>
      <c r="E612" s="220" t="s">
        <v>19</v>
      </c>
      <c r="F612" s="221" t="s">
        <v>827</v>
      </c>
      <c r="G612" s="219"/>
      <c r="H612" s="222">
        <v>2.9220000000000002</v>
      </c>
      <c r="I612" s="223"/>
      <c r="J612" s="219"/>
      <c r="K612" s="219"/>
      <c r="L612" s="224"/>
      <c r="M612" s="225"/>
      <c r="N612" s="226"/>
      <c r="O612" s="226"/>
      <c r="P612" s="226"/>
      <c r="Q612" s="226"/>
      <c r="R612" s="226"/>
      <c r="S612" s="226"/>
      <c r="T612" s="22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28" t="s">
        <v>125</v>
      </c>
      <c r="AU612" s="228" t="s">
        <v>133</v>
      </c>
      <c r="AV612" s="13" t="s">
        <v>76</v>
      </c>
      <c r="AW612" s="13" t="s">
        <v>31</v>
      </c>
      <c r="AX612" s="13" t="s">
        <v>69</v>
      </c>
      <c r="AY612" s="228" t="s">
        <v>112</v>
      </c>
    </row>
    <row r="613" s="13" customFormat="1">
      <c r="A613" s="13"/>
      <c r="B613" s="218"/>
      <c r="C613" s="219"/>
      <c r="D613" s="211" t="s">
        <v>125</v>
      </c>
      <c r="E613" s="220" t="s">
        <v>19</v>
      </c>
      <c r="F613" s="221" t="s">
        <v>828</v>
      </c>
      <c r="G613" s="219"/>
      <c r="H613" s="222">
        <v>17</v>
      </c>
      <c r="I613" s="223"/>
      <c r="J613" s="219"/>
      <c r="K613" s="219"/>
      <c r="L613" s="224"/>
      <c r="M613" s="225"/>
      <c r="N613" s="226"/>
      <c r="O613" s="226"/>
      <c r="P613" s="226"/>
      <c r="Q613" s="226"/>
      <c r="R613" s="226"/>
      <c r="S613" s="226"/>
      <c r="T613" s="22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28" t="s">
        <v>125</v>
      </c>
      <c r="AU613" s="228" t="s">
        <v>133</v>
      </c>
      <c r="AV613" s="13" t="s">
        <v>76</v>
      </c>
      <c r="AW613" s="13" t="s">
        <v>31</v>
      </c>
      <c r="AX613" s="13" t="s">
        <v>69</v>
      </c>
      <c r="AY613" s="228" t="s">
        <v>112</v>
      </c>
    </row>
    <row r="614" s="14" customFormat="1">
      <c r="A614" s="14"/>
      <c r="B614" s="229"/>
      <c r="C614" s="230"/>
      <c r="D614" s="211" t="s">
        <v>125</v>
      </c>
      <c r="E614" s="231" t="s">
        <v>19</v>
      </c>
      <c r="F614" s="232" t="s">
        <v>203</v>
      </c>
      <c r="G614" s="230"/>
      <c r="H614" s="233">
        <v>154.21099999999998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39" t="s">
        <v>125</v>
      </c>
      <c r="AU614" s="239" t="s">
        <v>133</v>
      </c>
      <c r="AV614" s="14" t="s">
        <v>119</v>
      </c>
      <c r="AW614" s="14" t="s">
        <v>31</v>
      </c>
      <c r="AX614" s="14" t="s">
        <v>74</v>
      </c>
      <c r="AY614" s="239" t="s">
        <v>112</v>
      </c>
    </row>
    <row r="615" s="2" customFormat="1" ht="24.15" customHeight="1">
      <c r="A615" s="39"/>
      <c r="B615" s="40"/>
      <c r="C615" s="198" t="s">
        <v>829</v>
      </c>
      <c r="D615" s="198" t="s">
        <v>114</v>
      </c>
      <c r="E615" s="199" t="s">
        <v>830</v>
      </c>
      <c r="F615" s="200" t="s">
        <v>831</v>
      </c>
      <c r="G615" s="201" t="s">
        <v>295</v>
      </c>
      <c r="H615" s="202">
        <v>669.46500000000003</v>
      </c>
      <c r="I615" s="203"/>
      <c r="J615" s="204">
        <f>ROUND(I615*H615,2)</f>
        <v>0</v>
      </c>
      <c r="K615" s="200" t="s">
        <v>118</v>
      </c>
      <c r="L615" s="45"/>
      <c r="M615" s="205" t="s">
        <v>19</v>
      </c>
      <c r="N615" s="206" t="s">
        <v>40</v>
      </c>
      <c r="O615" s="85"/>
      <c r="P615" s="207">
        <f>O615*H615</f>
        <v>0</v>
      </c>
      <c r="Q615" s="207">
        <v>0</v>
      </c>
      <c r="R615" s="207">
        <f>Q615*H615</f>
        <v>0</v>
      </c>
      <c r="S615" s="207">
        <v>0</v>
      </c>
      <c r="T615" s="208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09" t="s">
        <v>119</v>
      </c>
      <c r="AT615" s="209" t="s">
        <v>114</v>
      </c>
      <c r="AU615" s="209" t="s">
        <v>133</v>
      </c>
      <c r="AY615" s="18" t="s">
        <v>112</v>
      </c>
      <c r="BE615" s="210">
        <f>IF(N615="základní",J615,0)</f>
        <v>0</v>
      </c>
      <c r="BF615" s="210">
        <f>IF(N615="snížená",J615,0)</f>
        <v>0</v>
      </c>
      <c r="BG615" s="210">
        <f>IF(N615="zákl. přenesená",J615,0)</f>
        <v>0</v>
      </c>
      <c r="BH615" s="210">
        <f>IF(N615="sníž. přenesená",J615,0)</f>
        <v>0</v>
      </c>
      <c r="BI615" s="210">
        <f>IF(N615="nulová",J615,0)</f>
        <v>0</v>
      </c>
      <c r="BJ615" s="18" t="s">
        <v>74</v>
      </c>
      <c r="BK615" s="210">
        <f>ROUND(I615*H615,2)</f>
        <v>0</v>
      </c>
      <c r="BL615" s="18" t="s">
        <v>119</v>
      </c>
      <c r="BM615" s="209" t="s">
        <v>832</v>
      </c>
    </row>
    <row r="616" s="2" customFormat="1">
      <c r="A616" s="39"/>
      <c r="B616" s="40"/>
      <c r="C616" s="41"/>
      <c r="D616" s="211" t="s">
        <v>121</v>
      </c>
      <c r="E616" s="41"/>
      <c r="F616" s="212" t="s">
        <v>831</v>
      </c>
      <c r="G616" s="41"/>
      <c r="H616" s="41"/>
      <c r="I616" s="213"/>
      <c r="J616" s="41"/>
      <c r="K616" s="41"/>
      <c r="L616" s="45"/>
      <c r="M616" s="214"/>
      <c r="N616" s="215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121</v>
      </c>
      <c r="AU616" s="18" t="s">
        <v>133</v>
      </c>
    </row>
    <row r="617" s="2" customFormat="1">
      <c r="A617" s="39"/>
      <c r="B617" s="40"/>
      <c r="C617" s="41"/>
      <c r="D617" s="216" t="s">
        <v>123</v>
      </c>
      <c r="E617" s="41"/>
      <c r="F617" s="217" t="s">
        <v>833</v>
      </c>
      <c r="G617" s="41"/>
      <c r="H617" s="41"/>
      <c r="I617" s="213"/>
      <c r="J617" s="41"/>
      <c r="K617" s="41"/>
      <c r="L617" s="45"/>
      <c r="M617" s="214"/>
      <c r="N617" s="215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123</v>
      </c>
      <c r="AU617" s="18" t="s">
        <v>133</v>
      </c>
    </row>
    <row r="618" s="13" customFormat="1">
      <c r="A618" s="13"/>
      <c r="B618" s="218"/>
      <c r="C618" s="219"/>
      <c r="D618" s="211" t="s">
        <v>125</v>
      </c>
      <c r="E618" s="220" t="s">
        <v>19</v>
      </c>
      <c r="F618" s="221" t="s">
        <v>834</v>
      </c>
      <c r="G618" s="219"/>
      <c r="H618" s="222">
        <v>498.46499999999998</v>
      </c>
      <c r="I618" s="223"/>
      <c r="J618" s="219"/>
      <c r="K618" s="219"/>
      <c r="L618" s="224"/>
      <c r="M618" s="225"/>
      <c r="N618" s="226"/>
      <c r="O618" s="226"/>
      <c r="P618" s="226"/>
      <c r="Q618" s="226"/>
      <c r="R618" s="226"/>
      <c r="S618" s="226"/>
      <c r="T618" s="22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28" t="s">
        <v>125</v>
      </c>
      <c r="AU618" s="228" t="s">
        <v>133</v>
      </c>
      <c r="AV618" s="13" t="s">
        <v>76</v>
      </c>
      <c r="AW618" s="13" t="s">
        <v>31</v>
      </c>
      <c r="AX618" s="13" t="s">
        <v>69</v>
      </c>
      <c r="AY618" s="228" t="s">
        <v>112</v>
      </c>
    </row>
    <row r="619" s="13" customFormat="1">
      <c r="A619" s="13"/>
      <c r="B619" s="218"/>
      <c r="C619" s="219"/>
      <c r="D619" s="211" t="s">
        <v>125</v>
      </c>
      <c r="E619" s="220" t="s">
        <v>19</v>
      </c>
      <c r="F619" s="221" t="s">
        <v>835</v>
      </c>
      <c r="G619" s="219"/>
      <c r="H619" s="222">
        <v>171</v>
      </c>
      <c r="I619" s="223"/>
      <c r="J619" s="219"/>
      <c r="K619" s="219"/>
      <c r="L619" s="224"/>
      <c r="M619" s="225"/>
      <c r="N619" s="226"/>
      <c r="O619" s="226"/>
      <c r="P619" s="226"/>
      <c r="Q619" s="226"/>
      <c r="R619" s="226"/>
      <c r="S619" s="226"/>
      <c r="T619" s="227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28" t="s">
        <v>125</v>
      </c>
      <c r="AU619" s="228" t="s">
        <v>133</v>
      </c>
      <c r="AV619" s="13" t="s">
        <v>76</v>
      </c>
      <c r="AW619" s="13" t="s">
        <v>31</v>
      </c>
      <c r="AX619" s="13" t="s">
        <v>69</v>
      </c>
      <c r="AY619" s="228" t="s">
        <v>112</v>
      </c>
    </row>
    <row r="620" s="14" customFormat="1">
      <c r="A620" s="14"/>
      <c r="B620" s="229"/>
      <c r="C620" s="230"/>
      <c r="D620" s="211" t="s">
        <v>125</v>
      </c>
      <c r="E620" s="231" t="s">
        <v>19</v>
      </c>
      <c r="F620" s="232" t="s">
        <v>203</v>
      </c>
      <c r="G620" s="230"/>
      <c r="H620" s="233">
        <v>669.46499999999992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39" t="s">
        <v>125</v>
      </c>
      <c r="AU620" s="239" t="s">
        <v>133</v>
      </c>
      <c r="AV620" s="14" t="s">
        <v>119</v>
      </c>
      <c r="AW620" s="14" t="s">
        <v>31</v>
      </c>
      <c r="AX620" s="14" t="s">
        <v>74</v>
      </c>
      <c r="AY620" s="239" t="s">
        <v>112</v>
      </c>
    </row>
    <row r="621" s="2" customFormat="1" ht="16.5" customHeight="1">
      <c r="A621" s="39"/>
      <c r="B621" s="40"/>
      <c r="C621" s="198" t="s">
        <v>836</v>
      </c>
      <c r="D621" s="198" t="s">
        <v>114</v>
      </c>
      <c r="E621" s="199" t="s">
        <v>837</v>
      </c>
      <c r="F621" s="200" t="s">
        <v>838</v>
      </c>
      <c r="G621" s="201" t="s">
        <v>295</v>
      </c>
      <c r="H621" s="202">
        <v>823.67600000000004</v>
      </c>
      <c r="I621" s="203"/>
      <c r="J621" s="204">
        <f>ROUND(I621*H621,2)</f>
        <v>0</v>
      </c>
      <c r="K621" s="200" t="s">
        <v>118</v>
      </c>
      <c r="L621" s="45"/>
      <c r="M621" s="205" t="s">
        <v>19</v>
      </c>
      <c r="N621" s="206" t="s">
        <v>40</v>
      </c>
      <c r="O621" s="85"/>
      <c r="P621" s="207">
        <f>O621*H621</f>
        <v>0</v>
      </c>
      <c r="Q621" s="207">
        <v>0</v>
      </c>
      <c r="R621" s="207">
        <f>Q621*H621</f>
        <v>0</v>
      </c>
      <c r="S621" s="207">
        <v>0</v>
      </c>
      <c r="T621" s="208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09" t="s">
        <v>119</v>
      </c>
      <c r="AT621" s="209" t="s">
        <v>114</v>
      </c>
      <c r="AU621" s="209" t="s">
        <v>133</v>
      </c>
      <c r="AY621" s="18" t="s">
        <v>112</v>
      </c>
      <c r="BE621" s="210">
        <f>IF(N621="základní",J621,0)</f>
        <v>0</v>
      </c>
      <c r="BF621" s="210">
        <f>IF(N621="snížená",J621,0)</f>
        <v>0</v>
      </c>
      <c r="BG621" s="210">
        <f>IF(N621="zákl. přenesená",J621,0)</f>
        <v>0</v>
      </c>
      <c r="BH621" s="210">
        <f>IF(N621="sníž. přenesená",J621,0)</f>
        <v>0</v>
      </c>
      <c r="BI621" s="210">
        <f>IF(N621="nulová",J621,0)</f>
        <v>0</v>
      </c>
      <c r="BJ621" s="18" t="s">
        <v>74</v>
      </c>
      <c r="BK621" s="210">
        <f>ROUND(I621*H621,2)</f>
        <v>0</v>
      </c>
      <c r="BL621" s="18" t="s">
        <v>119</v>
      </c>
      <c r="BM621" s="209" t="s">
        <v>839</v>
      </c>
    </row>
    <row r="622" s="2" customFormat="1">
      <c r="A622" s="39"/>
      <c r="B622" s="40"/>
      <c r="C622" s="41"/>
      <c r="D622" s="211" t="s">
        <v>121</v>
      </c>
      <c r="E622" s="41"/>
      <c r="F622" s="212" t="s">
        <v>840</v>
      </c>
      <c r="G622" s="41"/>
      <c r="H622" s="41"/>
      <c r="I622" s="213"/>
      <c r="J622" s="41"/>
      <c r="K622" s="41"/>
      <c r="L622" s="45"/>
      <c r="M622" s="214"/>
      <c r="N622" s="215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121</v>
      </c>
      <c r="AU622" s="18" t="s">
        <v>133</v>
      </c>
    </row>
    <row r="623" s="2" customFormat="1">
      <c r="A623" s="39"/>
      <c r="B623" s="40"/>
      <c r="C623" s="41"/>
      <c r="D623" s="216" t="s">
        <v>123</v>
      </c>
      <c r="E623" s="41"/>
      <c r="F623" s="217" t="s">
        <v>841</v>
      </c>
      <c r="G623" s="41"/>
      <c r="H623" s="41"/>
      <c r="I623" s="213"/>
      <c r="J623" s="41"/>
      <c r="K623" s="41"/>
      <c r="L623" s="45"/>
      <c r="M623" s="214"/>
      <c r="N623" s="215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123</v>
      </c>
      <c r="AU623" s="18" t="s">
        <v>133</v>
      </c>
    </row>
    <row r="624" s="13" customFormat="1">
      <c r="A624" s="13"/>
      <c r="B624" s="218"/>
      <c r="C624" s="219"/>
      <c r="D624" s="211" t="s">
        <v>125</v>
      </c>
      <c r="E624" s="220" t="s">
        <v>19</v>
      </c>
      <c r="F624" s="221" t="s">
        <v>842</v>
      </c>
      <c r="G624" s="219"/>
      <c r="H624" s="222">
        <v>823.67600000000004</v>
      </c>
      <c r="I624" s="223"/>
      <c r="J624" s="219"/>
      <c r="K624" s="219"/>
      <c r="L624" s="224"/>
      <c r="M624" s="225"/>
      <c r="N624" s="226"/>
      <c r="O624" s="226"/>
      <c r="P624" s="226"/>
      <c r="Q624" s="226"/>
      <c r="R624" s="226"/>
      <c r="S624" s="226"/>
      <c r="T624" s="22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28" t="s">
        <v>125</v>
      </c>
      <c r="AU624" s="228" t="s">
        <v>133</v>
      </c>
      <c r="AV624" s="13" t="s">
        <v>76</v>
      </c>
      <c r="AW624" s="13" t="s">
        <v>31</v>
      </c>
      <c r="AX624" s="13" t="s">
        <v>74</v>
      </c>
      <c r="AY624" s="228" t="s">
        <v>112</v>
      </c>
    </row>
    <row r="625" s="2" customFormat="1" ht="16.5" customHeight="1">
      <c r="A625" s="39"/>
      <c r="B625" s="40"/>
      <c r="C625" s="198" t="s">
        <v>843</v>
      </c>
      <c r="D625" s="198" t="s">
        <v>114</v>
      </c>
      <c r="E625" s="199" t="s">
        <v>844</v>
      </c>
      <c r="F625" s="200" t="s">
        <v>845</v>
      </c>
      <c r="G625" s="201" t="s">
        <v>295</v>
      </c>
      <c r="H625" s="202">
        <v>22239.252</v>
      </c>
      <c r="I625" s="203"/>
      <c r="J625" s="204">
        <f>ROUND(I625*H625,2)</f>
        <v>0</v>
      </c>
      <c r="K625" s="200" t="s">
        <v>118</v>
      </c>
      <c r="L625" s="45"/>
      <c r="M625" s="205" t="s">
        <v>19</v>
      </c>
      <c r="N625" s="206" t="s">
        <v>40</v>
      </c>
      <c r="O625" s="85"/>
      <c r="P625" s="207">
        <f>O625*H625</f>
        <v>0</v>
      </c>
      <c r="Q625" s="207">
        <v>0</v>
      </c>
      <c r="R625" s="207">
        <f>Q625*H625</f>
        <v>0</v>
      </c>
      <c r="S625" s="207">
        <v>0</v>
      </c>
      <c r="T625" s="208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09" t="s">
        <v>119</v>
      </c>
      <c r="AT625" s="209" t="s">
        <v>114</v>
      </c>
      <c r="AU625" s="209" t="s">
        <v>133</v>
      </c>
      <c r="AY625" s="18" t="s">
        <v>112</v>
      </c>
      <c r="BE625" s="210">
        <f>IF(N625="základní",J625,0)</f>
        <v>0</v>
      </c>
      <c r="BF625" s="210">
        <f>IF(N625="snížená",J625,0)</f>
        <v>0</v>
      </c>
      <c r="BG625" s="210">
        <f>IF(N625="zákl. přenesená",J625,0)</f>
        <v>0</v>
      </c>
      <c r="BH625" s="210">
        <f>IF(N625="sníž. přenesená",J625,0)</f>
        <v>0</v>
      </c>
      <c r="BI625" s="210">
        <f>IF(N625="nulová",J625,0)</f>
        <v>0</v>
      </c>
      <c r="BJ625" s="18" t="s">
        <v>74</v>
      </c>
      <c r="BK625" s="210">
        <f>ROUND(I625*H625,2)</f>
        <v>0</v>
      </c>
      <c r="BL625" s="18" t="s">
        <v>119</v>
      </c>
      <c r="BM625" s="209" t="s">
        <v>846</v>
      </c>
    </row>
    <row r="626" s="2" customFormat="1">
      <c r="A626" s="39"/>
      <c r="B626" s="40"/>
      <c r="C626" s="41"/>
      <c r="D626" s="211" t="s">
        <v>121</v>
      </c>
      <c r="E626" s="41"/>
      <c r="F626" s="212" t="s">
        <v>847</v>
      </c>
      <c r="G626" s="41"/>
      <c r="H626" s="41"/>
      <c r="I626" s="213"/>
      <c r="J626" s="41"/>
      <c r="K626" s="41"/>
      <c r="L626" s="45"/>
      <c r="M626" s="214"/>
      <c r="N626" s="215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121</v>
      </c>
      <c r="AU626" s="18" t="s">
        <v>133</v>
      </c>
    </row>
    <row r="627" s="2" customFormat="1">
      <c r="A627" s="39"/>
      <c r="B627" s="40"/>
      <c r="C627" s="41"/>
      <c r="D627" s="216" t="s">
        <v>123</v>
      </c>
      <c r="E627" s="41"/>
      <c r="F627" s="217" t="s">
        <v>848</v>
      </c>
      <c r="G627" s="41"/>
      <c r="H627" s="41"/>
      <c r="I627" s="213"/>
      <c r="J627" s="41"/>
      <c r="K627" s="41"/>
      <c r="L627" s="45"/>
      <c r="M627" s="214"/>
      <c r="N627" s="215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123</v>
      </c>
      <c r="AU627" s="18" t="s">
        <v>133</v>
      </c>
    </row>
    <row r="628" s="13" customFormat="1">
      <c r="A628" s="13"/>
      <c r="B628" s="218"/>
      <c r="C628" s="219"/>
      <c r="D628" s="211" t="s">
        <v>125</v>
      </c>
      <c r="E628" s="220" t="s">
        <v>19</v>
      </c>
      <c r="F628" s="221" t="s">
        <v>849</v>
      </c>
      <c r="G628" s="219"/>
      <c r="H628" s="222">
        <v>22239.252</v>
      </c>
      <c r="I628" s="223"/>
      <c r="J628" s="219"/>
      <c r="K628" s="219"/>
      <c r="L628" s="224"/>
      <c r="M628" s="225"/>
      <c r="N628" s="226"/>
      <c r="O628" s="226"/>
      <c r="P628" s="226"/>
      <c r="Q628" s="226"/>
      <c r="R628" s="226"/>
      <c r="S628" s="226"/>
      <c r="T628" s="227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28" t="s">
        <v>125</v>
      </c>
      <c r="AU628" s="228" t="s">
        <v>133</v>
      </c>
      <c r="AV628" s="13" t="s">
        <v>76</v>
      </c>
      <c r="AW628" s="13" t="s">
        <v>31</v>
      </c>
      <c r="AX628" s="13" t="s">
        <v>74</v>
      </c>
      <c r="AY628" s="228" t="s">
        <v>112</v>
      </c>
    </row>
    <row r="629" s="2" customFormat="1" ht="16.5" customHeight="1">
      <c r="A629" s="39"/>
      <c r="B629" s="40"/>
      <c r="C629" s="198" t="s">
        <v>850</v>
      </c>
      <c r="D629" s="198" t="s">
        <v>114</v>
      </c>
      <c r="E629" s="199" t="s">
        <v>851</v>
      </c>
      <c r="F629" s="200" t="s">
        <v>852</v>
      </c>
      <c r="G629" s="201" t="s">
        <v>295</v>
      </c>
      <c r="H629" s="202">
        <v>823.67600000000004</v>
      </c>
      <c r="I629" s="203"/>
      <c r="J629" s="204">
        <f>ROUND(I629*H629,2)</f>
        <v>0</v>
      </c>
      <c r="K629" s="200" t="s">
        <v>118</v>
      </c>
      <c r="L629" s="45"/>
      <c r="M629" s="205" t="s">
        <v>19</v>
      </c>
      <c r="N629" s="206" t="s">
        <v>40</v>
      </c>
      <c r="O629" s="85"/>
      <c r="P629" s="207">
        <f>O629*H629</f>
        <v>0</v>
      </c>
      <c r="Q629" s="207">
        <v>0</v>
      </c>
      <c r="R629" s="207">
        <f>Q629*H629</f>
        <v>0</v>
      </c>
      <c r="S629" s="207">
        <v>0</v>
      </c>
      <c r="T629" s="208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09" t="s">
        <v>119</v>
      </c>
      <c r="AT629" s="209" t="s">
        <v>114</v>
      </c>
      <c r="AU629" s="209" t="s">
        <v>133</v>
      </c>
      <c r="AY629" s="18" t="s">
        <v>112</v>
      </c>
      <c r="BE629" s="210">
        <f>IF(N629="základní",J629,0)</f>
        <v>0</v>
      </c>
      <c r="BF629" s="210">
        <f>IF(N629="snížená",J629,0)</f>
        <v>0</v>
      </c>
      <c r="BG629" s="210">
        <f>IF(N629="zákl. přenesená",J629,0)</f>
        <v>0</v>
      </c>
      <c r="BH629" s="210">
        <f>IF(N629="sníž. přenesená",J629,0)</f>
        <v>0</v>
      </c>
      <c r="BI629" s="210">
        <f>IF(N629="nulová",J629,0)</f>
        <v>0</v>
      </c>
      <c r="BJ629" s="18" t="s">
        <v>74</v>
      </c>
      <c r="BK629" s="210">
        <f>ROUND(I629*H629,2)</f>
        <v>0</v>
      </c>
      <c r="BL629" s="18" t="s">
        <v>119</v>
      </c>
      <c r="BM629" s="209" t="s">
        <v>853</v>
      </c>
    </row>
    <row r="630" s="2" customFormat="1">
      <c r="A630" s="39"/>
      <c r="B630" s="40"/>
      <c r="C630" s="41"/>
      <c r="D630" s="211" t="s">
        <v>121</v>
      </c>
      <c r="E630" s="41"/>
      <c r="F630" s="212" t="s">
        <v>854</v>
      </c>
      <c r="G630" s="41"/>
      <c r="H630" s="41"/>
      <c r="I630" s="213"/>
      <c r="J630" s="41"/>
      <c r="K630" s="41"/>
      <c r="L630" s="45"/>
      <c r="M630" s="214"/>
      <c r="N630" s="215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121</v>
      </c>
      <c r="AU630" s="18" t="s">
        <v>133</v>
      </c>
    </row>
    <row r="631" s="2" customFormat="1">
      <c r="A631" s="39"/>
      <c r="B631" s="40"/>
      <c r="C631" s="41"/>
      <c r="D631" s="216" t="s">
        <v>123</v>
      </c>
      <c r="E631" s="41"/>
      <c r="F631" s="217" t="s">
        <v>855</v>
      </c>
      <c r="G631" s="41"/>
      <c r="H631" s="41"/>
      <c r="I631" s="213"/>
      <c r="J631" s="41"/>
      <c r="K631" s="41"/>
      <c r="L631" s="45"/>
      <c r="M631" s="214"/>
      <c r="N631" s="215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123</v>
      </c>
      <c r="AU631" s="18" t="s">
        <v>133</v>
      </c>
    </row>
    <row r="632" s="12" customFormat="1" ht="20.88" customHeight="1">
      <c r="A632" s="12"/>
      <c r="B632" s="182"/>
      <c r="C632" s="183"/>
      <c r="D632" s="184" t="s">
        <v>68</v>
      </c>
      <c r="E632" s="196" t="s">
        <v>856</v>
      </c>
      <c r="F632" s="196" t="s">
        <v>857</v>
      </c>
      <c r="G632" s="183"/>
      <c r="H632" s="183"/>
      <c r="I632" s="186"/>
      <c r="J632" s="197">
        <f>BK632</f>
        <v>0</v>
      </c>
      <c r="K632" s="183"/>
      <c r="L632" s="188"/>
      <c r="M632" s="189"/>
      <c r="N632" s="190"/>
      <c r="O632" s="190"/>
      <c r="P632" s="191">
        <f>SUM(P633:P635)</f>
        <v>0</v>
      </c>
      <c r="Q632" s="190"/>
      <c r="R632" s="191">
        <f>SUM(R633:R635)</f>
        <v>0</v>
      </c>
      <c r="S632" s="190"/>
      <c r="T632" s="192">
        <f>SUM(T633:T635)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193" t="s">
        <v>74</v>
      </c>
      <c r="AT632" s="194" t="s">
        <v>68</v>
      </c>
      <c r="AU632" s="194" t="s">
        <v>76</v>
      </c>
      <c r="AY632" s="193" t="s">
        <v>112</v>
      </c>
      <c r="BK632" s="195">
        <f>SUM(BK633:BK635)</f>
        <v>0</v>
      </c>
    </row>
    <row r="633" s="2" customFormat="1" ht="21.75" customHeight="1">
      <c r="A633" s="39"/>
      <c r="B633" s="40"/>
      <c r="C633" s="198" t="s">
        <v>858</v>
      </c>
      <c r="D633" s="198" t="s">
        <v>114</v>
      </c>
      <c r="E633" s="199" t="s">
        <v>859</v>
      </c>
      <c r="F633" s="200" t="s">
        <v>860</v>
      </c>
      <c r="G633" s="201" t="s">
        <v>295</v>
      </c>
      <c r="H633" s="202">
        <v>1482.9839999999999</v>
      </c>
      <c r="I633" s="203"/>
      <c r="J633" s="204">
        <f>ROUND(I633*H633,2)</f>
        <v>0</v>
      </c>
      <c r="K633" s="200" t="s">
        <v>118</v>
      </c>
      <c r="L633" s="45"/>
      <c r="M633" s="205" t="s">
        <v>19</v>
      </c>
      <c r="N633" s="206" t="s">
        <v>40</v>
      </c>
      <c r="O633" s="85"/>
      <c r="P633" s="207">
        <f>O633*H633</f>
        <v>0</v>
      </c>
      <c r="Q633" s="207">
        <v>0</v>
      </c>
      <c r="R633" s="207">
        <f>Q633*H633</f>
        <v>0</v>
      </c>
      <c r="S633" s="207">
        <v>0</v>
      </c>
      <c r="T633" s="20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09" t="s">
        <v>119</v>
      </c>
      <c r="AT633" s="209" t="s">
        <v>114</v>
      </c>
      <c r="AU633" s="209" t="s">
        <v>133</v>
      </c>
      <c r="AY633" s="18" t="s">
        <v>112</v>
      </c>
      <c r="BE633" s="210">
        <f>IF(N633="základní",J633,0)</f>
        <v>0</v>
      </c>
      <c r="BF633" s="210">
        <f>IF(N633="snížená",J633,0)</f>
        <v>0</v>
      </c>
      <c r="BG633" s="210">
        <f>IF(N633="zákl. přenesená",J633,0)</f>
        <v>0</v>
      </c>
      <c r="BH633" s="210">
        <f>IF(N633="sníž. přenesená",J633,0)</f>
        <v>0</v>
      </c>
      <c r="BI633" s="210">
        <f>IF(N633="nulová",J633,0)</f>
        <v>0</v>
      </c>
      <c r="BJ633" s="18" t="s">
        <v>74</v>
      </c>
      <c r="BK633" s="210">
        <f>ROUND(I633*H633,2)</f>
        <v>0</v>
      </c>
      <c r="BL633" s="18" t="s">
        <v>119</v>
      </c>
      <c r="BM633" s="209" t="s">
        <v>861</v>
      </c>
    </row>
    <row r="634" s="2" customFormat="1">
      <c r="A634" s="39"/>
      <c r="B634" s="40"/>
      <c r="C634" s="41"/>
      <c r="D634" s="211" t="s">
        <v>121</v>
      </c>
      <c r="E634" s="41"/>
      <c r="F634" s="212" t="s">
        <v>862</v>
      </c>
      <c r="G634" s="41"/>
      <c r="H634" s="41"/>
      <c r="I634" s="213"/>
      <c r="J634" s="41"/>
      <c r="K634" s="41"/>
      <c r="L634" s="45"/>
      <c r="M634" s="214"/>
      <c r="N634" s="215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121</v>
      </c>
      <c r="AU634" s="18" t="s">
        <v>133</v>
      </c>
    </row>
    <row r="635" s="2" customFormat="1">
      <c r="A635" s="39"/>
      <c r="B635" s="40"/>
      <c r="C635" s="41"/>
      <c r="D635" s="216" t="s">
        <v>123</v>
      </c>
      <c r="E635" s="41"/>
      <c r="F635" s="217" t="s">
        <v>863</v>
      </c>
      <c r="G635" s="41"/>
      <c r="H635" s="41"/>
      <c r="I635" s="213"/>
      <c r="J635" s="41"/>
      <c r="K635" s="41"/>
      <c r="L635" s="45"/>
      <c r="M635" s="214"/>
      <c r="N635" s="215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123</v>
      </c>
      <c r="AU635" s="18" t="s">
        <v>133</v>
      </c>
    </row>
    <row r="636" s="12" customFormat="1" ht="25.92" customHeight="1">
      <c r="A636" s="12"/>
      <c r="B636" s="182"/>
      <c r="C636" s="183"/>
      <c r="D636" s="184" t="s">
        <v>68</v>
      </c>
      <c r="E636" s="185" t="s">
        <v>864</v>
      </c>
      <c r="F636" s="185" t="s">
        <v>865</v>
      </c>
      <c r="G636" s="183"/>
      <c r="H636" s="183"/>
      <c r="I636" s="186"/>
      <c r="J636" s="187">
        <f>BK636</f>
        <v>0</v>
      </c>
      <c r="K636" s="183"/>
      <c r="L636" s="188"/>
      <c r="M636" s="189"/>
      <c r="N636" s="190"/>
      <c r="O636" s="190"/>
      <c r="P636" s="191">
        <f>SUM(P637:P664)</f>
        <v>0</v>
      </c>
      <c r="Q636" s="190"/>
      <c r="R636" s="191">
        <f>SUM(R637:R664)</f>
        <v>0</v>
      </c>
      <c r="S636" s="190"/>
      <c r="T636" s="192">
        <f>SUM(T637:T664)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193" t="s">
        <v>119</v>
      </c>
      <c r="AT636" s="194" t="s">
        <v>68</v>
      </c>
      <c r="AU636" s="194" t="s">
        <v>69</v>
      </c>
      <c r="AY636" s="193" t="s">
        <v>112</v>
      </c>
      <c r="BK636" s="195">
        <f>SUM(BK637:BK664)</f>
        <v>0</v>
      </c>
    </row>
    <row r="637" s="2" customFormat="1" ht="16.5" customHeight="1">
      <c r="A637" s="39"/>
      <c r="B637" s="40"/>
      <c r="C637" s="198" t="s">
        <v>866</v>
      </c>
      <c r="D637" s="198" t="s">
        <v>114</v>
      </c>
      <c r="E637" s="199" t="s">
        <v>867</v>
      </c>
      <c r="F637" s="200" t="s">
        <v>868</v>
      </c>
      <c r="G637" s="201" t="s">
        <v>189</v>
      </c>
      <c r="H637" s="202">
        <v>614</v>
      </c>
      <c r="I637" s="203"/>
      <c r="J637" s="204">
        <f>ROUND(I637*H637,2)</f>
        <v>0</v>
      </c>
      <c r="K637" s="200" t="s">
        <v>19</v>
      </c>
      <c r="L637" s="45"/>
      <c r="M637" s="205" t="s">
        <v>19</v>
      </c>
      <c r="N637" s="206" t="s">
        <v>40</v>
      </c>
      <c r="O637" s="85"/>
      <c r="P637" s="207">
        <f>O637*H637</f>
        <v>0</v>
      </c>
      <c r="Q637" s="207">
        <v>0</v>
      </c>
      <c r="R637" s="207">
        <f>Q637*H637</f>
        <v>0</v>
      </c>
      <c r="S637" s="207">
        <v>0</v>
      </c>
      <c r="T637" s="208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09" t="s">
        <v>119</v>
      </c>
      <c r="AT637" s="209" t="s">
        <v>114</v>
      </c>
      <c r="AU637" s="209" t="s">
        <v>74</v>
      </c>
      <c r="AY637" s="18" t="s">
        <v>112</v>
      </c>
      <c r="BE637" s="210">
        <f>IF(N637="základní",J637,0)</f>
        <v>0</v>
      </c>
      <c r="BF637" s="210">
        <f>IF(N637="snížená",J637,0)</f>
        <v>0</v>
      </c>
      <c r="BG637" s="210">
        <f>IF(N637="zákl. přenesená",J637,0)</f>
        <v>0</v>
      </c>
      <c r="BH637" s="210">
        <f>IF(N637="sníž. přenesená",J637,0)</f>
        <v>0</v>
      </c>
      <c r="BI637" s="210">
        <f>IF(N637="nulová",J637,0)</f>
        <v>0</v>
      </c>
      <c r="BJ637" s="18" t="s">
        <v>74</v>
      </c>
      <c r="BK637" s="210">
        <f>ROUND(I637*H637,2)</f>
        <v>0</v>
      </c>
      <c r="BL637" s="18" t="s">
        <v>119</v>
      </c>
      <c r="BM637" s="209" t="s">
        <v>869</v>
      </c>
    </row>
    <row r="638" s="2" customFormat="1">
      <c r="A638" s="39"/>
      <c r="B638" s="40"/>
      <c r="C638" s="41"/>
      <c r="D638" s="211" t="s">
        <v>121</v>
      </c>
      <c r="E638" s="41"/>
      <c r="F638" s="212" t="s">
        <v>870</v>
      </c>
      <c r="G638" s="41"/>
      <c r="H638" s="41"/>
      <c r="I638" s="213"/>
      <c r="J638" s="41"/>
      <c r="K638" s="41"/>
      <c r="L638" s="45"/>
      <c r="M638" s="214"/>
      <c r="N638" s="215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121</v>
      </c>
      <c r="AU638" s="18" t="s">
        <v>74</v>
      </c>
    </row>
    <row r="639" s="2" customFormat="1" ht="16.5" customHeight="1">
      <c r="A639" s="39"/>
      <c r="B639" s="40"/>
      <c r="C639" s="198" t="s">
        <v>871</v>
      </c>
      <c r="D639" s="198" t="s">
        <v>114</v>
      </c>
      <c r="E639" s="199" t="s">
        <v>872</v>
      </c>
      <c r="F639" s="200" t="s">
        <v>873</v>
      </c>
      <c r="G639" s="201" t="s">
        <v>189</v>
      </c>
      <c r="H639" s="202">
        <v>614</v>
      </c>
      <c r="I639" s="203"/>
      <c r="J639" s="204">
        <f>ROUND(I639*H639,2)</f>
        <v>0</v>
      </c>
      <c r="K639" s="200" t="s">
        <v>19</v>
      </c>
      <c r="L639" s="45"/>
      <c r="M639" s="205" t="s">
        <v>19</v>
      </c>
      <c r="N639" s="206" t="s">
        <v>40</v>
      </c>
      <c r="O639" s="85"/>
      <c r="P639" s="207">
        <f>O639*H639</f>
        <v>0</v>
      </c>
      <c r="Q639" s="207">
        <v>0</v>
      </c>
      <c r="R639" s="207">
        <f>Q639*H639</f>
        <v>0</v>
      </c>
      <c r="S639" s="207">
        <v>0</v>
      </c>
      <c r="T639" s="208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09" t="s">
        <v>119</v>
      </c>
      <c r="AT639" s="209" t="s">
        <v>114</v>
      </c>
      <c r="AU639" s="209" t="s">
        <v>74</v>
      </c>
      <c r="AY639" s="18" t="s">
        <v>112</v>
      </c>
      <c r="BE639" s="210">
        <f>IF(N639="základní",J639,0)</f>
        <v>0</v>
      </c>
      <c r="BF639" s="210">
        <f>IF(N639="snížená",J639,0)</f>
        <v>0</v>
      </c>
      <c r="BG639" s="210">
        <f>IF(N639="zákl. přenesená",J639,0)</f>
        <v>0</v>
      </c>
      <c r="BH639" s="210">
        <f>IF(N639="sníž. přenesená",J639,0)</f>
        <v>0</v>
      </c>
      <c r="BI639" s="210">
        <f>IF(N639="nulová",J639,0)</f>
        <v>0</v>
      </c>
      <c r="BJ639" s="18" t="s">
        <v>74</v>
      </c>
      <c r="BK639" s="210">
        <f>ROUND(I639*H639,2)</f>
        <v>0</v>
      </c>
      <c r="BL639" s="18" t="s">
        <v>119</v>
      </c>
      <c r="BM639" s="209" t="s">
        <v>874</v>
      </c>
    </row>
    <row r="640" s="2" customFormat="1">
      <c r="A640" s="39"/>
      <c r="B640" s="40"/>
      <c r="C640" s="41"/>
      <c r="D640" s="211" t="s">
        <v>121</v>
      </c>
      <c r="E640" s="41"/>
      <c r="F640" s="212" t="s">
        <v>875</v>
      </c>
      <c r="G640" s="41"/>
      <c r="H640" s="41"/>
      <c r="I640" s="213"/>
      <c r="J640" s="41"/>
      <c r="K640" s="41"/>
      <c r="L640" s="45"/>
      <c r="M640" s="214"/>
      <c r="N640" s="215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121</v>
      </c>
      <c r="AU640" s="18" t="s">
        <v>74</v>
      </c>
    </row>
    <row r="641" s="2" customFormat="1" ht="16.5" customHeight="1">
      <c r="A641" s="39"/>
      <c r="B641" s="40"/>
      <c r="C641" s="198" t="s">
        <v>876</v>
      </c>
      <c r="D641" s="198" t="s">
        <v>114</v>
      </c>
      <c r="E641" s="199" t="s">
        <v>877</v>
      </c>
      <c r="F641" s="200" t="s">
        <v>878</v>
      </c>
      <c r="G641" s="201" t="s">
        <v>136</v>
      </c>
      <c r="H641" s="202">
        <v>33</v>
      </c>
      <c r="I641" s="203"/>
      <c r="J641" s="204">
        <f>ROUND(I641*H641,2)</f>
        <v>0</v>
      </c>
      <c r="K641" s="200" t="s">
        <v>19</v>
      </c>
      <c r="L641" s="45"/>
      <c r="M641" s="205" t="s">
        <v>19</v>
      </c>
      <c r="N641" s="206" t="s">
        <v>40</v>
      </c>
      <c r="O641" s="85"/>
      <c r="P641" s="207">
        <f>O641*H641</f>
        <v>0</v>
      </c>
      <c r="Q641" s="207">
        <v>0</v>
      </c>
      <c r="R641" s="207">
        <f>Q641*H641</f>
        <v>0</v>
      </c>
      <c r="S641" s="207">
        <v>0</v>
      </c>
      <c r="T641" s="208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09" t="s">
        <v>119</v>
      </c>
      <c r="AT641" s="209" t="s">
        <v>114</v>
      </c>
      <c r="AU641" s="209" t="s">
        <v>74</v>
      </c>
      <c r="AY641" s="18" t="s">
        <v>112</v>
      </c>
      <c r="BE641" s="210">
        <f>IF(N641="základní",J641,0)</f>
        <v>0</v>
      </c>
      <c r="BF641" s="210">
        <f>IF(N641="snížená",J641,0)</f>
        <v>0</v>
      </c>
      <c r="BG641" s="210">
        <f>IF(N641="zákl. přenesená",J641,0)</f>
        <v>0</v>
      </c>
      <c r="BH641" s="210">
        <f>IF(N641="sníž. přenesená",J641,0)</f>
        <v>0</v>
      </c>
      <c r="BI641" s="210">
        <f>IF(N641="nulová",J641,0)</f>
        <v>0</v>
      </c>
      <c r="BJ641" s="18" t="s">
        <v>74</v>
      </c>
      <c r="BK641" s="210">
        <f>ROUND(I641*H641,2)</f>
        <v>0</v>
      </c>
      <c r="BL641" s="18" t="s">
        <v>119</v>
      </c>
      <c r="BM641" s="209" t="s">
        <v>879</v>
      </c>
    </row>
    <row r="642" s="2" customFormat="1">
      <c r="A642" s="39"/>
      <c r="B642" s="40"/>
      <c r="C642" s="41"/>
      <c r="D642" s="211" t="s">
        <v>121</v>
      </c>
      <c r="E642" s="41"/>
      <c r="F642" s="212" t="s">
        <v>880</v>
      </c>
      <c r="G642" s="41"/>
      <c r="H642" s="41"/>
      <c r="I642" s="213"/>
      <c r="J642" s="41"/>
      <c r="K642" s="41"/>
      <c r="L642" s="45"/>
      <c r="M642" s="214"/>
      <c r="N642" s="215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121</v>
      </c>
      <c r="AU642" s="18" t="s">
        <v>74</v>
      </c>
    </row>
    <row r="643" s="2" customFormat="1" ht="16.5" customHeight="1">
      <c r="A643" s="39"/>
      <c r="B643" s="40"/>
      <c r="C643" s="198" t="s">
        <v>881</v>
      </c>
      <c r="D643" s="198" t="s">
        <v>114</v>
      </c>
      <c r="E643" s="199" t="s">
        <v>882</v>
      </c>
      <c r="F643" s="200" t="s">
        <v>883</v>
      </c>
      <c r="G643" s="201" t="s">
        <v>136</v>
      </c>
      <c r="H643" s="202">
        <v>35</v>
      </c>
      <c r="I643" s="203"/>
      <c r="J643" s="204">
        <f>ROUND(I643*H643,2)</f>
        <v>0</v>
      </c>
      <c r="K643" s="200" t="s">
        <v>19</v>
      </c>
      <c r="L643" s="45"/>
      <c r="M643" s="205" t="s">
        <v>19</v>
      </c>
      <c r="N643" s="206" t="s">
        <v>40</v>
      </c>
      <c r="O643" s="85"/>
      <c r="P643" s="207">
        <f>O643*H643</f>
        <v>0</v>
      </c>
      <c r="Q643" s="207">
        <v>0</v>
      </c>
      <c r="R643" s="207">
        <f>Q643*H643</f>
        <v>0</v>
      </c>
      <c r="S643" s="207">
        <v>0</v>
      </c>
      <c r="T643" s="208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09" t="s">
        <v>119</v>
      </c>
      <c r="AT643" s="209" t="s">
        <v>114</v>
      </c>
      <c r="AU643" s="209" t="s">
        <v>74</v>
      </c>
      <c r="AY643" s="18" t="s">
        <v>112</v>
      </c>
      <c r="BE643" s="210">
        <f>IF(N643="základní",J643,0)</f>
        <v>0</v>
      </c>
      <c r="BF643" s="210">
        <f>IF(N643="snížená",J643,0)</f>
        <v>0</v>
      </c>
      <c r="BG643" s="210">
        <f>IF(N643="zákl. přenesená",J643,0)</f>
        <v>0</v>
      </c>
      <c r="BH643" s="210">
        <f>IF(N643="sníž. přenesená",J643,0)</f>
        <v>0</v>
      </c>
      <c r="BI643" s="210">
        <f>IF(N643="nulová",J643,0)</f>
        <v>0</v>
      </c>
      <c r="BJ643" s="18" t="s">
        <v>74</v>
      </c>
      <c r="BK643" s="210">
        <f>ROUND(I643*H643,2)</f>
        <v>0</v>
      </c>
      <c r="BL643" s="18" t="s">
        <v>119</v>
      </c>
      <c r="BM643" s="209" t="s">
        <v>884</v>
      </c>
    </row>
    <row r="644" s="2" customFormat="1">
      <c r="A644" s="39"/>
      <c r="B644" s="40"/>
      <c r="C644" s="41"/>
      <c r="D644" s="211" t="s">
        <v>121</v>
      </c>
      <c r="E644" s="41"/>
      <c r="F644" s="212" t="s">
        <v>883</v>
      </c>
      <c r="G644" s="41"/>
      <c r="H644" s="41"/>
      <c r="I644" s="213"/>
      <c r="J644" s="41"/>
      <c r="K644" s="41"/>
      <c r="L644" s="45"/>
      <c r="M644" s="214"/>
      <c r="N644" s="215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121</v>
      </c>
      <c r="AU644" s="18" t="s">
        <v>74</v>
      </c>
    </row>
    <row r="645" s="2" customFormat="1" ht="16.5" customHeight="1">
      <c r="A645" s="39"/>
      <c r="B645" s="40"/>
      <c r="C645" s="198" t="s">
        <v>885</v>
      </c>
      <c r="D645" s="198" t="s">
        <v>114</v>
      </c>
      <c r="E645" s="199" t="s">
        <v>886</v>
      </c>
      <c r="F645" s="200" t="s">
        <v>887</v>
      </c>
      <c r="G645" s="201" t="s">
        <v>136</v>
      </c>
      <c r="H645" s="202">
        <v>35</v>
      </c>
      <c r="I645" s="203"/>
      <c r="J645" s="204">
        <f>ROUND(I645*H645,2)</f>
        <v>0</v>
      </c>
      <c r="K645" s="200" t="s">
        <v>19</v>
      </c>
      <c r="L645" s="45"/>
      <c r="M645" s="205" t="s">
        <v>19</v>
      </c>
      <c r="N645" s="206" t="s">
        <v>40</v>
      </c>
      <c r="O645" s="85"/>
      <c r="P645" s="207">
        <f>O645*H645</f>
        <v>0</v>
      </c>
      <c r="Q645" s="207">
        <v>0</v>
      </c>
      <c r="R645" s="207">
        <f>Q645*H645</f>
        <v>0</v>
      </c>
      <c r="S645" s="207">
        <v>0</v>
      </c>
      <c r="T645" s="208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09" t="s">
        <v>119</v>
      </c>
      <c r="AT645" s="209" t="s">
        <v>114</v>
      </c>
      <c r="AU645" s="209" t="s">
        <v>74</v>
      </c>
      <c r="AY645" s="18" t="s">
        <v>112</v>
      </c>
      <c r="BE645" s="210">
        <f>IF(N645="základní",J645,0)</f>
        <v>0</v>
      </c>
      <c r="BF645" s="210">
        <f>IF(N645="snížená",J645,0)</f>
        <v>0</v>
      </c>
      <c r="BG645" s="210">
        <f>IF(N645="zákl. přenesená",J645,0)</f>
        <v>0</v>
      </c>
      <c r="BH645" s="210">
        <f>IF(N645="sníž. přenesená",J645,0)</f>
        <v>0</v>
      </c>
      <c r="BI645" s="210">
        <f>IF(N645="nulová",J645,0)</f>
        <v>0</v>
      </c>
      <c r="BJ645" s="18" t="s">
        <v>74</v>
      </c>
      <c r="BK645" s="210">
        <f>ROUND(I645*H645,2)</f>
        <v>0</v>
      </c>
      <c r="BL645" s="18" t="s">
        <v>119</v>
      </c>
      <c r="BM645" s="209" t="s">
        <v>888</v>
      </c>
    </row>
    <row r="646" s="2" customFormat="1">
      <c r="A646" s="39"/>
      <c r="B646" s="40"/>
      <c r="C646" s="41"/>
      <c r="D646" s="211" t="s">
        <v>121</v>
      </c>
      <c r="E646" s="41"/>
      <c r="F646" s="212" t="s">
        <v>887</v>
      </c>
      <c r="G646" s="41"/>
      <c r="H646" s="41"/>
      <c r="I646" s="213"/>
      <c r="J646" s="41"/>
      <c r="K646" s="41"/>
      <c r="L646" s="45"/>
      <c r="M646" s="214"/>
      <c r="N646" s="215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121</v>
      </c>
      <c r="AU646" s="18" t="s">
        <v>74</v>
      </c>
    </row>
    <row r="647" s="2" customFormat="1" ht="16.5" customHeight="1">
      <c r="A647" s="39"/>
      <c r="B647" s="40"/>
      <c r="C647" s="198" t="s">
        <v>889</v>
      </c>
      <c r="D647" s="198" t="s">
        <v>114</v>
      </c>
      <c r="E647" s="199" t="s">
        <v>890</v>
      </c>
      <c r="F647" s="200" t="s">
        <v>891</v>
      </c>
      <c r="G647" s="201" t="s">
        <v>136</v>
      </c>
      <c r="H647" s="202">
        <v>4</v>
      </c>
      <c r="I647" s="203"/>
      <c r="J647" s="204">
        <f>ROUND(I647*H647,2)</f>
        <v>0</v>
      </c>
      <c r="K647" s="200" t="s">
        <v>19</v>
      </c>
      <c r="L647" s="45"/>
      <c r="M647" s="205" t="s">
        <v>19</v>
      </c>
      <c r="N647" s="206" t="s">
        <v>40</v>
      </c>
      <c r="O647" s="85"/>
      <c r="P647" s="207">
        <f>O647*H647</f>
        <v>0</v>
      </c>
      <c r="Q647" s="207">
        <v>0</v>
      </c>
      <c r="R647" s="207">
        <f>Q647*H647</f>
        <v>0</v>
      </c>
      <c r="S647" s="207">
        <v>0</v>
      </c>
      <c r="T647" s="208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09" t="s">
        <v>119</v>
      </c>
      <c r="AT647" s="209" t="s">
        <v>114</v>
      </c>
      <c r="AU647" s="209" t="s">
        <v>74</v>
      </c>
      <c r="AY647" s="18" t="s">
        <v>112</v>
      </c>
      <c r="BE647" s="210">
        <f>IF(N647="základní",J647,0)</f>
        <v>0</v>
      </c>
      <c r="BF647" s="210">
        <f>IF(N647="snížená",J647,0)</f>
        <v>0</v>
      </c>
      <c r="BG647" s="210">
        <f>IF(N647="zákl. přenesená",J647,0)</f>
        <v>0</v>
      </c>
      <c r="BH647" s="210">
        <f>IF(N647="sníž. přenesená",J647,0)</f>
        <v>0</v>
      </c>
      <c r="BI647" s="210">
        <f>IF(N647="nulová",J647,0)</f>
        <v>0</v>
      </c>
      <c r="BJ647" s="18" t="s">
        <v>74</v>
      </c>
      <c r="BK647" s="210">
        <f>ROUND(I647*H647,2)</f>
        <v>0</v>
      </c>
      <c r="BL647" s="18" t="s">
        <v>119</v>
      </c>
      <c r="BM647" s="209" t="s">
        <v>892</v>
      </c>
    </row>
    <row r="648" s="2" customFormat="1">
      <c r="A648" s="39"/>
      <c r="B648" s="40"/>
      <c r="C648" s="41"/>
      <c r="D648" s="211" t="s">
        <v>121</v>
      </c>
      <c r="E648" s="41"/>
      <c r="F648" s="212" t="s">
        <v>893</v>
      </c>
      <c r="G648" s="41"/>
      <c r="H648" s="41"/>
      <c r="I648" s="213"/>
      <c r="J648" s="41"/>
      <c r="K648" s="41"/>
      <c r="L648" s="45"/>
      <c r="M648" s="214"/>
      <c r="N648" s="215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121</v>
      </c>
      <c r="AU648" s="18" t="s">
        <v>74</v>
      </c>
    </row>
    <row r="649" s="13" customFormat="1">
      <c r="A649" s="13"/>
      <c r="B649" s="218"/>
      <c r="C649" s="219"/>
      <c r="D649" s="211" t="s">
        <v>125</v>
      </c>
      <c r="E649" s="220" t="s">
        <v>19</v>
      </c>
      <c r="F649" s="221" t="s">
        <v>894</v>
      </c>
      <c r="G649" s="219"/>
      <c r="H649" s="222">
        <v>4</v>
      </c>
      <c r="I649" s="223"/>
      <c r="J649" s="219"/>
      <c r="K649" s="219"/>
      <c r="L649" s="224"/>
      <c r="M649" s="225"/>
      <c r="N649" s="226"/>
      <c r="O649" s="226"/>
      <c r="P649" s="226"/>
      <c r="Q649" s="226"/>
      <c r="R649" s="226"/>
      <c r="S649" s="226"/>
      <c r="T649" s="22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28" t="s">
        <v>125</v>
      </c>
      <c r="AU649" s="228" t="s">
        <v>74</v>
      </c>
      <c r="AV649" s="13" t="s">
        <v>76</v>
      </c>
      <c r="AW649" s="13" t="s">
        <v>31</v>
      </c>
      <c r="AX649" s="13" t="s">
        <v>74</v>
      </c>
      <c r="AY649" s="228" t="s">
        <v>112</v>
      </c>
    </row>
    <row r="650" s="2" customFormat="1" ht="16.5" customHeight="1">
      <c r="A650" s="39"/>
      <c r="B650" s="40"/>
      <c r="C650" s="198" t="s">
        <v>895</v>
      </c>
      <c r="D650" s="198" t="s">
        <v>114</v>
      </c>
      <c r="E650" s="199" t="s">
        <v>896</v>
      </c>
      <c r="F650" s="200" t="s">
        <v>897</v>
      </c>
      <c r="G650" s="201" t="s">
        <v>136</v>
      </c>
      <c r="H650" s="202">
        <v>1</v>
      </c>
      <c r="I650" s="203"/>
      <c r="J650" s="204">
        <f>ROUND(I650*H650,2)</f>
        <v>0</v>
      </c>
      <c r="K650" s="200" t="s">
        <v>19</v>
      </c>
      <c r="L650" s="45"/>
      <c r="M650" s="205" t="s">
        <v>19</v>
      </c>
      <c r="N650" s="206" t="s">
        <v>40</v>
      </c>
      <c r="O650" s="85"/>
      <c r="P650" s="207">
        <f>O650*H650</f>
        <v>0</v>
      </c>
      <c r="Q650" s="207">
        <v>0</v>
      </c>
      <c r="R650" s="207">
        <f>Q650*H650</f>
        <v>0</v>
      </c>
      <c r="S650" s="207">
        <v>0</v>
      </c>
      <c r="T650" s="208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09" t="s">
        <v>119</v>
      </c>
      <c r="AT650" s="209" t="s">
        <v>114</v>
      </c>
      <c r="AU650" s="209" t="s">
        <v>74</v>
      </c>
      <c r="AY650" s="18" t="s">
        <v>112</v>
      </c>
      <c r="BE650" s="210">
        <f>IF(N650="základní",J650,0)</f>
        <v>0</v>
      </c>
      <c r="BF650" s="210">
        <f>IF(N650="snížená",J650,0)</f>
        <v>0</v>
      </c>
      <c r="BG650" s="210">
        <f>IF(N650="zákl. přenesená",J650,0)</f>
        <v>0</v>
      </c>
      <c r="BH650" s="210">
        <f>IF(N650="sníž. přenesená",J650,0)</f>
        <v>0</v>
      </c>
      <c r="BI650" s="210">
        <f>IF(N650="nulová",J650,0)</f>
        <v>0</v>
      </c>
      <c r="BJ650" s="18" t="s">
        <v>74</v>
      </c>
      <c r="BK650" s="210">
        <f>ROUND(I650*H650,2)</f>
        <v>0</v>
      </c>
      <c r="BL650" s="18" t="s">
        <v>119</v>
      </c>
      <c r="BM650" s="209" t="s">
        <v>898</v>
      </c>
    </row>
    <row r="651" s="2" customFormat="1">
      <c r="A651" s="39"/>
      <c r="B651" s="40"/>
      <c r="C651" s="41"/>
      <c r="D651" s="211" t="s">
        <v>121</v>
      </c>
      <c r="E651" s="41"/>
      <c r="F651" s="212" t="s">
        <v>899</v>
      </c>
      <c r="G651" s="41"/>
      <c r="H651" s="41"/>
      <c r="I651" s="213"/>
      <c r="J651" s="41"/>
      <c r="K651" s="41"/>
      <c r="L651" s="45"/>
      <c r="M651" s="214"/>
      <c r="N651" s="215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121</v>
      </c>
      <c r="AU651" s="18" t="s">
        <v>74</v>
      </c>
    </row>
    <row r="652" s="2" customFormat="1" ht="16.5" customHeight="1">
      <c r="A652" s="39"/>
      <c r="B652" s="40"/>
      <c r="C652" s="198" t="s">
        <v>900</v>
      </c>
      <c r="D652" s="198" t="s">
        <v>114</v>
      </c>
      <c r="E652" s="199" t="s">
        <v>901</v>
      </c>
      <c r="F652" s="200" t="s">
        <v>902</v>
      </c>
      <c r="G652" s="201" t="s">
        <v>136</v>
      </c>
      <c r="H652" s="202">
        <v>1</v>
      </c>
      <c r="I652" s="203"/>
      <c r="J652" s="204">
        <f>ROUND(I652*H652,2)</f>
        <v>0</v>
      </c>
      <c r="K652" s="200" t="s">
        <v>19</v>
      </c>
      <c r="L652" s="45"/>
      <c r="M652" s="205" t="s">
        <v>19</v>
      </c>
      <c r="N652" s="206" t="s">
        <v>40</v>
      </c>
      <c r="O652" s="85"/>
      <c r="P652" s="207">
        <f>O652*H652</f>
        <v>0</v>
      </c>
      <c r="Q652" s="207">
        <v>0</v>
      </c>
      <c r="R652" s="207">
        <f>Q652*H652</f>
        <v>0</v>
      </c>
      <c r="S652" s="207">
        <v>0</v>
      </c>
      <c r="T652" s="208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09" t="s">
        <v>119</v>
      </c>
      <c r="AT652" s="209" t="s">
        <v>114</v>
      </c>
      <c r="AU652" s="209" t="s">
        <v>74</v>
      </c>
      <c r="AY652" s="18" t="s">
        <v>112</v>
      </c>
      <c r="BE652" s="210">
        <f>IF(N652="základní",J652,0)</f>
        <v>0</v>
      </c>
      <c r="BF652" s="210">
        <f>IF(N652="snížená",J652,0)</f>
        <v>0</v>
      </c>
      <c r="BG652" s="210">
        <f>IF(N652="zákl. přenesená",J652,0)</f>
        <v>0</v>
      </c>
      <c r="BH652" s="210">
        <f>IF(N652="sníž. přenesená",J652,0)</f>
        <v>0</v>
      </c>
      <c r="BI652" s="210">
        <f>IF(N652="nulová",J652,0)</f>
        <v>0</v>
      </c>
      <c r="BJ652" s="18" t="s">
        <v>74</v>
      </c>
      <c r="BK652" s="210">
        <f>ROUND(I652*H652,2)</f>
        <v>0</v>
      </c>
      <c r="BL652" s="18" t="s">
        <v>119</v>
      </c>
      <c r="BM652" s="209" t="s">
        <v>903</v>
      </c>
    </row>
    <row r="653" s="2" customFormat="1">
      <c r="A653" s="39"/>
      <c r="B653" s="40"/>
      <c r="C653" s="41"/>
      <c r="D653" s="211" t="s">
        <v>121</v>
      </c>
      <c r="E653" s="41"/>
      <c r="F653" s="212" t="s">
        <v>904</v>
      </c>
      <c r="G653" s="41"/>
      <c r="H653" s="41"/>
      <c r="I653" s="213"/>
      <c r="J653" s="41"/>
      <c r="K653" s="41"/>
      <c r="L653" s="45"/>
      <c r="M653" s="214"/>
      <c r="N653" s="215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121</v>
      </c>
      <c r="AU653" s="18" t="s">
        <v>74</v>
      </c>
    </row>
    <row r="654" s="2" customFormat="1" ht="16.5" customHeight="1">
      <c r="A654" s="39"/>
      <c r="B654" s="40"/>
      <c r="C654" s="198" t="s">
        <v>905</v>
      </c>
      <c r="D654" s="198" t="s">
        <v>114</v>
      </c>
      <c r="E654" s="199" t="s">
        <v>906</v>
      </c>
      <c r="F654" s="200" t="s">
        <v>907</v>
      </c>
      <c r="G654" s="201" t="s">
        <v>136</v>
      </c>
      <c r="H654" s="202">
        <v>7</v>
      </c>
      <c r="I654" s="203"/>
      <c r="J654" s="204">
        <f>ROUND(I654*H654,2)</f>
        <v>0</v>
      </c>
      <c r="K654" s="200" t="s">
        <v>19</v>
      </c>
      <c r="L654" s="45"/>
      <c r="M654" s="205" t="s">
        <v>19</v>
      </c>
      <c r="N654" s="206" t="s">
        <v>40</v>
      </c>
      <c r="O654" s="85"/>
      <c r="P654" s="207">
        <f>O654*H654</f>
        <v>0</v>
      </c>
      <c r="Q654" s="207">
        <v>0</v>
      </c>
      <c r="R654" s="207">
        <f>Q654*H654</f>
        <v>0</v>
      </c>
      <c r="S654" s="207">
        <v>0</v>
      </c>
      <c r="T654" s="208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09" t="s">
        <v>119</v>
      </c>
      <c r="AT654" s="209" t="s">
        <v>114</v>
      </c>
      <c r="AU654" s="209" t="s">
        <v>74</v>
      </c>
      <c r="AY654" s="18" t="s">
        <v>112</v>
      </c>
      <c r="BE654" s="210">
        <f>IF(N654="základní",J654,0)</f>
        <v>0</v>
      </c>
      <c r="BF654" s="210">
        <f>IF(N654="snížená",J654,0)</f>
        <v>0</v>
      </c>
      <c r="BG654" s="210">
        <f>IF(N654="zákl. přenesená",J654,0)</f>
        <v>0</v>
      </c>
      <c r="BH654" s="210">
        <f>IF(N654="sníž. přenesená",J654,0)</f>
        <v>0</v>
      </c>
      <c r="BI654" s="210">
        <f>IF(N654="nulová",J654,0)</f>
        <v>0</v>
      </c>
      <c r="BJ654" s="18" t="s">
        <v>74</v>
      </c>
      <c r="BK654" s="210">
        <f>ROUND(I654*H654,2)</f>
        <v>0</v>
      </c>
      <c r="BL654" s="18" t="s">
        <v>119</v>
      </c>
      <c r="BM654" s="209" t="s">
        <v>908</v>
      </c>
    </row>
    <row r="655" s="2" customFormat="1">
      <c r="A655" s="39"/>
      <c r="B655" s="40"/>
      <c r="C655" s="41"/>
      <c r="D655" s="211" t="s">
        <v>121</v>
      </c>
      <c r="E655" s="41"/>
      <c r="F655" s="212" t="s">
        <v>909</v>
      </c>
      <c r="G655" s="41"/>
      <c r="H655" s="41"/>
      <c r="I655" s="213"/>
      <c r="J655" s="41"/>
      <c r="K655" s="41"/>
      <c r="L655" s="45"/>
      <c r="M655" s="214"/>
      <c r="N655" s="215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121</v>
      </c>
      <c r="AU655" s="18" t="s">
        <v>74</v>
      </c>
    </row>
    <row r="656" s="13" customFormat="1">
      <c r="A656" s="13"/>
      <c r="B656" s="218"/>
      <c r="C656" s="219"/>
      <c r="D656" s="211" t="s">
        <v>125</v>
      </c>
      <c r="E656" s="220" t="s">
        <v>19</v>
      </c>
      <c r="F656" s="221" t="s">
        <v>910</v>
      </c>
      <c r="G656" s="219"/>
      <c r="H656" s="222">
        <v>7</v>
      </c>
      <c r="I656" s="223"/>
      <c r="J656" s="219"/>
      <c r="K656" s="219"/>
      <c r="L656" s="224"/>
      <c r="M656" s="225"/>
      <c r="N656" s="226"/>
      <c r="O656" s="226"/>
      <c r="P656" s="226"/>
      <c r="Q656" s="226"/>
      <c r="R656" s="226"/>
      <c r="S656" s="226"/>
      <c r="T656" s="22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28" t="s">
        <v>125</v>
      </c>
      <c r="AU656" s="228" t="s">
        <v>74</v>
      </c>
      <c r="AV656" s="13" t="s">
        <v>76</v>
      </c>
      <c r="AW656" s="13" t="s">
        <v>31</v>
      </c>
      <c r="AX656" s="13" t="s">
        <v>74</v>
      </c>
      <c r="AY656" s="228" t="s">
        <v>112</v>
      </c>
    </row>
    <row r="657" s="2" customFormat="1" ht="16.5" customHeight="1">
      <c r="A657" s="39"/>
      <c r="B657" s="40"/>
      <c r="C657" s="198" t="s">
        <v>911</v>
      </c>
      <c r="D657" s="198" t="s">
        <v>114</v>
      </c>
      <c r="E657" s="199" t="s">
        <v>912</v>
      </c>
      <c r="F657" s="200" t="s">
        <v>913</v>
      </c>
      <c r="G657" s="201" t="s">
        <v>136</v>
      </c>
      <c r="H657" s="202">
        <v>7</v>
      </c>
      <c r="I657" s="203"/>
      <c r="J657" s="204">
        <f>ROUND(I657*H657,2)</f>
        <v>0</v>
      </c>
      <c r="K657" s="200" t="s">
        <v>19</v>
      </c>
      <c r="L657" s="45"/>
      <c r="M657" s="205" t="s">
        <v>19</v>
      </c>
      <c r="N657" s="206" t="s">
        <v>40</v>
      </c>
      <c r="O657" s="85"/>
      <c r="P657" s="207">
        <f>O657*H657</f>
        <v>0</v>
      </c>
      <c r="Q657" s="207">
        <v>0</v>
      </c>
      <c r="R657" s="207">
        <f>Q657*H657</f>
        <v>0</v>
      </c>
      <c r="S657" s="207">
        <v>0</v>
      </c>
      <c r="T657" s="20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09" t="s">
        <v>119</v>
      </c>
      <c r="AT657" s="209" t="s">
        <v>114</v>
      </c>
      <c r="AU657" s="209" t="s">
        <v>74</v>
      </c>
      <c r="AY657" s="18" t="s">
        <v>112</v>
      </c>
      <c r="BE657" s="210">
        <f>IF(N657="základní",J657,0)</f>
        <v>0</v>
      </c>
      <c r="BF657" s="210">
        <f>IF(N657="snížená",J657,0)</f>
        <v>0</v>
      </c>
      <c r="BG657" s="210">
        <f>IF(N657="zákl. přenesená",J657,0)</f>
        <v>0</v>
      </c>
      <c r="BH657" s="210">
        <f>IF(N657="sníž. přenesená",J657,0)</f>
        <v>0</v>
      </c>
      <c r="BI657" s="210">
        <f>IF(N657="nulová",J657,0)</f>
        <v>0</v>
      </c>
      <c r="BJ657" s="18" t="s">
        <v>74</v>
      </c>
      <c r="BK657" s="210">
        <f>ROUND(I657*H657,2)</f>
        <v>0</v>
      </c>
      <c r="BL657" s="18" t="s">
        <v>119</v>
      </c>
      <c r="BM657" s="209" t="s">
        <v>914</v>
      </c>
    </row>
    <row r="658" s="2" customFormat="1">
      <c r="A658" s="39"/>
      <c r="B658" s="40"/>
      <c r="C658" s="41"/>
      <c r="D658" s="211" t="s">
        <v>121</v>
      </c>
      <c r="E658" s="41"/>
      <c r="F658" s="212" t="s">
        <v>913</v>
      </c>
      <c r="G658" s="41"/>
      <c r="H658" s="41"/>
      <c r="I658" s="213"/>
      <c r="J658" s="41"/>
      <c r="K658" s="41"/>
      <c r="L658" s="45"/>
      <c r="M658" s="214"/>
      <c r="N658" s="215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121</v>
      </c>
      <c r="AU658" s="18" t="s">
        <v>74</v>
      </c>
    </row>
    <row r="659" s="2" customFormat="1" ht="16.5" customHeight="1">
      <c r="A659" s="39"/>
      <c r="B659" s="40"/>
      <c r="C659" s="198" t="s">
        <v>915</v>
      </c>
      <c r="D659" s="198" t="s">
        <v>114</v>
      </c>
      <c r="E659" s="199" t="s">
        <v>916</v>
      </c>
      <c r="F659" s="200" t="s">
        <v>917</v>
      </c>
      <c r="G659" s="201" t="s">
        <v>136</v>
      </c>
      <c r="H659" s="202">
        <v>2</v>
      </c>
      <c r="I659" s="203"/>
      <c r="J659" s="204">
        <f>ROUND(I659*H659,2)</f>
        <v>0</v>
      </c>
      <c r="K659" s="200" t="s">
        <v>19</v>
      </c>
      <c r="L659" s="45"/>
      <c r="M659" s="205" t="s">
        <v>19</v>
      </c>
      <c r="N659" s="206" t="s">
        <v>40</v>
      </c>
      <c r="O659" s="85"/>
      <c r="P659" s="207">
        <f>O659*H659</f>
        <v>0</v>
      </c>
      <c r="Q659" s="207">
        <v>0</v>
      </c>
      <c r="R659" s="207">
        <f>Q659*H659</f>
        <v>0</v>
      </c>
      <c r="S659" s="207">
        <v>0</v>
      </c>
      <c r="T659" s="208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09" t="s">
        <v>119</v>
      </c>
      <c r="AT659" s="209" t="s">
        <v>114</v>
      </c>
      <c r="AU659" s="209" t="s">
        <v>74</v>
      </c>
      <c r="AY659" s="18" t="s">
        <v>112</v>
      </c>
      <c r="BE659" s="210">
        <f>IF(N659="základní",J659,0)</f>
        <v>0</v>
      </c>
      <c r="BF659" s="210">
        <f>IF(N659="snížená",J659,0)</f>
        <v>0</v>
      </c>
      <c r="BG659" s="210">
        <f>IF(N659="zákl. přenesená",J659,0)</f>
        <v>0</v>
      </c>
      <c r="BH659" s="210">
        <f>IF(N659="sníž. přenesená",J659,0)</f>
        <v>0</v>
      </c>
      <c r="BI659" s="210">
        <f>IF(N659="nulová",J659,0)</f>
        <v>0</v>
      </c>
      <c r="BJ659" s="18" t="s">
        <v>74</v>
      </c>
      <c r="BK659" s="210">
        <f>ROUND(I659*H659,2)</f>
        <v>0</v>
      </c>
      <c r="BL659" s="18" t="s">
        <v>119</v>
      </c>
      <c r="BM659" s="209" t="s">
        <v>918</v>
      </c>
    </row>
    <row r="660" s="2" customFormat="1">
      <c r="A660" s="39"/>
      <c r="B660" s="40"/>
      <c r="C660" s="41"/>
      <c r="D660" s="211" t="s">
        <v>121</v>
      </c>
      <c r="E660" s="41"/>
      <c r="F660" s="212" t="s">
        <v>919</v>
      </c>
      <c r="G660" s="41"/>
      <c r="H660" s="41"/>
      <c r="I660" s="213"/>
      <c r="J660" s="41"/>
      <c r="K660" s="41"/>
      <c r="L660" s="45"/>
      <c r="M660" s="214"/>
      <c r="N660" s="215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121</v>
      </c>
      <c r="AU660" s="18" t="s">
        <v>74</v>
      </c>
    </row>
    <row r="661" s="2" customFormat="1" ht="16.5" customHeight="1">
      <c r="A661" s="39"/>
      <c r="B661" s="40"/>
      <c r="C661" s="198" t="s">
        <v>920</v>
      </c>
      <c r="D661" s="198" t="s">
        <v>114</v>
      </c>
      <c r="E661" s="199" t="s">
        <v>921</v>
      </c>
      <c r="F661" s="200" t="s">
        <v>922</v>
      </c>
      <c r="G661" s="201" t="s">
        <v>136</v>
      </c>
      <c r="H661" s="202">
        <v>1</v>
      </c>
      <c r="I661" s="203"/>
      <c r="J661" s="204">
        <f>ROUND(I661*H661,2)</f>
        <v>0</v>
      </c>
      <c r="K661" s="200" t="s">
        <v>19</v>
      </c>
      <c r="L661" s="45"/>
      <c r="M661" s="205" t="s">
        <v>19</v>
      </c>
      <c r="N661" s="206" t="s">
        <v>40</v>
      </c>
      <c r="O661" s="85"/>
      <c r="P661" s="207">
        <f>O661*H661</f>
        <v>0</v>
      </c>
      <c r="Q661" s="207">
        <v>0</v>
      </c>
      <c r="R661" s="207">
        <f>Q661*H661</f>
        <v>0</v>
      </c>
      <c r="S661" s="207">
        <v>0</v>
      </c>
      <c r="T661" s="20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09" t="s">
        <v>923</v>
      </c>
      <c r="AT661" s="209" t="s">
        <v>114</v>
      </c>
      <c r="AU661" s="209" t="s">
        <v>74</v>
      </c>
      <c r="AY661" s="18" t="s">
        <v>112</v>
      </c>
      <c r="BE661" s="210">
        <f>IF(N661="základní",J661,0)</f>
        <v>0</v>
      </c>
      <c r="BF661" s="210">
        <f>IF(N661="snížená",J661,0)</f>
        <v>0</v>
      </c>
      <c r="BG661" s="210">
        <f>IF(N661="zákl. přenesená",J661,0)</f>
        <v>0</v>
      </c>
      <c r="BH661" s="210">
        <f>IF(N661="sníž. přenesená",J661,0)</f>
        <v>0</v>
      </c>
      <c r="BI661" s="210">
        <f>IF(N661="nulová",J661,0)</f>
        <v>0</v>
      </c>
      <c r="BJ661" s="18" t="s">
        <v>74</v>
      </c>
      <c r="BK661" s="210">
        <f>ROUND(I661*H661,2)</f>
        <v>0</v>
      </c>
      <c r="BL661" s="18" t="s">
        <v>923</v>
      </c>
      <c r="BM661" s="209" t="s">
        <v>924</v>
      </c>
    </row>
    <row r="662" s="2" customFormat="1">
      <c r="A662" s="39"/>
      <c r="B662" s="40"/>
      <c r="C662" s="41"/>
      <c r="D662" s="211" t="s">
        <v>121</v>
      </c>
      <c r="E662" s="41"/>
      <c r="F662" s="212" t="s">
        <v>922</v>
      </c>
      <c r="G662" s="41"/>
      <c r="H662" s="41"/>
      <c r="I662" s="213"/>
      <c r="J662" s="41"/>
      <c r="K662" s="41"/>
      <c r="L662" s="45"/>
      <c r="M662" s="214"/>
      <c r="N662" s="215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121</v>
      </c>
      <c r="AU662" s="18" t="s">
        <v>74</v>
      </c>
    </row>
    <row r="663" s="2" customFormat="1" ht="16.5" customHeight="1">
      <c r="A663" s="39"/>
      <c r="B663" s="40"/>
      <c r="C663" s="198" t="s">
        <v>925</v>
      </c>
      <c r="D663" s="198" t="s">
        <v>114</v>
      </c>
      <c r="E663" s="199" t="s">
        <v>926</v>
      </c>
      <c r="F663" s="200" t="s">
        <v>927</v>
      </c>
      <c r="G663" s="201" t="s">
        <v>136</v>
      </c>
      <c r="H663" s="202">
        <v>1</v>
      </c>
      <c r="I663" s="203"/>
      <c r="J663" s="204">
        <f>ROUND(I663*H663,2)</f>
        <v>0</v>
      </c>
      <c r="K663" s="200" t="s">
        <v>19</v>
      </c>
      <c r="L663" s="45"/>
      <c r="M663" s="205" t="s">
        <v>19</v>
      </c>
      <c r="N663" s="206" t="s">
        <v>40</v>
      </c>
      <c r="O663" s="85"/>
      <c r="P663" s="207">
        <f>O663*H663</f>
        <v>0</v>
      </c>
      <c r="Q663" s="207">
        <v>0</v>
      </c>
      <c r="R663" s="207">
        <f>Q663*H663</f>
        <v>0</v>
      </c>
      <c r="S663" s="207">
        <v>0</v>
      </c>
      <c r="T663" s="208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09" t="s">
        <v>119</v>
      </c>
      <c r="AT663" s="209" t="s">
        <v>114</v>
      </c>
      <c r="AU663" s="209" t="s">
        <v>74</v>
      </c>
      <c r="AY663" s="18" t="s">
        <v>112</v>
      </c>
      <c r="BE663" s="210">
        <f>IF(N663="základní",J663,0)</f>
        <v>0</v>
      </c>
      <c r="BF663" s="210">
        <f>IF(N663="snížená",J663,0)</f>
        <v>0</v>
      </c>
      <c r="BG663" s="210">
        <f>IF(N663="zákl. přenesená",J663,0)</f>
        <v>0</v>
      </c>
      <c r="BH663" s="210">
        <f>IF(N663="sníž. přenesená",J663,0)</f>
        <v>0</v>
      </c>
      <c r="BI663" s="210">
        <f>IF(N663="nulová",J663,0)</f>
        <v>0</v>
      </c>
      <c r="BJ663" s="18" t="s">
        <v>74</v>
      </c>
      <c r="BK663" s="210">
        <f>ROUND(I663*H663,2)</f>
        <v>0</v>
      </c>
      <c r="BL663" s="18" t="s">
        <v>119</v>
      </c>
      <c r="BM663" s="209" t="s">
        <v>928</v>
      </c>
    </row>
    <row r="664" s="2" customFormat="1">
      <c r="A664" s="39"/>
      <c r="B664" s="40"/>
      <c r="C664" s="41"/>
      <c r="D664" s="211" t="s">
        <v>121</v>
      </c>
      <c r="E664" s="41"/>
      <c r="F664" s="212" t="s">
        <v>927</v>
      </c>
      <c r="G664" s="41"/>
      <c r="H664" s="41"/>
      <c r="I664" s="213"/>
      <c r="J664" s="41"/>
      <c r="K664" s="41"/>
      <c r="L664" s="45"/>
      <c r="M664" s="214"/>
      <c r="N664" s="215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121</v>
      </c>
      <c r="AU664" s="18" t="s">
        <v>74</v>
      </c>
    </row>
    <row r="665" s="12" customFormat="1" ht="25.92" customHeight="1">
      <c r="A665" s="12"/>
      <c r="B665" s="182"/>
      <c r="C665" s="183"/>
      <c r="D665" s="184" t="s">
        <v>68</v>
      </c>
      <c r="E665" s="185" t="s">
        <v>929</v>
      </c>
      <c r="F665" s="185" t="s">
        <v>930</v>
      </c>
      <c r="G665" s="183"/>
      <c r="H665" s="183"/>
      <c r="I665" s="186"/>
      <c r="J665" s="187">
        <f>BK665</f>
        <v>0</v>
      </c>
      <c r="K665" s="183"/>
      <c r="L665" s="188"/>
      <c r="M665" s="189"/>
      <c r="N665" s="190"/>
      <c r="O665" s="190"/>
      <c r="P665" s="191">
        <f>SUM(P666:P670)</f>
        <v>0</v>
      </c>
      <c r="Q665" s="190"/>
      <c r="R665" s="191">
        <f>SUM(R666:R670)</f>
        <v>0</v>
      </c>
      <c r="S665" s="190"/>
      <c r="T665" s="192">
        <f>SUM(T666:T670)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93" t="s">
        <v>146</v>
      </c>
      <c r="AT665" s="194" t="s">
        <v>68</v>
      </c>
      <c r="AU665" s="194" t="s">
        <v>69</v>
      </c>
      <c r="AY665" s="193" t="s">
        <v>112</v>
      </c>
      <c r="BK665" s="195">
        <f>SUM(BK666:BK670)</f>
        <v>0</v>
      </c>
    </row>
    <row r="666" s="2" customFormat="1" ht="16.5" customHeight="1">
      <c r="A666" s="39"/>
      <c r="B666" s="40"/>
      <c r="C666" s="198" t="s">
        <v>931</v>
      </c>
      <c r="D666" s="198" t="s">
        <v>114</v>
      </c>
      <c r="E666" s="199" t="s">
        <v>932</v>
      </c>
      <c r="F666" s="200" t="s">
        <v>933</v>
      </c>
      <c r="G666" s="201" t="s">
        <v>934</v>
      </c>
      <c r="H666" s="202">
        <v>1</v>
      </c>
      <c r="I666" s="203"/>
      <c r="J666" s="204">
        <f>ROUND(I666*H666,2)</f>
        <v>0</v>
      </c>
      <c r="K666" s="200" t="s">
        <v>19</v>
      </c>
      <c r="L666" s="45"/>
      <c r="M666" s="205" t="s">
        <v>19</v>
      </c>
      <c r="N666" s="206" t="s">
        <v>40</v>
      </c>
      <c r="O666" s="85"/>
      <c r="P666" s="207">
        <f>O666*H666</f>
        <v>0</v>
      </c>
      <c r="Q666" s="207">
        <v>0</v>
      </c>
      <c r="R666" s="207">
        <f>Q666*H666</f>
        <v>0</v>
      </c>
      <c r="S666" s="207">
        <v>0</v>
      </c>
      <c r="T666" s="208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09" t="s">
        <v>119</v>
      </c>
      <c r="AT666" s="209" t="s">
        <v>114</v>
      </c>
      <c r="AU666" s="209" t="s">
        <v>74</v>
      </c>
      <c r="AY666" s="18" t="s">
        <v>112</v>
      </c>
      <c r="BE666" s="210">
        <f>IF(N666="základní",J666,0)</f>
        <v>0</v>
      </c>
      <c r="BF666" s="210">
        <f>IF(N666="snížená",J666,0)</f>
        <v>0</v>
      </c>
      <c r="BG666" s="210">
        <f>IF(N666="zákl. přenesená",J666,0)</f>
        <v>0</v>
      </c>
      <c r="BH666" s="210">
        <f>IF(N666="sníž. přenesená",J666,0)</f>
        <v>0</v>
      </c>
      <c r="BI666" s="210">
        <f>IF(N666="nulová",J666,0)</f>
        <v>0</v>
      </c>
      <c r="BJ666" s="18" t="s">
        <v>74</v>
      </c>
      <c r="BK666" s="210">
        <f>ROUND(I666*H666,2)</f>
        <v>0</v>
      </c>
      <c r="BL666" s="18" t="s">
        <v>119</v>
      </c>
      <c r="BM666" s="209" t="s">
        <v>935</v>
      </c>
    </row>
    <row r="667" s="2" customFormat="1">
      <c r="A667" s="39"/>
      <c r="B667" s="40"/>
      <c r="C667" s="41"/>
      <c r="D667" s="211" t="s">
        <v>121</v>
      </c>
      <c r="E667" s="41"/>
      <c r="F667" s="212" t="s">
        <v>936</v>
      </c>
      <c r="G667" s="41"/>
      <c r="H667" s="41"/>
      <c r="I667" s="213"/>
      <c r="J667" s="41"/>
      <c r="K667" s="41"/>
      <c r="L667" s="45"/>
      <c r="M667" s="214"/>
      <c r="N667" s="215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121</v>
      </c>
      <c r="AU667" s="18" t="s">
        <v>74</v>
      </c>
    </row>
    <row r="668" s="2" customFormat="1" ht="16.5" customHeight="1">
      <c r="A668" s="39"/>
      <c r="B668" s="40"/>
      <c r="C668" s="198" t="s">
        <v>937</v>
      </c>
      <c r="D668" s="198" t="s">
        <v>114</v>
      </c>
      <c r="E668" s="199" t="s">
        <v>938</v>
      </c>
      <c r="F668" s="200" t="s">
        <v>939</v>
      </c>
      <c r="G668" s="201" t="s">
        <v>934</v>
      </c>
      <c r="H668" s="202">
        <v>1</v>
      </c>
      <c r="I668" s="203"/>
      <c r="J668" s="204">
        <f>ROUND(I668*H668,2)</f>
        <v>0</v>
      </c>
      <c r="K668" s="200" t="s">
        <v>19</v>
      </c>
      <c r="L668" s="45"/>
      <c r="M668" s="205" t="s">
        <v>19</v>
      </c>
      <c r="N668" s="206" t="s">
        <v>40</v>
      </c>
      <c r="O668" s="85"/>
      <c r="P668" s="207">
        <f>O668*H668</f>
        <v>0</v>
      </c>
      <c r="Q668" s="207">
        <v>0</v>
      </c>
      <c r="R668" s="207">
        <f>Q668*H668</f>
        <v>0</v>
      </c>
      <c r="S668" s="207">
        <v>0</v>
      </c>
      <c r="T668" s="208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09" t="s">
        <v>119</v>
      </c>
      <c r="AT668" s="209" t="s">
        <v>114</v>
      </c>
      <c r="AU668" s="209" t="s">
        <v>74</v>
      </c>
      <c r="AY668" s="18" t="s">
        <v>112</v>
      </c>
      <c r="BE668" s="210">
        <f>IF(N668="základní",J668,0)</f>
        <v>0</v>
      </c>
      <c r="BF668" s="210">
        <f>IF(N668="snížená",J668,0)</f>
        <v>0</v>
      </c>
      <c r="BG668" s="210">
        <f>IF(N668="zákl. přenesená",J668,0)</f>
        <v>0</v>
      </c>
      <c r="BH668" s="210">
        <f>IF(N668="sníž. přenesená",J668,0)</f>
        <v>0</v>
      </c>
      <c r="BI668" s="210">
        <f>IF(N668="nulová",J668,0)</f>
        <v>0</v>
      </c>
      <c r="BJ668" s="18" t="s">
        <v>74</v>
      </c>
      <c r="BK668" s="210">
        <f>ROUND(I668*H668,2)</f>
        <v>0</v>
      </c>
      <c r="BL668" s="18" t="s">
        <v>119</v>
      </c>
      <c r="BM668" s="209" t="s">
        <v>940</v>
      </c>
    </row>
    <row r="669" s="2" customFormat="1">
      <c r="A669" s="39"/>
      <c r="B669" s="40"/>
      <c r="C669" s="41"/>
      <c r="D669" s="211" t="s">
        <v>121</v>
      </c>
      <c r="E669" s="41"/>
      <c r="F669" s="212" t="s">
        <v>941</v>
      </c>
      <c r="G669" s="41"/>
      <c r="H669" s="41"/>
      <c r="I669" s="213"/>
      <c r="J669" s="41"/>
      <c r="K669" s="41"/>
      <c r="L669" s="45"/>
      <c r="M669" s="214"/>
      <c r="N669" s="215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121</v>
      </c>
      <c r="AU669" s="18" t="s">
        <v>74</v>
      </c>
    </row>
    <row r="670" s="2" customFormat="1">
      <c r="A670" s="39"/>
      <c r="B670" s="40"/>
      <c r="C670" s="41"/>
      <c r="D670" s="211" t="s">
        <v>744</v>
      </c>
      <c r="E670" s="41"/>
      <c r="F670" s="260" t="s">
        <v>942</v>
      </c>
      <c r="G670" s="41"/>
      <c r="H670" s="41"/>
      <c r="I670" s="213"/>
      <c r="J670" s="41"/>
      <c r="K670" s="41"/>
      <c r="L670" s="45"/>
      <c r="M670" s="261"/>
      <c r="N670" s="262"/>
      <c r="O670" s="263"/>
      <c r="P670" s="263"/>
      <c r="Q670" s="263"/>
      <c r="R670" s="263"/>
      <c r="S670" s="263"/>
      <c r="T670" s="264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744</v>
      </c>
      <c r="AU670" s="18" t="s">
        <v>74</v>
      </c>
    </row>
    <row r="671" s="2" customFormat="1" ht="6.96" customHeight="1">
      <c r="A671" s="39"/>
      <c r="B671" s="60"/>
      <c r="C671" s="61"/>
      <c r="D671" s="61"/>
      <c r="E671" s="61"/>
      <c r="F671" s="61"/>
      <c r="G671" s="61"/>
      <c r="H671" s="61"/>
      <c r="I671" s="61"/>
      <c r="J671" s="61"/>
      <c r="K671" s="61"/>
      <c r="L671" s="45"/>
      <c r="M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</row>
  </sheetData>
  <sheetProtection sheet="1" autoFilter="0" formatColumns="0" formatRows="0" objects="1" scenarios="1" spinCount="100000" saltValue="qa5RUITm+xcFkLyads0u1Qea3gTmDgW/xuqP0Se98WekF0Hi1wfID2eqLvBIBj2+DslHmAiLTTw5QDVGWK2cGw==" hashValue="jdg4kxKyFTeJFoQ1IB85RaYsY5ove3FYACqgnihCdEz1yOTFHoqYN+xKJUKhpLfrAIFLTZtQrxNEtMjIMgnSKA==" algorithmName="SHA-512" password="CC35"/>
  <autoFilter ref="C87:K670"/>
  <mergeCells count="6">
    <mergeCell ref="E7:H7"/>
    <mergeCell ref="E16:H16"/>
    <mergeCell ref="E25:H25"/>
    <mergeCell ref="E46:H46"/>
    <mergeCell ref="E80:H80"/>
    <mergeCell ref="L2:V2"/>
  </mergeCells>
  <hyperlinks>
    <hyperlink ref="F93" r:id="rId1" display="https://podminky.urs.cz/item/CS_URS_2022_02/111209111"/>
    <hyperlink ref="F97" r:id="rId2" display="https://podminky.urs.cz/item/CS_URS_2022_02/111211201"/>
    <hyperlink ref="F101" r:id="rId3" display="https://podminky.urs.cz/item/CS_URS_2022_02/112101101"/>
    <hyperlink ref="F105" r:id="rId4" display="https://podminky.urs.cz/item/CS_URS_2022_02/112211111"/>
    <hyperlink ref="F108" r:id="rId5" display="https://podminky.urs.cz/item/CS_URS_2022_02/112251101"/>
    <hyperlink ref="F111" r:id="rId6" display="https://podminky.urs.cz/item/CS_URS_2022_02/162201411"/>
    <hyperlink ref="F114" r:id="rId7" display="https://podminky.urs.cz/item/CS_URS_2022_02/113106571"/>
    <hyperlink ref="F118" r:id="rId8" display="https://podminky.urs.cz/item/CS_URS_2022_02/113107332"/>
    <hyperlink ref="F122" r:id="rId9" display="https://podminky.urs.cz/item/CS_URS_2022_02/113107223"/>
    <hyperlink ref="F126" r:id="rId10" display="https://podminky.urs.cz/item/CS_URS_2022_02/113107246"/>
    <hyperlink ref="F130" r:id="rId11" display="https://podminky.urs.cz/item/CS_URS_2022_02/113201112"/>
    <hyperlink ref="F134" r:id="rId12" display="https://podminky.urs.cz/item/CS_URS_2022_02/122311101"/>
    <hyperlink ref="F140" r:id="rId13" display="https://podminky.urs.cz/item/CS_URS_2022_02/122351104"/>
    <hyperlink ref="F150" r:id="rId14" display="https://podminky.urs.cz/item/CS_URS_2022_02/122453214"/>
    <hyperlink ref="F154" r:id="rId15" display="https://podminky.urs.cz/item/CS_URS_2022_02/122551103"/>
    <hyperlink ref="F158" r:id="rId16" display="https://podminky.urs.cz/item/CS_URS_2022_02/131351102"/>
    <hyperlink ref="F162" r:id="rId17" display="https://podminky.urs.cz/item/CS_URS_2022_02/132351103"/>
    <hyperlink ref="F168" r:id="rId18" display="https://podminky.urs.cz/item/CS_URS_2022_02/162351104"/>
    <hyperlink ref="F176" r:id="rId19" display="https://podminky.urs.cz/item/CS_URS_2022_02/162751137"/>
    <hyperlink ref="F187" r:id="rId20" display="https://podminky.urs.cz/item/CS_URS_2022_02/162751139"/>
    <hyperlink ref="F191" r:id="rId21" display="https://podminky.urs.cz/item/CS_URS_2022_02/167151112"/>
    <hyperlink ref="F197" r:id="rId22" display="https://podminky.urs.cz/item/CS_URS_2022_02/171151103"/>
    <hyperlink ref="F203" r:id="rId23" display="https://podminky.urs.cz/item/CS_URS_2022_02/171152111"/>
    <hyperlink ref="F206" r:id="rId24" display="https://podminky.urs.cz/item/CS_URS_2022_02/171201221"/>
    <hyperlink ref="F210" r:id="rId25" display="https://podminky.urs.cz/item/CS_URS_2022_02/171251201"/>
    <hyperlink ref="F217" r:id="rId26" display="https://podminky.urs.cz/item/CS_URS_2022_02/174151101"/>
    <hyperlink ref="F221" r:id="rId27" display="https://podminky.urs.cz/item/CS_URS_2022_02/174251101"/>
    <hyperlink ref="F225" r:id="rId28" display="https://podminky.urs.cz/item/CS_URS_2022_02/181152302"/>
    <hyperlink ref="F235" r:id="rId29" display="https://podminky.urs.cz/item/CS_URS_2022_02/182151112"/>
    <hyperlink ref="F238" r:id="rId30" display="https://podminky.urs.cz/item/CS_URS_2022_02/182251101"/>
    <hyperlink ref="F242" r:id="rId31" display="https://podminky.urs.cz/item/CS_URS_2022_02/214500111"/>
    <hyperlink ref="F253" r:id="rId32" display="https://podminky.urs.cz/item/CS_URS_2022_02/274313511"/>
    <hyperlink ref="F258" r:id="rId33" display="https://podminky.urs.cz/item/CS_URS_2022_02/311362021"/>
    <hyperlink ref="F266" r:id="rId34" display="https://podminky.urs.cz/item/CS_URS_2022_02/317321016"/>
    <hyperlink ref="F270" r:id="rId35" display="https://podminky.urs.cz/item/CS_URS_2022_02/317353111"/>
    <hyperlink ref="F274" r:id="rId36" display="https://podminky.urs.cz/item/CS_URS_2022_02/317353112"/>
    <hyperlink ref="F277" r:id="rId37" display="https://podminky.urs.cz/item/CS_URS_2022_02/317361011"/>
    <hyperlink ref="F283" r:id="rId38" display="https://podminky.urs.cz/item/CS_URS_2022_02/327211124"/>
    <hyperlink ref="F289" r:id="rId39" display="https://podminky.urs.cz/item/CS_URS_2022_02/327211911"/>
    <hyperlink ref="F292" r:id="rId40" display="https://podminky.urs.cz/item/CS_URS_2022_02/327211921"/>
    <hyperlink ref="F295" r:id="rId41" display="https://podminky.urs.cz/item/CS_URS_2022_02/327501111"/>
    <hyperlink ref="F302" r:id="rId42" display="https://podminky.urs.cz/item/CS_URS_2022_02/451312111"/>
    <hyperlink ref="F312" r:id="rId43" display="https://podminky.urs.cz/item/CS_URS_2022_02/451573111"/>
    <hyperlink ref="F324" r:id="rId44" display="https://podminky.urs.cz/item/CS_URS_2022_02/452312131"/>
    <hyperlink ref="F331" r:id="rId45" display="https://podminky.urs.cz/item/CS_URS_2022_02/452351101"/>
    <hyperlink ref="F340" r:id="rId46" display="https://podminky.urs.cz/item/CS_URS_2022_02/465511427"/>
    <hyperlink ref="F344" r:id="rId47" display="https://podminky.urs.cz/item/CS_URS_2022_02/465513227"/>
    <hyperlink ref="F352" r:id="rId48" display="https://podminky.urs.cz/item/CS_URS_2022_02/564861111"/>
    <hyperlink ref="F361" r:id="rId49" display="https://podminky.urs.cz/item/CS_URS_2022_02/564871116"/>
    <hyperlink ref="F370" r:id="rId50" display="https://podminky.urs.cz/item/CS_URS_2022_02/564932111"/>
    <hyperlink ref="F378" r:id="rId51" display="https://podminky.urs.cz/item/CS_URS_2022_02/565155121"/>
    <hyperlink ref="F388" r:id="rId52" display="https://podminky.urs.cz/item/CS_URS_2022_02/566201111"/>
    <hyperlink ref="F391" r:id="rId53" display="https://podminky.urs.cz/item/CS_URS_2022_02/567123811"/>
    <hyperlink ref="F397" r:id="rId54" display="https://podminky.urs.cz/item/CS_URS_2022_02/567531121"/>
    <hyperlink ref="F403" r:id="rId55" display="https://podminky.urs.cz/item/CS_URS_2022_02/567532122"/>
    <hyperlink ref="F412" r:id="rId56" display="https://podminky.urs.cz/item/CS_URS_2022_02/573111112"/>
    <hyperlink ref="F422" r:id="rId57" display="https://podminky.urs.cz/item/CS_URS_2022_02/573211106"/>
    <hyperlink ref="F432" r:id="rId58" display="https://podminky.urs.cz/item/CS_URS_2022_02/577134221"/>
    <hyperlink ref="F440" r:id="rId59" display="https://podminky.urs.cz/item/CS_URS_2022_02/591141111"/>
    <hyperlink ref="F455" r:id="rId60" display="https://podminky.urs.cz/item/CS_URS_2022_02/596212223"/>
    <hyperlink ref="F474" r:id="rId61" display="https://podminky.urs.cz/item/CS_URS_2022_02/822392111"/>
    <hyperlink ref="F485" r:id="rId62" display="https://podminky.urs.cz/item/CS_URS_2022_02/871218113"/>
    <hyperlink ref="F492" r:id="rId63" display="https://podminky.urs.cz/item/CS_URS_2022_02/894302152"/>
    <hyperlink ref="F499" r:id="rId64" display="https://podminky.urs.cz/item/CS_URS_2022_02/899211113"/>
    <hyperlink ref="F509" r:id="rId65" display="https://podminky.urs.cz/item/CS_URS_2022_02/895941111"/>
    <hyperlink ref="F523" r:id="rId66" display="https://podminky.urs.cz/item/CS_URS_2022_02/899202111a"/>
    <hyperlink ref="F527" r:id="rId67" display="https://podminky.urs.cz/item/CS_URS_2022_02/SPC02"/>
    <hyperlink ref="F532" r:id="rId68" display="https://podminky.urs.cz/item/CS_URS_2022_02/916131213"/>
    <hyperlink ref="F555" r:id="rId69" display="https://podminky.urs.cz/item/CS_URS_2022_02/919311112"/>
    <hyperlink ref="F561" r:id="rId70" display="https://podminky.urs.cz/item/CS_URS_2022_02/919511112"/>
    <hyperlink ref="F573" r:id="rId71" display="https://podminky.urs.cz/item/CS_URS_2022_02/935112211"/>
    <hyperlink ref="F588" r:id="rId72" display="https://podminky.urs.cz/item/CS_URS_2022_02/961021311"/>
    <hyperlink ref="F592" r:id="rId73" display="https://podminky.urs.cz/item/CS_URS_2022_02/966008112"/>
    <hyperlink ref="F595" r:id="rId74" display="https://podminky.urs.cz/item/CS_URS_2022_02/966008311"/>
    <hyperlink ref="F602" r:id="rId75" display="https://podminky.urs.cz/item/CS_URS_2022_02/985221013"/>
    <hyperlink ref="F607" r:id="rId76" display="https://podminky.urs.cz/item/CS_URS_2022_02/997013861"/>
    <hyperlink ref="F617" r:id="rId77" display="https://podminky.urs.cz/item/CS_URS_2022_02/997013873"/>
    <hyperlink ref="F623" r:id="rId78" display="https://podminky.urs.cz/item/CS_URS_2022_02/997211511"/>
    <hyperlink ref="F627" r:id="rId79" display="https://podminky.urs.cz/item/CS_URS_2022_02/997211529"/>
    <hyperlink ref="F631" r:id="rId80" display="https://podminky.urs.cz/item/CS_URS_2022_02/997211612"/>
    <hyperlink ref="F635" r:id="rId81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4"/>
      <c r="C3" s="125"/>
      <c r="D3" s="125"/>
      <c r="E3" s="125"/>
      <c r="F3" s="125"/>
      <c r="G3" s="125"/>
      <c r="H3" s="21"/>
    </row>
    <row r="4" s="1" customFormat="1" ht="24.96" customHeight="1">
      <c r="B4" s="21"/>
      <c r="C4" s="126" t="s">
        <v>943</v>
      </c>
      <c r="H4" s="21"/>
    </row>
    <row r="5" s="1" customFormat="1" ht="12" customHeight="1">
      <c r="B5" s="21"/>
      <c r="C5" s="265" t="s">
        <v>13</v>
      </c>
      <c r="D5" s="135" t="s">
        <v>14</v>
      </c>
      <c r="E5" s="1"/>
      <c r="F5" s="1"/>
      <c r="H5" s="21"/>
    </row>
    <row r="6" s="1" customFormat="1" ht="36.96" customHeight="1">
      <c r="B6" s="21"/>
      <c r="C6" s="266" t="s">
        <v>16</v>
      </c>
      <c r="D6" s="267" t="s">
        <v>17</v>
      </c>
      <c r="E6" s="1"/>
      <c r="F6" s="1"/>
      <c r="H6" s="21"/>
    </row>
    <row r="7" s="1" customFormat="1" ht="16.5" customHeight="1">
      <c r="B7" s="21"/>
      <c r="C7" s="128" t="s">
        <v>23</v>
      </c>
      <c r="D7" s="132" t="str">
        <f>'Rekapitulace stavby'!AN8</f>
        <v>11. 11. 2022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1"/>
      <c r="B9" s="268"/>
      <c r="C9" s="269" t="s">
        <v>50</v>
      </c>
      <c r="D9" s="270" t="s">
        <v>51</v>
      </c>
      <c r="E9" s="270" t="s">
        <v>99</v>
      </c>
      <c r="F9" s="271" t="s">
        <v>944</v>
      </c>
      <c r="G9" s="171"/>
      <c r="H9" s="268"/>
    </row>
    <row r="10" s="2" customFormat="1" ht="26.4" customHeight="1">
      <c r="A10" s="39"/>
      <c r="B10" s="45"/>
      <c r="C10" s="272" t="s">
        <v>14</v>
      </c>
      <c r="D10" s="272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73" t="s">
        <v>945</v>
      </c>
      <c r="D11" s="274" t="s">
        <v>946</v>
      </c>
      <c r="E11" s="275" t="s">
        <v>19</v>
      </c>
      <c r="F11" s="276">
        <v>38</v>
      </c>
      <c r="G11" s="39"/>
      <c r="H11" s="45"/>
    </row>
    <row r="12" s="2" customFormat="1" ht="16.8" customHeight="1">
      <c r="A12" s="39"/>
      <c r="B12" s="45"/>
      <c r="C12" s="277" t="s">
        <v>945</v>
      </c>
      <c r="D12" s="277" t="s">
        <v>947</v>
      </c>
      <c r="E12" s="18" t="s">
        <v>19</v>
      </c>
      <c r="F12" s="278">
        <v>38</v>
      </c>
      <c r="G12" s="39"/>
      <c r="H12" s="45"/>
    </row>
    <row r="13" s="2" customFormat="1" ht="7.44" customHeight="1">
      <c r="A13" s="39"/>
      <c r="B13" s="151"/>
      <c r="C13" s="152"/>
      <c r="D13" s="152"/>
      <c r="E13" s="152"/>
      <c r="F13" s="152"/>
      <c r="G13" s="152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O1Ja1mPcvhfe5BlliHHheKrv8zuyKO95IQZduLI2LNW5SIgSNUB1kj97LqBfMGT98GsJ94h3QM6TIX3JmC7ddw==" hashValue="hhxRawDFL39BPB8GdxwyfL1p24trAsBRLS4mH4VdQ8W5BD3OTa0EOFRV1HnBk46sw57cLe7ZbN5+EOlMA/K/0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948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949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950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951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952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953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954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955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956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957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958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73</v>
      </c>
      <c r="F18" s="290" t="s">
        <v>959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960</v>
      </c>
      <c r="F19" s="290" t="s">
        <v>961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962</v>
      </c>
      <c r="F20" s="290" t="s">
        <v>963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964</v>
      </c>
      <c r="F21" s="290" t="s">
        <v>965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864</v>
      </c>
      <c r="F22" s="290" t="s">
        <v>966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967</v>
      </c>
      <c r="F23" s="290" t="s">
        <v>968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969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970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971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972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973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974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975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976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977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98</v>
      </c>
      <c r="F36" s="290"/>
      <c r="G36" s="290" t="s">
        <v>978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979</v>
      </c>
      <c r="F37" s="290"/>
      <c r="G37" s="290" t="s">
        <v>980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50</v>
      </c>
      <c r="F38" s="290"/>
      <c r="G38" s="290" t="s">
        <v>981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51</v>
      </c>
      <c r="F39" s="290"/>
      <c r="G39" s="290" t="s">
        <v>982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99</v>
      </c>
      <c r="F40" s="290"/>
      <c r="G40" s="290" t="s">
        <v>983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100</v>
      </c>
      <c r="F41" s="290"/>
      <c r="G41" s="290" t="s">
        <v>984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985</v>
      </c>
      <c r="F42" s="290"/>
      <c r="G42" s="290" t="s">
        <v>986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987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988</v>
      </c>
      <c r="F44" s="290"/>
      <c r="G44" s="290" t="s">
        <v>989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102</v>
      </c>
      <c r="F45" s="290"/>
      <c r="G45" s="290" t="s">
        <v>990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991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992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993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994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995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996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997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998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999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1000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1001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1002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1003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1004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1005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1006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1007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1008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1009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1010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1011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1012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1013</v>
      </c>
      <c r="D76" s="308"/>
      <c r="E76" s="308"/>
      <c r="F76" s="308" t="s">
        <v>1014</v>
      </c>
      <c r="G76" s="309"/>
      <c r="H76" s="308" t="s">
        <v>51</v>
      </c>
      <c r="I76" s="308" t="s">
        <v>54</v>
      </c>
      <c r="J76" s="308" t="s">
        <v>1015</v>
      </c>
      <c r="K76" s="307"/>
    </row>
    <row r="77" s="1" customFormat="1" ht="17.25" customHeight="1">
      <c r="B77" s="305"/>
      <c r="C77" s="310" t="s">
        <v>1016</v>
      </c>
      <c r="D77" s="310"/>
      <c r="E77" s="310"/>
      <c r="F77" s="311" t="s">
        <v>1017</v>
      </c>
      <c r="G77" s="312"/>
      <c r="H77" s="310"/>
      <c r="I77" s="310"/>
      <c r="J77" s="310" t="s">
        <v>1018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50</v>
      </c>
      <c r="D79" s="315"/>
      <c r="E79" s="315"/>
      <c r="F79" s="316" t="s">
        <v>1019</v>
      </c>
      <c r="G79" s="317"/>
      <c r="H79" s="293" t="s">
        <v>1020</v>
      </c>
      <c r="I79" s="293" t="s">
        <v>1021</v>
      </c>
      <c r="J79" s="293">
        <v>20</v>
      </c>
      <c r="K79" s="307"/>
    </row>
    <row r="80" s="1" customFormat="1" ht="15" customHeight="1">
      <c r="B80" s="305"/>
      <c r="C80" s="293" t="s">
        <v>1022</v>
      </c>
      <c r="D80" s="293"/>
      <c r="E80" s="293"/>
      <c r="F80" s="316" t="s">
        <v>1019</v>
      </c>
      <c r="G80" s="317"/>
      <c r="H80" s="293" t="s">
        <v>1023</v>
      </c>
      <c r="I80" s="293" t="s">
        <v>1021</v>
      </c>
      <c r="J80" s="293">
        <v>120</v>
      </c>
      <c r="K80" s="307"/>
    </row>
    <row r="81" s="1" customFormat="1" ht="15" customHeight="1">
      <c r="B81" s="318"/>
      <c r="C81" s="293" t="s">
        <v>1024</v>
      </c>
      <c r="D81" s="293"/>
      <c r="E81" s="293"/>
      <c r="F81" s="316" t="s">
        <v>1025</v>
      </c>
      <c r="G81" s="317"/>
      <c r="H81" s="293" t="s">
        <v>1026</v>
      </c>
      <c r="I81" s="293" t="s">
        <v>1021</v>
      </c>
      <c r="J81" s="293">
        <v>50</v>
      </c>
      <c r="K81" s="307"/>
    </row>
    <row r="82" s="1" customFormat="1" ht="15" customHeight="1">
      <c r="B82" s="318"/>
      <c r="C82" s="293" t="s">
        <v>1027</v>
      </c>
      <c r="D82" s="293"/>
      <c r="E82" s="293"/>
      <c r="F82" s="316" t="s">
        <v>1019</v>
      </c>
      <c r="G82" s="317"/>
      <c r="H82" s="293" t="s">
        <v>1028</v>
      </c>
      <c r="I82" s="293" t="s">
        <v>1029</v>
      </c>
      <c r="J82" s="293"/>
      <c r="K82" s="307"/>
    </row>
    <row r="83" s="1" customFormat="1" ht="15" customHeight="1">
      <c r="B83" s="318"/>
      <c r="C83" s="319" t="s">
        <v>1030</v>
      </c>
      <c r="D83" s="319"/>
      <c r="E83" s="319"/>
      <c r="F83" s="320" t="s">
        <v>1025</v>
      </c>
      <c r="G83" s="319"/>
      <c r="H83" s="319" t="s">
        <v>1031</v>
      </c>
      <c r="I83" s="319" t="s">
        <v>1021</v>
      </c>
      <c r="J83" s="319">
        <v>15</v>
      </c>
      <c r="K83" s="307"/>
    </row>
    <row r="84" s="1" customFormat="1" ht="15" customHeight="1">
      <c r="B84" s="318"/>
      <c r="C84" s="319" t="s">
        <v>1032</v>
      </c>
      <c r="D84" s="319"/>
      <c r="E84" s="319"/>
      <c r="F84" s="320" t="s">
        <v>1025</v>
      </c>
      <c r="G84" s="319"/>
      <c r="H84" s="319" t="s">
        <v>1033</v>
      </c>
      <c r="I84" s="319" t="s">
        <v>1021</v>
      </c>
      <c r="J84" s="319">
        <v>15</v>
      </c>
      <c r="K84" s="307"/>
    </row>
    <row r="85" s="1" customFormat="1" ht="15" customHeight="1">
      <c r="B85" s="318"/>
      <c r="C85" s="319" t="s">
        <v>1034</v>
      </c>
      <c r="D85" s="319"/>
      <c r="E85" s="319"/>
      <c r="F85" s="320" t="s">
        <v>1025</v>
      </c>
      <c r="G85" s="319"/>
      <c r="H85" s="319" t="s">
        <v>1035</v>
      </c>
      <c r="I85" s="319" t="s">
        <v>1021</v>
      </c>
      <c r="J85" s="319">
        <v>20</v>
      </c>
      <c r="K85" s="307"/>
    </row>
    <row r="86" s="1" customFormat="1" ht="15" customHeight="1">
      <c r="B86" s="318"/>
      <c r="C86" s="319" t="s">
        <v>1036</v>
      </c>
      <c r="D86" s="319"/>
      <c r="E86" s="319"/>
      <c r="F86" s="320" t="s">
        <v>1025</v>
      </c>
      <c r="G86" s="319"/>
      <c r="H86" s="319" t="s">
        <v>1037</v>
      </c>
      <c r="I86" s="319" t="s">
        <v>1021</v>
      </c>
      <c r="J86" s="319">
        <v>20</v>
      </c>
      <c r="K86" s="307"/>
    </row>
    <row r="87" s="1" customFormat="1" ht="15" customHeight="1">
      <c r="B87" s="318"/>
      <c r="C87" s="293" t="s">
        <v>1038</v>
      </c>
      <c r="D87" s="293"/>
      <c r="E87" s="293"/>
      <c r="F87" s="316" t="s">
        <v>1025</v>
      </c>
      <c r="G87" s="317"/>
      <c r="H87" s="293" t="s">
        <v>1039</v>
      </c>
      <c r="I87" s="293" t="s">
        <v>1021</v>
      </c>
      <c r="J87" s="293">
        <v>50</v>
      </c>
      <c r="K87" s="307"/>
    </row>
    <row r="88" s="1" customFormat="1" ht="15" customHeight="1">
      <c r="B88" s="318"/>
      <c r="C88" s="293" t="s">
        <v>1040</v>
      </c>
      <c r="D88" s="293"/>
      <c r="E88" s="293"/>
      <c r="F88" s="316" t="s">
        <v>1025</v>
      </c>
      <c r="G88" s="317"/>
      <c r="H88" s="293" t="s">
        <v>1041</v>
      </c>
      <c r="I88" s="293" t="s">
        <v>1021</v>
      </c>
      <c r="J88" s="293">
        <v>20</v>
      </c>
      <c r="K88" s="307"/>
    </row>
    <row r="89" s="1" customFormat="1" ht="15" customHeight="1">
      <c r="B89" s="318"/>
      <c r="C89" s="293" t="s">
        <v>1042</v>
      </c>
      <c r="D89" s="293"/>
      <c r="E89" s="293"/>
      <c r="F89" s="316" t="s">
        <v>1025</v>
      </c>
      <c r="G89" s="317"/>
      <c r="H89" s="293" t="s">
        <v>1043</v>
      </c>
      <c r="I89" s="293" t="s">
        <v>1021</v>
      </c>
      <c r="J89" s="293">
        <v>20</v>
      </c>
      <c r="K89" s="307"/>
    </row>
    <row r="90" s="1" customFormat="1" ht="15" customHeight="1">
      <c r="B90" s="318"/>
      <c r="C90" s="293" t="s">
        <v>1044</v>
      </c>
      <c r="D90" s="293"/>
      <c r="E90" s="293"/>
      <c r="F90" s="316" t="s">
        <v>1025</v>
      </c>
      <c r="G90" s="317"/>
      <c r="H90" s="293" t="s">
        <v>1045</v>
      </c>
      <c r="I90" s="293" t="s">
        <v>1021</v>
      </c>
      <c r="J90" s="293">
        <v>50</v>
      </c>
      <c r="K90" s="307"/>
    </row>
    <row r="91" s="1" customFormat="1" ht="15" customHeight="1">
      <c r="B91" s="318"/>
      <c r="C91" s="293" t="s">
        <v>1046</v>
      </c>
      <c r="D91" s="293"/>
      <c r="E91" s="293"/>
      <c r="F91" s="316" t="s">
        <v>1025</v>
      </c>
      <c r="G91" s="317"/>
      <c r="H91" s="293" t="s">
        <v>1046</v>
      </c>
      <c r="I91" s="293" t="s">
        <v>1021</v>
      </c>
      <c r="J91" s="293">
        <v>50</v>
      </c>
      <c r="K91" s="307"/>
    </row>
    <row r="92" s="1" customFormat="1" ht="15" customHeight="1">
      <c r="B92" s="318"/>
      <c r="C92" s="293" t="s">
        <v>1047</v>
      </c>
      <c r="D92" s="293"/>
      <c r="E92" s="293"/>
      <c r="F92" s="316" t="s">
        <v>1025</v>
      </c>
      <c r="G92" s="317"/>
      <c r="H92" s="293" t="s">
        <v>1048</v>
      </c>
      <c r="I92" s="293" t="s">
        <v>1021</v>
      </c>
      <c r="J92" s="293">
        <v>255</v>
      </c>
      <c r="K92" s="307"/>
    </row>
    <row r="93" s="1" customFormat="1" ht="15" customHeight="1">
      <c r="B93" s="318"/>
      <c r="C93" s="293" t="s">
        <v>1049</v>
      </c>
      <c r="D93" s="293"/>
      <c r="E93" s="293"/>
      <c r="F93" s="316" t="s">
        <v>1019</v>
      </c>
      <c r="G93" s="317"/>
      <c r="H93" s="293" t="s">
        <v>1050</v>
      </c>
      <c r="I93" s="293" t="s">
        <v>1051</v>
      </c>
      <c r="J93" s="293"/>
      <c r="K93" s="307"/>
    </row>
    <row r="94" s="1" customFormat="1" ht="15" customHeight="1">
      <c r="B94" s="318"/>
      <c r="C94" s="293" t="s">
        <v>1052</v>
      </c>
      <c r="D94" s="293"/>
      <c r="E94" s="293"/>
      <c r="F94" s="316" t="s">
        <v>1019</v>
      </c>
      <c r="G94" s="317"/>
      <c r="H94" s="293" t="s">
        <v>1053</v>
      </c>
      <c r="I94" s="293" t="s">
        <v>1054</v>
      </c>
      <c r="J94" s="293"/>
      <c r="K94" s="307"/>
    </row>
    <row r="95" s="1" customFormat="1" ht="15" customHeight="1">
      <c r="B95" s="318"/>
      <c r="C95" s="293" t="s">
        <v>1055</v>
      </c>
      <c r="D95" s="293"/>
      <c r="E95" s="293"/>
      <c r="F95" s="316" t="s">
        <v>1019</v>
      </c>
      <c r="G95" s="317"/>
      <c r="H95" s="293" t="s">
        <v>1055</v>
      </c>
      <c r="I95" s="293" t="s">
        <v>1054</v>
      </c>
      <c r="J95" s="293"/>
      <c r="K95" s="307"/>
    </row>
    <row r="96" s="1" customFormat="1" ht="15" customHeight="1">
      <c r="B96" s="318"/>
      <c r="C96" s="293" t="s">
        <v>35</v>
      </c>
      <c r="D96" s="293"/>
      <c r="E96" s="293"/>
      <c r="F96" s="316" t="s">
        <v>1019</v>
      </c>
      <c r="G96" s="317"/>
      <c r="H96" s="293" t="s">
        <v>1056</v>
      </c>
      <c r="I96" s="293" t="s">
        <v>1054</v>
      </c>
      <c r="J96" s="293"/>
      <c r="K96" s="307"/>
    </row>
    <row r="97" s="1" customFormat="1" ht="15" customHeight="1">
      <c r="B97" s="318"/>
      <c r="C97" s="293" t="s">
        <v>45</v>
      </c>
      <c r="D97" s="293"/>
      <c r="E97" s="293"/>
      <c r="F97" s="316" t="s">
        <v>1019</v>
      </c>
      <c r="G97" s="317"/>
      <c r="H97" s="293" t="s">
        <v>1057</v>
      </c>
      <c r="I97" s="293" t="s">
        <v>1054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1058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1013</v>
      </c>
      <c r="D103" s="308"/>
      <c r="E103" s="308"/>
      <c r="F103" s="308" t="s">
        <v>1014</v>
      </c>
      <c r="G103" s="309"/>
      <c r="H103" s="308" t="s">
        <v>51</v>
      </c>
      <c r="I103" s="308" t="s">
        <v>54</v>
      </c>
      <c r="J103" s="308" t="s">
        <v>1015</v>
      </c>
      <c r="K103" s="307"/>
    </row>
    <row r="104" s="1" customFormat="1" ht="17.25" customHeight="1">
      <c r="B104" s="305"/>
      <c r="C104" s="310" t="s">
        <v>1016</v>
      </c>
      <c r="D104" s="310"/>
      <c r="E104" s="310"/>
      <c r="F104" s="311" t="s">
        <v>1017</v>
      </c>
      <c r="G104" s="312"/>
      <c r="H104" s="310"/>
      <c r="I104" s="310"/>
      <c r="J104" s="310" t="s">
        <v>1018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50</v>
      </c>
      <c r="D106" s="315"/>
      <c r="E106" s="315"/>
      <c r="F106" s="316" t="s">
        <v>1019</v>
      </c>
      <c r="G106" s="293"/>
      <c r="H106" s="293" t="s">
        <v>1059</v>
      </c>
      <c r="I106" s="293" t="s">
        <v>1021</v>
      </c>
      <c r="J106" s="293">
        <v>20</v>
      </c>
      <c r="K106" s="307"/>
    </row>
    <row r="107" s="1" customFormat="1" ht="15" customHeight="1">
      <c r="B107" s="305"/>
      <c r="C107" s="293" t="s">
        <v>1022</v>
      </c>
      <c r="D107" s="293"/>
      <c r="E107" s="293"/>
      <c r="F107" s="316" t="s">
        <v>1019</v>
      </c>
      <c r="G107" s="293"/>
      <c r="H107" s="293" t="s">
        <v>1059</v>
      </c>
      <c r="I107" s="293" t="s">
        <v>1021</v>
      </c>
      <c r="J107" s="293">
        <v>120</v>
      </c>
      <c r="K107" s="307"/>
    </row>
    <row r="108" s="1" customFormat="1" ht="15" customHeight="1">
      <c r="B108" s="318"/>
      <c r="C108" s="293" t="s">
        <v>1024</v>
      </c>
      <c r="D108" s="293"/>
      <c r="E108" s="293"/>
      <c r="F108" s="316" t="s">
        <v>1025</v>
      </c>
      <c r="G108" s="293"/>
      <c r="H108" s="293" t="s">
        <v>1059</v>
      </c>
      <c r="I108" s="293" t="s">
        <v>1021</v>
      </c>
      <c r="J108" s="293">
        <v>50</v>
      </c>
      <c r="K108" s="307"/>
    </row>
    <row r="109" s="1" customFormat="1" ht="15" customHeight="1">
      <c r="B109" s="318"/>
      <c r="C109" s="293" t="s">
        <v>1027</v>
      </c>
      <c r="D109" s="293"/>
      <c r="E109" s="293"/>
      <c r="F109" s="316" t="s">
        <v>1019</v>
      </c>
      <c r="G109" s="293"/>
      <c r="H109" s="293" t="s">
        <v>1059</v>
      </c>
      <c r="I109" s="293" t="s">
        <v>1029</v>
      </c>
      <c r="J109" s="293"/>
      <c r="K109" s="307"/>
    </row>
    <row r="110" s="1" customFormat="1" ht="15" customHeight="1">
      <c r="B110" s="318"/>
      <c r="C110" s="293" t="s">
        <v>1038</v>
      </c>
      <c r="D110" s="293"/>
      <c r="E110" s="293"/>
      <c r="F110" s="316" t="s">
        <v>1025</v>
      </c>
      <c r="G110" s="293"/>
      <c r="H110" s="293" t="s">
        <v>1059</v>
      </c>
      <c r="I110" s="293" t="s">
        <v>1021</v>
      </c>
      <c r="J110" s="293">
        <v>50</v>
      </c>
      <c r="K110" s="307"/>
    </row>
    <row r="111" s="1" customFormat="1" ht="15" customHeight="1">
      <c r="B111" s="318"/>
      <c r="C111" s="293" t="s">
        <v>1046</v>
      </c>
      <c r="D111" s="293"/>
      <c r="E111" s="293"/>
      <c r="F111" s="316" t="s">
        <v>1025</v>
      </c>
      <c r="G111" s="293"/>
      <c r="H111" s="293" t="s">
        <v>1059</v>
      </c>
      <c r="I111" s="293" t="s">
        <v>1021</v>
      </c>
      <c r="J111" s="293">
        <v>50</v>
      </c>
      <c r="K111" s="307"/>
    </row>
    <row r="112" s="1" customFormat="1" ht="15" customHeight="1">
      <c r="B112" s="318"/>
      <c r="C112" s="293" t="s">
        <v>1044</v>
      </c>
      <c r="D112" s="293"/>
      <c r="E112" s="293"/>
      <c r="F112" s="316" t="s">
        <v>1025</v>
      </c>
      <c r="G112" s="293"/>
      <c r="H112" s="293" t="s">
        <v>1059</v>
      </c>
      <c r="I112" s="293" t="s">
        <v>1021</v>
      </c>
      <c r="J112" s="293">
        <v>50</v>
      </c>
      <c r="K112" s="307"/>
    </row>
    <row r="113" s="1" customFormat="1" ht="15" customHeight="1">
      <c r="B113" s="318"/>
      <c r="C113" s="293" t="s">
        <v>50</v>
      </c>
      <c r="D113" s="293"/>
      <c r="E113" s="293"/>
      <c r="F113" s="316" t="s">
        <v>1019</v>
      </c>
      <c r="G113" s="293"/>
      <c r="H113" s="293" t="s">
        <v>1060</v>
      </c>
      <c r="I113" s="293" t="s">
        <v>1021</v>
      </c>
      <c r="J113" s="293">
        <v>20</v>
      </c>
      <c r="K113" s="307"/>
    </row>
    <row r="114" s="1" customFormat="1" ht="15" customHeight="1">
      <c r="B114" s="318"/>
      <c r="C114" s="293" t="s">
        <v>1061</v>
      </c>
      <c r="D114" s="293"/>
      <c r="E114" s="293"/>
      <c r="F114" s="316" t="s">
        <v>1019</v>
      </c>
      <c r="G114" s="293"/>
      <c r="H114" s="293" t="s">
        <v>1062</v>
      </c>
      <c r="I114" s="293" t="s">
        <v>1021</v>
      </c>
      <c r="J114" s="293">
        <v>120</v>
      </c>
      <c r="K114" s="307"/>
    </row>
    <row r="115" s="1" customFormat="1" ht="15" customHeight="1">
      <c r="B115" s="318"/>
      <c r="C115" s="293" t="s">
        <v>35</v>
      </c>
      <c r="D115" s="293"/>
      <c r="E115" s="293"/>
      <c r="F115" s="316" t="s">
        <v>1019</v>
      </c>
      <c r="G115" s="293"/>
      <c r="H115" s="293" t="s">
        <v>1063</v>
      </c>
      <c r="I115" s="293" t="s">
        <v>1054</v>
      </c>
      <c r="J115" s="293"/>
      <c r="K115" s="307"/>
    </row>
    <row r="116" s="1" customFormat="1" ht="15" customHeight="1">
      <c r="B116" s="318"/>
      <c r="C116" s="293" t="s">
        <v>45</v>
      </c>
      <c r="D116" s="293"/>
      <c r="E116" s="293"/>
      <c r="F116" s="316" t="s">
        <v>1019</v>
      </c>
      <c r="G116" s="293"/>
      <c r="H116" s="293" t="s">
        <v>1064</v>
      </c>
      <c r="I116" s="293" t="s">
        <v>1054</v>
      </c>
      <c r="J116" s="293"/>
      <c r="K116" s="307"/>
    </row>
    <row r="117" s="1" customFormat="1" ht="15" customHeight="1">
      <c r="B117" s="318"/>
      <c r="C117" s="293" t="s">
        <v>54</v>
      </c>
      <c r="D117" s="293"/>
      <c r="E117" s="293"/>
      <c r="F117" s="316" t="s">
        <v>1019</v>
      </c>
      <c r="G117" s="293"/>
      <c r="H117" s="293" t="s">
        <v>1065</v>
      </c>
      <c r="I117" s="293" t="s">
        <v>1066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1067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1013</v>
      </c>
      <c r="D123" s="308"/>
      <c r="E123" s="308"/>
      <c r="F123" s="308" t="s">
        <v>1014</v>
      </c>
      <c r="G123" s="309"/>
      <c r="H123" s="308" t="s">
        <v>51</v>
      </c>
      <c r="I123" s="308" t="s">
        <v>54</v>
      </c>
      <c r="J123" s="308" t="s">
        <v>1015</v>
      </c>
      <c r="K123" s="337"/>
    </row>
    <row r="124" s="1" customFormat="1" ht="17.25" customHeight="1">
      <c r="B124" s="336"/>
      <c r="C124" s="310" t="s">
        <v>1016</v>
      </c>
      <c r="D124" s="310"/>
      <c r="E124" s="310"/>
      <c r="F124" s="311" t="s">
        <v>1017</v>
      </c>
      <c r="G124" s="312"/>
      <c r="H124" s="310"/>
      <c r="I124" s="310"/>
      <c r="J124" s="310" t="s">
        <v>1018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1022</v>
      </c>
      <c r="D126" s="315"/>
      <c r="E126" s="315"/>
      <c r="F126" s="316" t="s">
        <v>1019</v>
      </c>
      <c r="G126" s="293"/>
      <c r="H126" s="293" t="s">
        <v>1059</v>
      </c>
      <c r="I126" s="293" t="s">
        <v>1021</v>
      </c>
      <c r="J126" s="293">
        <v>120</v>
      </c>
      <c r="K126" s="341"/>
    </row>
    <row r="127" s="1" customFormat="1" ht="15" customHeight="1">
      <c r="B127" s="338"/>
      <c r="C127" s="293" t="s">
        <v>1068</v>
      </c>
      <c r="D127" s="293"/>
      <c r="E127" s="293"/>
      <c r="F127" s="316" t="s">
        <v>1019</v>
      </c>
      <c r="G127" s="293"/>
      <c r="H127" s="293" t="s">
        <v>1069</v>
      </c>
      <c r="I127" s="293" t="s">
        <v>1021</v>
      </c>
      <c r="J127" s="293" t="s">
        <v>1070</v>
      </c>
      <c r="K127" s="341"/>
    </row>
    <row r="128" s="1" customFormat="1" ht="15" customHeight="1">
      <c r="B128" s="338"/>
      <c r="C128" s="293" t="s">
        <v>967</v>
      </c>
      <c r="D128" s="293"/>
      <c r="E128" s="293"/>
      <c r="F128" s="316" t="s">
        <v>1019</v>
      </c>
      <c r="G128" s="293"/>
      <c r="H128" s="293" t="s">
        <v>1071</v>
      </c>
      <c r="I128" s="293" t="s">
        <v>1021</v>
      </c>
      <c r="J128" s="293" t="s">
        <v>1070</v>
      </c>
      <c r="K128" s="341"/>
    </row>
    <row r="129" s="1" customFormat="1" ht="15" customHeight="1">
      <c r="B129" s="338"/>
      <c r="C129" s="293" t="s">
        <v>1030</v>
      </c>
      <c r="D129" s="293"/>
      <c r="E129" s="293"/>
      <c r="F129" s="316" t="s">
        <v>1025</v>
      </c>
      <c r="G129" s="293"/>
      <c r="H129" s="293" t="s">
        <v>1031</v>
      </c>
      <c r="I129" s="293" t="s">
        <v>1021</v>
      </c>
      <c r="J129" s="293">
        <v>15</v>
      </c>
      <c r="K129" s="341"/>
    </row>
    <row r="130" s="1" customFormat="1" ht="15" customHeight="1">
      <c r="B130" s="338"/>
      <c r="C130" s="319" t="s">
        <v>1032</v>
      </c>
      <c r="D130" s="319"/>
      <c r="E130" s="319"/>
      <c r="F130" s="320" t="s">
        <v>1025</v>
      </c>
      <c r="G130" s="319"/>
      <c r="H130" s="319" t="s">
        <v>1033</v>
      </c>
      <c r="I130" s="319" t="s">
        <v>1021</v>
      </c>
      <c r="J130" s="319">
        <v>15</v>
      </c>
      <c r="K130" s="341"/>
    </row>
    <row r="131" s="1" customFormat="1" ht="15" customHeight="1">
      <c r="B131" s="338"/>
      <c r="C131" s="319" t="s">
        <v>1034</v>
      </c>
      <c r="D131" s="319"/>
      <c r="E131" s="319"/>
      <c r="F131" s="320" t="s">
        <v>1025</v>
      </c>
      <c r="G131" s="319"/>
      <c r="H131" s="319" t="s">
        <v>1035</v>
      </c>
      <c r="I131" s="319" t="s">
        <v>1021</v>
      </c>
      <c r="J131" s="319">
        <v>20</v>
      </c>
      <c r="K131" s="341"/>
    </row>
    <row r="132" s="1" customFormat="1" ht="15" customHeight="1">
      <c r="B132" s="338"/>
      <c r="C132" s="319" t="s">
        <v>1036</v>
      </c>
      <c r="D132" s="319"/>
      <c r="E132" s="319"/>
      <c r="F132" s="320" t="s">
        <v>1025</v>
      </c>
      <c r="G132" s="319"/>
      <c r="H132" s="319" t="s">
        <v>1037</v>
      </c>
      <c r="I132" s="319" t="s">
        <v>1021</v>
      </c>
      <c r="J132" s="319">
        <v>20</v>
      </c>
      <c r="K132" s="341"/>
    </row>
    <row r="133" s="1" customFormat="1" ht="15" customHeight="1">
      <c r="B133" s="338"/>
      <c r="C133" s="293" t="s">
        <v>1024</v>
      </c>
      <c r="D133" s="293"/>
      <c r="E133" s="293"/>
      <c r="F133" s="316" t="s">
        <v>1025</v>
      </c>
      <c r="G133" s="293"/>
      <c r="H133" s="293" t="s">
        <v>1059</v>
      </c>
      <c r="I133" s="293" t="s">
        <v>1021</v>
      </c>
      <c r="J133" s="293">
        <v>50</v>
      </c>
      <c r="K133" s="341"/>
    </row>
    <row r="134" s="1" customFormat="1" ht="15" customHeight="1">
      <c r="B134" s="338"/>
      <c r="C134" s="293" t="s">
        <v>1038</v>
      </c>
      <c r="D134" s="293"/>
      <c r="E134" s="293"/>
      <c r="F134" s="316" t="s">
        <v>1025</v>
      </c>
      <c r="G134" s="293"/>
      <c r="H134" s="293" t="s">
        <v>1059</v>
      </c>
      <c r="I134" s="293" t="s">
        <v>1021</v>
      </c>
      <c r="J134" s="293">
        <v>50</v>
      </c>
      <c r="K134" s="341"/>
    </row>
    <row r="135" s="1" customFormat="1" ht="15" customHeight="1">
      <c r="B135" s="338"/>
      <c r="C135" s="293" t="s">
        <v>1044</v>
      </c>
      <c r="D135" s="293"/>
      <c r="E135" s="293"/>
      <c r="F135" s="316" t="s">
        <v>1025</v>
      </c>
      <c r="G135" s="293"/>
      <c r="H135" s="293" t="s">
        <v>1059</v>
      </c>
      <c r="I135" s="293" t="s">
        <v>1021</v>
      </c>
      <c r="J135" s="293">
        <v>50</v>
      </c>
      <c r="K135" s="341"/>
    </row>
    <row r="136" s="1" customFormat="1" ht="15" customHeight="1">
      <c r="B136" s="338"/>
      <c r="C136" s="293" t="s">
        <v>1046</v>
      </c>
      <c r="D136" s="293"/>
      <c r="E136" s="293"/>
      <c r="F136" s="316" t="s">
        <v>1025</v>
      </c>
      <c r="G136" s="293"/>
      <c r="H136" s="293" t="s">
        <v>1059</v>
      </c>
      <c r="I136" s="293" t="s">
        <v>1021</v>
      </c>
      <c r="J136" s="293">
        <v>50</v>
      </c>
      <c r="K136" s="341"/>
    </row>
    <row r="137" s="1" customFormat="1" ht="15" customHeight="1">
      <c r="B137" s="338"/>
      <c r="C137" s="293" t="s">
        <v>1047</v>
      </c>
      <c r="D137" s="293"/>
      <c r="E137" s="293"/>
      <c r="F137" s="316" t="s">
        <v>1025</v>
      </c>
      <c r="G137" s="293"/>
      <c r="H137" s="293" t="s">
        <v>1072</v>
      </c>
      <c r="I137" s="293" t="s">
        <v>1021</v>
      </c>
      <c r="J137" s="293">
        <v>255</v>
      </c>
      <c r="K137" s="341"/>
    </row>
    <row r="138" s="1" customFormat="1" ht="15" customHeight="1">
      <c r="B138" s="338"/>
      <c r="C138" s="293" t="s">
        <v>1049</v>
      </c>
      <c r="D138" s="293"/>
      <c r="E138" s="293"/>
      <c r="F138" s="316" t="s">
        <v>1019</v>
      </c>
      <c r="G138" s="293"/>
      <c r="H138" s="293" t="s">
        <v>1073</v>
      </c>
      <c r="I138" s="293" t="s">
        <v>1051</v>
      </c>
      <c r="J138" s="293"/>
      <c r="K138" s="341"/>
    </row>
    <row r="139" s="1" customFormat="1" ht="15" customHeight="1">
      <c r="B139" s="338"/>
      <c r="C139" s="293" t="s">
        <v>1052</v>
      </c>
      <c r="D139" s="293"/>
      <c r="E139" s="293"/>
      <c r="F139" s="316" t="s">
        <v>1019</v>
      </c>
      <c r="G139" s="293"/>
      <c r="H139" s="293" t="s">
        <v>1074</v>
      </c>
      <c r="I139" s="293" t="s">
        <v>1054</v>
      </c>
      <c r="J139" s="293"/>
      <c r="K139" s="341"/>
    </row>
    <row r="140" s="1" customFormat="1" ht="15" customHeight="1">
      <c r="B140" s="338"/>
      <c r="C140" s="293" t="s">
        <v>1055</v>
      </c>
      <c r="D140" s="293"/>
      <c r="E140" s="293"/>
      <c r="F140" s="316" t="s">
        <v>1019</v>
      </c>
      <c r="G140" s="293"/>
      <c r="H140" s="293" t="s">
        <v>1055</v>
      </c>
      <c r="I140" s="293" t="s">
        <v>1054</v>
      </c>
      <c r="J140" s="293"/>
      <c r="K140" s="341"/>
    </row>
    <row r="141" s="1" customFormat="1" ht="15" customHeight="1">
      <c r="B141" s="338"/>
      <c r="C141" s="293" t="s">
        <v>35</v>
      </c>
      <c r="D141" s="293"/>
      <c r="E141" s="293"/>
      <c r="F141" s="316" t="s">
        <v>1019</v>
      </c>
      <c r="G141" s="293"/>
      <c r="H141" s="293" t="s">
        <v>1075</v>
      </c>
      <c r="I141" s="293" t="s">
        <v>1054</v>
      </c>
      <c r="J141" s="293"/>
      <c r="K141" s="341"/>
    </row>
    <row r="142" s="1" customFormat="1" ht="15" customHeight="1">
      <c r="B142" s="338"/>
      <c r="C142" s="293" t="s">
        <v>1076</v>
      </c>
      <c r="D142" s="293"/>
      <c r="E142" s="293"/>
      <c r="F142" s="316" t="s">
        <v>1019</v>
      </c>
      <c r="G142" s="293"/>
      <c r="H142" s="293" t="s">
        <v>1077</v>
      </c>
      <c r="I142" s="293" t="s">
        <v>1054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1078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1013</v>
      </c>
      <c r="D148" s="308"/>
      <c r="E148" s="308"/>
      <c r="F148" s="308" t="s">
        <v>1014</v>
      </c>
      <c r="G148" s="309"/>
      <c r="H148" s="308" t="s">
        <v>51</v>
      </c>
      <c r="I148" s="308" t="s">
        <v>54</v>
      </c>
      <c r="J148" s="308" t="s">
        <v>1015</v>
      </c>
      <c r="K148" s="307"/>
    </row>
    <row r="149" s="1" customFormat="1" ht="17.25" customHeight="1">
      <c r="B149" s="305"/>
      <c r="C149" s="310" t="s">
        <v>1016</v>
      </c>
      <c r="D149" s="310"/>
      <c r="E149" s="310"/>
      <c r="F149" s="311" t="s">
        <v>1017</v>
      </c>
      <c r="G149" s="312"/>
      <c r="H149" s="310"/>
      <c r="I149" s="310"/>
      <c r="J149" s="310" t="s">
        <v>1018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1022</v>
      </c>
      <c r="D151" s="293"/>
      <c r="E151" s="293"/>
      <c r="F151" s="346" t="s">
        <v>1019</v>
      </c>
      <c r="G151" s="293"/>
      <c r="H151" s="345" t="s">
        <v>1059</v>
      </c>
      <c r="I151" s="345" t="s">
        <v>1021</v>
      </c>
      <c r="J151" s="345">
        <v>120</v>
      </c>
      <c r="K151" s="341"/>
    </row>
    <row r="152" s="1" customFormat="1" ht="15" customHeight="1">
      <c r="B152" s="318"/>
      <c r="C152" s="345" t="s">
        <v>1068</v>
      </c>
      <c r="D152" s="293"/>
      <c r="E152" s="293"/>
      <c r="F152" s="346" t="s">
        <v>1019</v>
      </c>
      <c r="G152" s="293"/>
      <c r="H152" s="345" t="s">
        <v>1079</v>
      </c>
      <c r="I152" s="345" t="s">
        <v>1021</v>
      </c>
      <c r="J152" s="345" t="s">
        <v>1070</v>
      </c>
      <c r="K152" s="341"/>
    </row>
    <row r="153" s="1" customFormat="1" ht="15" customHeight="1">
      <c r="B153" s="318"/>
      <c r="C153" s="345" t="s">
        <v>967</v>
      </c>
      <c r="D153" s="293"/>
      <c r="E153" s="293"/>
      <c r="F153" s="346" t="s">
        <v>1019</v>
      </c>
      <c r="G153" s="293"/>
      <c r="H153" s="345" t="s">
        <v>1080</v>
      </c>
      <c r="I153" s="345" t="s">
        <v>1021</v>
      </c>
      <c r="J153" s="345" t="s">
        <v>1070</v>
      </c>
      <c r="K153" s="341"/>
    </row>
    <row r="154" s="1" customFormat="1" ht="15" customHeight="1">
      <c r="B154" s="318"/>
      <c r="C154" s="345" t="s">
        <v>1024</v>
      </c>
      <c r="D154" s="293"/>
      <c r="E154" s="293"/>
      <c r="F154" s="346" t="s">
        <v>1025</v>
      </c>
      <c r="G154" s="293"/>
      <c r="H154" s="345" t="s">
        <v>1059</v>
      </c>
      <c r="I154" s="345" t="s">
        <v>1021</v>
      </c>
      <c r="J154" s="345">
        <v>50</v>
      </c>
      <c r="K154" s="341"/>
    </row>
    <row r="155" s="1" customFormat="1" ht="15" customHeight="1">
      <c r="B155" s="318"/>
      <c r="C155" s="345" t="s">
        <v>1027</v>
      </c>
      <c r="D155" s="293"/>
      <c r="E155" s="293"/>
      <c r="F155" s="346" t="s">
        <v>1019</v>
      </c>
      <c r="G155" s="293"/>
      <c r="H155" s="345" t="s">
        <v>1059</v>
      </c>
      <c r="I155" s="345" t="s">
        <v>1029</v>
      </c>
      <c r="J155" s="345"/>
      <c r="K155" s="341"/>
    </row>
    <row r="156" s="1" customFormat="1" ht="15" customHeight="1">
      <c r="B156" s="318"/>
      <c r="C156" s="345" t="s">
        <v>1038</v>
      </c>
      <c r="D156" s="293"/>
      <c r="E156" s="293"/>
      <c r="F156" s="346" t="s">
        <v>1025</v>
      </c>
      <c r="G156" s="293"/>
      <c r="H156" s="345" t="s">
        <v>1059</v>
      </c>
      <c r="I156" s="345" t="s">
        <v>1021</v>
      </c>
      <c r="J156" s="345">
        <v>50</v>
      </c>
      <c r="K156" s="341"/>
    </row>
    <row r="157" s="1" customFormat="1" ht="15" customHeight="1">
      <c r="B157" s="318"/>
      <c r="C157" s="345" t="s">
        <v>1046</v>
      </c>
      <c r="D157" s="293"/>
      <c r="E157" s="293"/>
      <c r="F157" s="346" t="s">
        <v>1025</v>
      </c>
      <c r="G157" s="293"/>
      <c r="H157" s="345" t="s">
        <v>1059</v>
      </c>
      <c r="I157" s="345" t="s">
        <v>1021</v>
      </c>
      <c r="J157" s="345">
        <v>50</v>
      </c>
      <c r="K157" s="341"/>
    </row>
    <row r="158" s="1" customFormat="1" ht="15" customHeight="1">
      <c r="B158" s="318"/>
      <c r="C158" s="345" t="s">
        <v>1044</v>
      </c>
      <c r="D158" s="293"/>
      <c r="E158" s="293"/>
      <c r="F158" s="346" t="s">
        <v>1025</v>
      </c>
      <c r="G158" s="293"/>
      <c r="H158" s="345" t="s">
        <v>1059</v>
      </c>
      <c r="I158" s="345" t="s">
        <v>1021</v>
      </c>
      <c r="J158" s="345">
        <v>50</v>
      </c>
      <c r="K158" s="341"/>
    </row>
    <row r="159" s="1" customFormat="1" ht="15" customHeight="1">
      <c r="B159" s="318"/>
      <c r="C159" s="345" t="s">
        <v>79</v>
      </c>
      <c r="D159" s="293"/>
      <c r="E159" s="293"/>
      <c r="F159" s="346" t="s">
        <v>1019</v>
      </c>
      <c r="G159" s="293"/>
      <c r="H159" s="345" t="s">
        <v>1081</v>
      </c>
      <c r="I159" s="345" t="s">
        <v>1021</v>
      </c>
      <c r="J159" s="345" t="s">
        <v>1082</v>
      </c>
      <c r="K159" s="341"/>
    </row>
    <row r="160" s="1" customFormat="1" ht="15" customHeight="1">
      <c r="B160" s="318"/>
      <c r="C160" s="345" t="s">
        <v>1083</v>
      </c>
      <c r="D160" s="293"/>
      <c r="E160" s="293"/>
      <c r="F160" s="346" t="s">
        <v>1019</v>
      </c>
      <c r="G160" s="293"/>
      <c r="H160" s="345" t="s">
        <v>1084</v>
      </c>
      <c r="I160" s="345" t="s">
        <v>1054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1085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1013</v>
      </c>
      <c r="D166" s="308"/>
      <c r="E166" s="308"/>
      <c r="F166" s="308" t="s">
        <v>1014</v>
      </c>
      <c r="G166" s="350"/>
      <c r="H166" s="351" t="s">
        <v>51</v>
      </c>
      <c r="I166" s="351" t="s">
        <v>54</v>
      </c>
      <c r="J166" s="308" t="s">
        <v>1015</v>
      </c>
      <c r="K166" s="285"/>
    </row>
    <row r="167" s="1" customFormat="1" ht="17.25" customHeight="1">
      <c r="B167" s="286"/>
      <c r="C167" s="310" t="s">
        <v>1016</v>
      </c>
      <c r="D167" s="310"/>
      <c r="E167" s="310"/>
      <c r="F167" s="311" t="s">
        <v>1017</v>
      </c>
      <c r="G167" s="352"/>
      <c r="H167" s="353"/>
      <c r="I167" s="353"/>
      <c r="J167" s="310" t="s">
        <v>1018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1022</v>
      </c>
      <c r="D169" s="293"/>
      <c r="E169" s="293"/>
      <c r="F169" s="316" t="s">
        <v>1019</v>
      </c>
      <c r="G169" s="293"/>
      <c r="H169" s="293" t="s">
        <v>1059</v>
      </c>
      <c r="I169" s="293" t="s">
        <v>1021</v>
      </c>
      <c r="J169" s="293">
        <v>120</v>
      </c>
      <c r="K169" s="341"/>
    </row>
    <row r="170" s="1" customFormat="1" ht="15" customHeight="1">
      <c r="B170" s="318"/>
      <c r="C170" s="293" t="s">
        <v>1068</v>
      </c>
      <c r="D170" s="293"/>
      <c r="E170" s="293"/>
      <c r="F170" s="316" t="s">
        <v>1019</v>
      </c>
      <c r="G170" s="293"/>
      <c r="H170" s="293" t="s">
        <v>1069</v>
      </c>
      <c r="I170" s="293" t="s">
        <v>1021</v>
      </c>
      <c r="J170" s="293" t="s">
        <v>1070</v>
      </c>
      <c r="K170" s="341"/>
    </row>
    <row r="171" s="1" customFormat="1" ht="15" customHeight="1">
      <c r="B171" s="318"/>
      <c r="C171" s="293" t="s">
        <v>967</v>
      </c>
      <c r="D171" s="293"/>
      <c r="E171" s="293"/>
      <c r="F171" s="316" t="s">
        <v>1019</v>
      </c>
      <c r="G171" s="293"/>
      <c r="H171" s="293" t="s">
        <v>1086</v>
      </c>
      <c r="I171" s="293" t="s">
        <v>1021</v>
      </c>
      <c r="J171" s="293" t="s">
        <v>1070</v>
      </c>
      <c r="K171" s="341"/>
    </row>
    <row r="172" s="1" customFormat="1" ht="15" customHeight="1">
      <c r="B172" s="318"/>
      <c r="C172" s="293" t="s">
        <v>1024</v>
      </c>
      <c r="D172" s="293"/>
      <c r="E172" s="293"/>
      <c r="F172" s="316" t="s">
        <v>1025</v>
      </c>
      <c r="G172" s="293"/>
      <c r="H172" s="293" t="s">
        <v>1086</v>
      </c>
      <c r="I172" s="293" t="s">
        <v>1021</v>
      </c>
      <c r="J172" s="293">
        <v>50</v>
      </c>
      <c r="K172" s="341"/>
    </row>
    <row r="173" s="1" customFormat="1" ht="15" customHeight="1">
      <c r="B173" s="318"/>
      <c r="C173" s="293" t="s">
        <v>1027</v>
      </c>
      <c r="D173" s="293"/>
      <c r="E173" s="293"/>
      <c r="F173" s="316" t="s">
        <v>1019</v>
      </c>
      <c r="G173" s="293"/>
      <c r="H173" s="293" t="s">
        <v>1086</v>
      </c>
      <c r="I173" s="293" t="s">
        <v>1029</v>
      </c>
      <c r="J173" s="293"/>
      <c r="K173" s="341"/>
    </row>
    <row r="174" s="1" customFormat="1" ht="15" customHeight="1">
      <c r="B174" s="318"/>
      <c r="C174" s="293" t="s">
        <v>1038</v>
      </c>
      <c r="D174" s="293"/>
      <c r="E174" s="293"/>
      <c r="F174" s="316" t="s">
        <v>1025</v>
      </c>
      <c r="G174" s="293"/>
      <c r="H174" s="293" t="s">
        <v>1086</v>
      </c>
      <c r="I174" s="293" t="s">
        <v>1021</v>
      </c>
      <c r="J174" s="293">
        <v>50</v>
      </c>
      <c r="K174" s="341"/>
    </row>
    <row r="175" s="1" customFormat="1" ht="15" customHeight="1">
      <c r="B175" s="318"/>
      <c r="C175" s="293" t="s">
        <v>1046</v>
      </c>
      <c r="D175" s="293"/>
      <c r="E175" s="293"/>
      <c r="F175" s="316" t="s">
        <v>1025</v>
      </c>
      <c r="G175" s="293"/>
      <c r="H175" s="293" t="s">
        <v>1086</v>
      </c>
      <c r="I175" s="293" t="s">
        <v>1021</v>
      </c>
      <c r="J175" s="293">
        <v>50</v>
      </c>
      <c r="K175" s="341"/>
    </row>
    <row r="176" s="1" customFormat="1" ht="15" customHeight="1">
      <c r="B176" s="318"/>
      <c r="C176" s="293" t="s">
        <v>1044</v>
      </c>
      <c r="D176" s="293"/>
      <c r="E176" s="293"/>
      <c r="F176" s="316" t="s">
        <v>1025</v>
      </c>
      <c r="G176" s="293"/>
      <c r="H176" s="293" t="s">
        <v>1086</v>
      </c>
      <c r="I176" s="293" t="s">
        <v>1021</v>
      </c>
      <c r="J176" s="293">
        <v>50</v>
      </c>
      <c r="K176" s="341"/>
    </row>
    <row r="177" s="1" customFormat="1" ht="15" customHeight="1">
      <c r="B177" s="318"/>
      <c r="C177" s="293" t="s">
        <v>98</v>
      </c>
      <c r="D177" s="293"/>
      <c r="E177" s="293"/>
      <c r="F177" s="316" t="s">
        <v>1019</v>
      </c>
      <c r="G177" s="293"/>
      <c r="H177" s="293" t="s">
        <v>1087</v>
      </c>
      <c r="I177" s="293" t="s">
        <v>1088</v>
      </c>
      <c r="J177" s="293"/>
      <c r="K177" s="341"/>
    </row>
    <row r="178" s="1" customFormat="1" ht="15" customHeight="1">
      <c r="B178" s="318"/>
      <c r="C178" s="293" t="s">
        <v>54</v>
      </c>
      <c r="D178" s="293"/>
      <c r="E178" s="293"/>
      <c r="F178" s="316" t="s">
        <v>1019</v>
      </c>
      <c r="G178" s="293"/>
      <c r="H178" s="293" t="s">
        <v>1089</v>
      </c>
      <c r="I178" s="293" t="s">
        <v>1090</v>
      </c>
      <c r="J178" s="293">
        <v>1</v>
      </c>
      <c r="K178" s="341"/>
    </row>
    <row r="179" s="1" customFormat="1" ht="15" customHeight="1">
      <c r="B179" s="318"/>
      <c r="C179" s="293" t="s">
        <v>50</v>
      </c>
      <c r="D179" s="293"/>
      <c r="E179" s="293"/>
      <c r="F179" s="316" t="s">
        <v>1019</v>
      </c>
      <c r="G179" s="293"/>
      <c r="H179" s="293" t="s">
        <v>1091</v>
      </c>
      <c r="I179" s="293" t="s">
        <v>1021</v>
      </c>
      <c r="J179" s="293">
        <v>20</v>
      </c>
      <c r="K179" s="341"/>
    </row>
    <row r="180" s="1" customFormat="1" ht="15" customHeight="1">
      <c r="B180" s="318"/>
      <c r="C180" s="293" t="s">
        <v>51</v>
      </c>
      <c r="D180" s="293"/>
      <c r="E180" s="293"/>
      <c r="F180" s="316" t="s">
        <v>1019</v>
      </c>
      <c r="G180" s="293"/>
      <c r="H180" s="293" t="s">
        <v>1092</v>
      </c>
      <c r="I180" s="293" t="s">
        <v>1021</v>
      </c>
      <c r="J180" s="293">
        <v>255</v>
      </c>
      <c r="K180" s="341"/>
    </row>
    <row r="181" s="1" customFormat="1" ht="15" customHeight="1">
      <c r="B181" s="318"/>
      <c r="C181" s="293" t="s">
        <v>99</v>
      </c>
      <c r="D181" s="293"/>
      <c r="E181" s="293"/>
      <c r="F181" s="316" t="s">
        <v>1019</v>
      </c>
      <c r="G181" s="293"/>
      <c r="H181" s="293" t="s">
        <v>983</v>
      </c>
      <c r="I181" s="293" t="s">
        <v>1021</v>
      </c>
      <c r="J181" s="293">
        <v>10</v>
      </c>
      <c r="K181" s="341"/>
    </row>
    <row r="182" s="1" customFormat="1" ht="15" customHeight="1">
      <c r="B182" s="318"/>
      <c r="C182" s="293" t="s">
        <v>100</v>
      </c>
      <c r="D182" s="293"/>
      <c r="E182" s="293"/>
      <c r="F182" s="316" t="s">
        <v>1019</v>
      </c>
      <c r="G182" s="293"/>
      <c r="H182" s="293" t="s">
        <v>1093</v>
      </c>
      <c r="I182" s="293" t="s">
        <v>1054</v>
      </c>
      <c r="J182" s="293"/>
      <c r="K182" s="341"/>
    </row>
    <row r="183" s="1" customFormat="1" ht="15" customHeight="1">
      <c r="B183" s="318"/>
      <c r="C183" s="293" t="s">
        <v>1094</v>
      </c>
      <c r="D183" s="293"/>
      <c r="E183" s="293"/>
      <c r="F183" s="316" t="s">
        <v>1019</v>
      </c>
      <c r="G183" s="293"/>
      <c r="H183" s="293" t="s">
        <v>1095</v>
      </c>
      <c r="I183" s="293" t="s">
        <v>1054</v>
      </c>
      <c r="J183" s="293"/>
      <c r="K183" s="341"/>
    </row>
    <row r="184" s="1" customFormat="1" ht="15" customHeight="1">
      <c r="B184" s="318"/>
      <c r="C184" s="293" t="s">
        <v>1083</v>
      </c>
      <c r="D184" s="293"/>
      <c r="E184" s="293"/>
      <c r="F184" s="316" t="s">
        <v>1019</v>
      </c>
      <c r="G184" s="293"/>
      <c r="H184" s="293" t="s">
        <v>1096</v>
      </c>
      <c r="I184" s="293" t="s">
        <v>1054</v>
      </c>
      <c r="J184" s="293"/>
      <c r="K184" s="341"/>
    </row>
    <row r="185" s="1" customFormat="1" ht="15" customHeight="1">
      <c r="B185" s="318"/>
      <c r="C185" s="293" t="s">
        <v>102</v>
      </c>
      <c r="D185" s="293"/>
      <c r="E185" s="293"/>
      <c r="F185" s="316" t="s">
        <v>1025</v>
      </c>
      <c r="G185" s="293"/>
      <c r="H185" s="293" t="s">
        <v>1097</v>
      </c>
      <c r="I185" s="293" t="s">
        <v>1021</v>
      </c>
      <c r="J185" s="293">
        <v>50</v>
      </c>
      <c r="K185" s="341"/>
    </row>
    <row r="186" s="1" customFormat="1" ht="15" customHeight="1">
      <c r="B186" s="318"/>
      <c r="C186" s="293" t="s">
        <v>1098</v>
      </c>
      <c r="D186" s="293"/>
      <c r="E186" s="293"/>
      <c r="F186" s="316" t="s">
        <v>1025</v>
      </c>
      <c r="G186" s="293"/>
      <c r="H186" s="293" t="s">
        <v>1099</v>
      </c>
      <c r="I186" s="293" t="s">
        <v>1100</v>
      </c>
      <c r="J186" s="293"/>
      <c r="K186" s="341"/>
    </row>
    <row r="187" s="1" customFormat="1" ht="15" customHeight="1">
      <c r="B187" s="318"/>
      <c r="C187" s="293" t="s">
        <v>1101</v>
      </c>
      <c r="D187" s="293"/>
      <c r="E187" s="293"/>
      <c r="F187" s="316" t="s">
        <v>1025</v>
      </c>
      <c r="G187" s="293"/>
      <c r="H187" s="293" t="s">
        <v>1102</v>
      </c>
      <c r="I187" s="293" t="s">
        <v>1100</v>
      </c>
      <c r="J187" s="293"/>
      <c r="K187" s="341"/>
    </row>
    <row r="188" s="1" customFormat="1" ht="15" customHeight="1">
      <c r="B188" s="318"/>
      <c r="C188" s="293" t="s">
        <v>1103</v>
      </c>
      <c r="D188" s="293"/>
      <c r="E188" s="293"/>
      <c r="F188" s="316" t="s">
        <v>1025</v>
      </c>
      <c r="G188" s="293"/>
      <c r="H188" s="293" t="s">
        <v>1104</v>
      </c>
      <c r="I188" s="293" t="s">
        <v>1100</v>
      </c>
      <c r="J188" s="293"/>
      <c r="K188" s="341"/>
    </row>
    <row r="189" s="1" customFormat="1" ht="15" customHeight="1">
      <c r="B189" s="318"/>
      <c r="C189" s="354" t="s">
        <v>1105</v>
      </c>
      <c r="D189" s="293"/>
      <c r="E189" s="293"/>
      <c r="F189" s="316" t="s">
        <v>1025</v>
      </c>
      <c r="G189" s="293"/>
      <c r="H189" s="293" t="s">
        <v>1106</v>
      </c>
      <c r="I189" s="293" t="s">
        <v>1107</v>
      </c>
      <c r="J189" s="355" t="s">
        <v>1108</v>
      </c>
      <c r="K189" s="341"/>
    </row>
    <row r="190" s="1" customFormat="1" ht="15" customHeight="1">
      <c r="B190" s="318"/>
      <c r="C190" s="354" t="s">
        <v>39</v>
      </c>
      <c r="D190" s="293"/>
      <c r="E190" s="293"/>
      <c r="F190" s="316" t="s">
        <v>1019</v>
      </c>
      <c r="G190" s="293"/>
      <c r="H190" s="290" t="s">
        <v>1109</v>
      </c>
      <c r="I190" s="293" t="s">
        <v>1110</v>
      </c>
      <c r="J190" s="293"/>
      <c r="K190" s="341"/>
    </row>
    <row r="191" s="1" customFormat="1" ht="15" customHeight="1">
      <c r="B191" s="318"/>
      <c r="C191" s="354" t="s">
        <v>1111</v>
      </c>
      <c r="D191" s="293"/>
      <c r="E191" s="293"/>
      <c r="F191" s="316" t="s">
        <v>1019</v>
      </c>
      <c r="G191" s="293"/>
      <c r="H191" s="293" t="s">
        <v>1112</v>
      </c>
      <c r="I191" s="293" t="s">
        <v>1054</v>
      </c>
      <c r="J191" s="293"/>
      <c r="K191" s="341"/>
    </row>
    <row r="192" s="1" customFormat="1" ht="15" customHeight="1">
      <c r="B192" s="318"/>
      <c r="C192" s="354" t="s">
        <v>1113</v>
      </c>
      <c r="D192" s="293"/>
      <c r="E192" s="293"/>
      <c r="F192" s="316" t="s">
        <v>1019</v>
      </c>
      <c r="G192" s="293"/>
      <c r="H192" s="293" t="s">
        <v>1114</v>
      </c>
      <c r="I192" s="293" t="s">
        <v>1054</v>
      </c>
      <c r="J192" s="293"/>
      <c r="K192" s="341"/>
    </row>
    <row r="193" s="1" customFormat="1" ht="15" customHeight="1">
      <c r="B193" s="318"/>
      <c r="C193" s="354" t="s">
        <v>1115</v>
      </c>
      <c r="D193" s="293"/>
      <c r="E193" s="293"/>
      <c r="F193" s="316" t="s">
        <v>1025</v>
      </c>
      <c r="G193" s="293"/>
      <c r="H193" s="293" t="s">
        <v>1116</v>
      </c>
      <c r="I193" s="293" t="s">
        <v>1054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1117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1118</v>
      </c>
      <c r="D200" s="357"/>
      <c r="E200" s="357"/>
      <c r="F200" s="357" t="s">
        <v>1119</v>
      </c>
      <c r="G200" s="358"/>
      <c r="H200" s="357" t="s">
        <v>1120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1110</v>
      </c>
      <c r="D202" s="293"/>
      <c r="E202" s="293"/>
      <c r="F202" s="316" t="s">
        <v>40</v>
      </c>
      <c r="G202" s="293"/>
      <c r="H202" s="293" t="s">
        <v>1121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41</v>
      </c>
      <c r="G203" s="293"/>
      <c r="H203" s="293" t="s">
        <v>1122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44</v>
      </c>
      <c r="G204" s="293"/>
      <c r="H204" s="293" t="s">
        <v>1123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42</v>
      </c>
      <c r="G205" s="293"/>
      <c r="H205" s="293" t="s">
        <v>1124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43</v>
      </c>
      <c r="G206" s="293"/>
      <c r="H206" s="293" t="s">
        <v>1125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1066</v>
      </c>
      <c r="D208" s="293"/>
      <c r="E208" s="293"/>
      <c r="F208" s="316" t="s">
        <v>73</v>
      </c>
      <c r="G208" s="293"/>
      <c r="H208" s="293" t="s">
        <v>1126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962</v>
      </c>
      <c r="G209" s="293"/>
      <c r="H209" s="293" t="s">
        <v>963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960</v>
      </c>
      <c r="G210" s="293"/>
      <c r="H210" s="293" t="s">
        <v>1127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964</v>
      </c>
      <c r="G211" s="354"/>
      <c r="H211" s="345" t="s">
        <v>965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864</v>
      </c>
      <c r="G212" s="354"/>
      <c r="H212" s="345" t="s">
        <v>865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1090</v>
      </c>
      <c r="D214" s="293"/>
      <c r="E214" s="293"/>
      <c r="F214" s="316">
        <v>1</v>
      </c>
      <c r="G214" s="354"/>
      <c r="H214" s="345" t="s">
        <v>1128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1129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1130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1131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Lenovo-Racek\Racek</dc:creator>
  <cp:lastModifiedBy>Lenovo-Racek\Racek</cp:lastModifiedBy>
  <dcterms:created xsi:type="dcterms:W3CDTF">2023-02-21T15:34:57Z</dcterms:created>
  <dcterms:modified xsi:type="dcterms:W3CDTF">2023-02-21T15:35:09Z</dcterms:modified>
</cp:coreProperties>
</file>