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- 108_428 - STEBLOVA ..." sheetId="2" r:id="rId2"/>
    <sheet name="SO 2- 108_366 - ODV. NEMC..." sheetId="3" r:id="rId3"/>
    <sheet name="SO 3- 108_365 - ODV. NEMC..." sheetId="4" r:id="rId4"/>
    <sheet name="SO 4- 108_364 - ODV. NEMC..." sheetId="5" r:id="rId5"/>
    <sheet name="SO 5- 108_007 - SPOJIL I" sheetId="6" r:id="rId6"/>
    <sheet name="SO 6- 108_8 - SPOJIL I" sheetId="7" r:id="rId7"/>
    <sheet name="SO 7- 108_9 - SPOJIL I" sheetId="8" r:id="rId8"/>
    <sheet name="SO 8- 108_192 - ODV. HOLI..." sheetId="9" r:id="rId9"/>
    <sheet name="SO 9- 108_193 - HOLICE I,..." sheetId="10" r:id="rId10"/>
    <sheet name="SO 10- 108_411 - MATEROV ...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'SO 1- 108_428 - STEBLOVA ...'!$C$82:$L$107</definedName>
    <definedName name="_xlnm.Print_Area" localSheetId="1">'SO 1- 108_428 - STEBLOVA ...'!$C$4:$K$41,'SO 1- 108_428 - STEBLOVA ...'!$C$47:$K$64,'SO 1- 108_428 - STEBLOVA ...'!$C$70:$L$107</definedName>
    <definedName name="_xlnm._FilterDatabase" localSheetId="2" hidden="1">'SO 2- 108_366 - ODV. NEMC...'!$C$82:$L$107</definedName>
    <definedName name="_xlnm.Print_Area" localSheetId="2">'SO 2- 108_366 - ODV. NEMC...'!$C$4:$K$41,'SO 2- 108_366 - ODV. NEMC...'!$C$47:$K$64,'SO 2- 108_366 - ODV. NEMC...'!$C$70:$L$107</definedName>
    <definedName name="_xlnm._FilterDatabase" localSheetId="3" hidden="1">'SO 3- 108_365 - ODV. NEMC...'!$C$82:$L$107</definedName>
    <definedName name="_xlnm.Print_Area" localSheetId="3">'SO 3- 108_365 - ODV. NEMC...'!$C$4:$K$41,'SO 3- 108_365 - ODV. NEMC...'!$C$47:$K$64,'SO 3- 108_365 - ODV. NEMC...'!$C$70:$L$107</definedName>
    <definedName name="_xlnm._FilterDatabase" localSheetId="4" hidden="1">'SO 4- 108_364 - ODV. NEMC...'!$C$82:$L$107</definedName>
    <definedName name="_xlnm.Print_Area" localSheetId="4">'SO 4- 108_364 - ODV. NEMC...'!$C$4:$K$41,'SO 4- 108_364 - ODV. NEMC...'!$C$47:$K$64,'SO 4- 108_364 - ODV. NEMC...'!$C$70:$L$107</definedName>
    <definedName name="_xlnm._FilterDatabase" localSheetId="5" hidden="1">'SO 5- 108_007 - SPOJIL I'!$C$82:$L$107</definedName>
    <definedName name="_xlnm.Print_Area" localSheetId="5">'SO 5- 108_007 - SPOJIL I'!$C$4:$K$41,'SO 5- 108_007 - SPOJIL I'!$C$47:$K$64,'SO 5- 108_007 - SPOJIL I'!$C$70:$L$107</definedName>
    <definedName name="_xlnm._FilterDatabase" localSheetId="6" hidden="1">'SO 6- 108_8 - SPOJIL I'!$C$82:$L$107</definedName>
    <definedName name="_xlnm.Print_Area" localSheetId="6">'SO 6- 108_8 - SPOJIL I'!$C$4:$K$41,'SO 6- 108_8 - SPOJIL I'!$C$47:$K$64,'SO 6- 108_8 - SPOJIL I'!$C$70:$L$107</definedName>
    <definedName name="_xlnm._FilterDatabase" localSheetId="7" hidden="1">'SO 7- 108_9 - SPOJIL I'!$C$82:$L$107</definedName>
    <definedName name="_xlnm.Print_Area" localSheetId="7">'SO 7- 108_9 - SPOJIL I'!$C$4:$K$41,'SO 7- 108_9 - SPOJIL I'!$C$47:$K$64,'SO 7- 108_9 - SPOJIL I'!$C$70:$L$107</definedName>
    <definedName name="_xlnm._FilterDatabase" localSheetId="8" hidden="1">'SO 8- 108_192 - ODV. HOLI...'!$C$82:$L$107</definedName>
    <definedName name="_xlnm.Print_Area" localSheetId="8">'SO 8- 108_192 - ODV. HOLI...'!$C$4:$K$41,'SO 8- 108_192 - ODV. HOLI...'!$C$47:$K$64,'SO 8- 108_192 - ODV. HOLI...'!$C$70:$L$107</definedName>
    <definedName name="_xlnm._FilterDatabase" localSheetId="9" hidden="1">'SO 9- 108_193 - HOLICE I,...'!$C$82:$L$107</definedName>
    <definedName name="_xlnm.Print_Area" localSheetId="9">'SO 9- 108_193 - HOLICE I,...'!$C$4:$K$41,'SO 9- 108_193 - HOLICE I,...'!$C$47:$K$64,'SO 9- 108_193 - HOLICE I,...'!$C$70:$L$107</definedName>
    <definedName name="_xlnm._FilterDatabase" localSheetId="10" hidden="1">'SO 10- 108_411 - MATEROV ...'!$C$82:$L$107</definedName>
    <definedName name="_xlnm.Print_Area" localSheetId="10">'SO 10- 108_411 - MATEROV ...'!$C$4:$K$41,'SO 10- 108_411 - MATEROV ...'!$C$47:$K$64,'SO 10- 108_411 - MATEROV ...'!$C$70:$L$107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1- 108_428 - STEBLOVA ...'!$82:$82</definedName>
    <definedName name="_xlnm.Print_Titles" localSheetId="2">'SO 2- 108_366 - ODV. NEMC...'!$82:$82</definedName>
    <definedName name="_xlnm.Print_Titles" localSheetId="3">'SO 3- 108_365 - ODV. NEMC...'!$82:$82</definedName>
    <definedName name="_xlnm.Print_Titles" localSheetId="4">'SO 4- 108_364 - ODV. NEMC...'!$82:$82</definedName>
    <definedName name="_xlnm.Print_Titles" localSheetId="5">'SO 5- 108_007 - SPOJIL I'!$82:$82</definedName>
    <definedName name="_xlnm.Print_Titles" localSheetId="6">'SO 6- 108_8 - SPOJIL I'!$82:$82</definedName>
    <definedName name="_xlnm.Print_Titles" localSheetId="7">'SO 7- 108_9 - SPOJIL I'!$82:$82</definedName>
    <definedName name="_xlnm.Print_Titles" localSheetId="8">'SO 8- 108_192 - ODV. HOLI...'!$82:$82</definedName>
    <definedName name="_xlnm.Print_Titles" localSheetId="10">'SO 10- 108_411 - MATEROV ...'!$82:$82</definedName>
  </definedNames>
  <calcPr fullCalcOnLoad="1"/>
</workbook>
</file>

<file path=xl/sharedStrings.xml><?xml version="1.0" encoding="utf-8"?>
<sst xmlns="http://schemas.openxmlformats.org/spreadsheetml/2006/main" count="3759" uniqueCount="475">
  <si>
    <t>Export Komplet</t>
  </si>
  <si>
    <t>VZ</t>
  </si>
  <si>
    <t>2.0</t>
  </si>
  <si>
    <t>ZAMOK</t>
  </si>
  <si>
    <t>False</t>
  </si>
  <si>
    <t>True</t>
  </si>
  <si>
    <t>{23c1b3c4-15aa-434a-87e8-15d56ea7bc40}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</si>
  <si>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</si>
  <si>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</si>
  <si>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</si>
  <si>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</si>
  <si>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</si>
  <si>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</si>
  <si>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</si>
  <si>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</si>
  <si>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</si>
  <si>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</si>
  <si>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</si>
  <si>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Pardubicko - část 1</t>
  </si>
  <si>
    <t>KSO:</t>
  </si>
  <si>
    <t/>
  </si>
  <si>
    <t>CC-CZ:</t>
  </si>
  <si>
    <t>Místo:</t>
  </si>
  <si>
    <t xml:space="preserve"> </t>
  </si>
  <si>
    <t>Datum:</t>
  </si>
  <si>
    <t>9. 3. 2023</t>
  </si>
  <si>
    <t>Zadavatel:</t>
  </si>
  <si>
    <t>IČ:</t>
  </si>
  <si>
    <t>SPU - OVHS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</si>
  <si>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</si>
  <si>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</si>
  <si>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</si>
  <si>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</si>
  <si>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</si>
  <si>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</si>
  <si>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</si>
  <si>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</si>
  <si>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</si>
  <si>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</si>
  <si>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</si>
  <si>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</si>
  <si>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</si>
  <si>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</si>
  <si>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</si>
  <si>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</si>
  <si>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</si>
  <si>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</si>
  <si>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</si>
  <si>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</si>
  <si>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</si>
  <si>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</si>
  <si>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</si>
  <si>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</si>
  <si>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</si>
  <si>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</si>
  <si>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</si>
  <si>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</si>
  <si>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</si>
  <si>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</si>
  <si>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</si>
  <si>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</si>
  <si>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</si>
  <si>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</si>
  <si>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</si>
  <si>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</si>
  <si>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</si>
  <si>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</si>
  <si>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</si>
  <si>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</si>
  <si>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</si>
  <si>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</si>
  <si>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</si>
  <si>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</si>
  <si>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</si>
  <si>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</si>
  <si>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</si>
  <si>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</si>
  <si>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1: 108_428</t>
  </si>
  <si>
    <t>STEBLOVA SRCH c.8</t>
  </si>
  <si>
    <t>STA</t>
  </si>
  <si>
    <t>1</t>
  </si>
  <si>
    <t>{d3b518a7-a786-42c7-a9d1-7ca879deb597}</t>
  </si>
  <si>
    <t>2</t>
  </si>
  <si>
    <t>SO 2: 108_366</t>
  </si>
  <si>
    <t xml:space="preserve">ODV. NEMCICE c.34 </t>
  </si>
  <si>
    <t>{1acf4717-6f9c-4905-b0b9-03b96b401ee0}</t>
  </si>
  <si>
    <t>SO 3: 108_365</t>
  </si>
  <si>
    <t>ODV. NEMCICE c.20</t>
  </si>
  <si>
    <t>{4917c1dd-df31-4742-be8f-7794c83efd80}</t>
  </si>
  <si>
    <t>SO 4: 108_364</t>
  </si>
  <si>
    <t>ODV. NEMCICE c.29</t>
  </si>
  <si>
    <t>{ba81228b-ac6d-416f-868e-6b8589efff53}</t>
  </si>
  <si>
    <t>SO 5: 108_007</t>
  </si>
  <si>
    <t>SPOJIL I</t>
  </si>
  <si>
    <t>{09aadb9d-cbdc-468f-b75f-23128045eb9b}</t>
  </si>
  <si>
    <t>SO 6: 108_8</t>
  </si>
  <si>
    <t>{287784ac-67da-4475-8190-cf8510db768d}</t>
  </si>
  <si>
    <t>SO 7: 108_9</t>
  </si>
  <si>
    <t>{542950bb-c0fb-487e-922f-9aeb022e23ef}</t>
  </si>
  <si>
    <t>SO 8: 108_192</t>
  </si>
  <si>
    <t xml:space="preserve">ODV. HOLICE III </t>
  </si>
  <si>
    <t>{957ef3f7-d4b6-4599-9c9a-336443572b8d}</t>
  </si>
  <si>
    <t>SO 9: 108_193</t>
  </si>
  <si>
    <t>HOLICE I,II -c.15</t>
  </si>
  <si>
    <t>{73945a9a-eea1-4615-8354-8853034659e7}</t>
  </si>
  <si>
    <t>SO 10: 108_411</t>
  </si>
  <si>
    <t>MATEROV TREBOSICE c.6</t>
  </si>
  <si>
    <t>{7855a2b8-73c7-4d5c-aec7-9daa6f3bb5ef}</t>
  </si>
  <si>
    <t>KRYCÍ LIST SOUPISU PRACÍ</t>
  </si>
  <si>
    <t>Objekt:</t>
  </si>
  <si>
    <t>SO 1: 108_428 - STEBLOVA SRCH c.8</t>
  </si>
  <si>
    <t>Srch</t>
  </si>
  <si>
    <t>SPU OVHS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</si>
  <si>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</si>
  <si>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</si>
  <si>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</si>
  <si>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</si>
  <si>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</si>
  <si>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</si>
  <si>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</si>
  <si>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</si>
  <si>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</si>
  <si>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</si>
  <si>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</si>
  <si>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</si>
  <si>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</si>
  <si>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</si>
  <si>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</si>
  <si>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</si>
  <si>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</si>
  <si>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</si>
  <si>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</si>
  <si>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</si>
  <si>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</si>
  <si>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</si>
  <si>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</si>
  <si>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</si>
  <si>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</si>
  <si>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</si>
  <si>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</si>
  <si>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</si>
  <si>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</si>
  <si>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</si>
  <si>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</si>
  <si>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</si>
  <si>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</si>
  <si>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</si>
  <si>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</si>
  <si>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</si>
  <si>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</si>
  <si>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</si>
  <si>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-1773846431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</si>
  <si>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</si>
  <si>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</si>
  <si>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</si>
  <si>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</si>
  <si>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</si>
  <si>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0,749*0,3</t>
  </si>
  <si>
    <t>111103222</t>
  </si>
  <si>
    <t>Kosení ve vegetačním období vodního rostlinstva na břehu středně hustého</t>
  </si>
  <si>
    <t>-1006710313</t>
  </si>
  <si>
    <t>Kosení travin a vodních rostlin ve vegetačním období vodního rostlinstva na břehu středně hustého</t>
  </si>
  <si>
    <t>https://podminky.urs.cz/item/CS_URS_2023_01/111103222</t>
  </si>
  <si>
    <t>0,749*0,7</t>
  </si>
  <si>
    <t>3</t>
  </si>
  <si>
    <t>185803106</t>
  </si>
  <si>
    <t>Shrabání pokoseného divokého porostu s odvozem do 20 km</t>
  </si>
  <si>
    <t>-491371673</t>
  </si>
  <si>
    <t>Shrabání pokoseného porostu a organických naplavenin s odvozem do 20 km divokého porostu</t>
  </si>
  <si>
    <t>https://podminky.urs.cz/item/CS_URS_2023_01/185803106</t>
  </si>
  <si>
    <t>0,225</t>
  </si>
  <si>
    <t>185803107</t>
  </si>
  <si>
    <t>Shrabání pokoseného vodního rostlinstva z břehu i z vody s odvozem do 20 km</t>
  </si>
  <si>
    <t>43285432</t>
  </si>
  <si>
    <t>Shrabání pokoseného porostu a organických naplavenin s odvozem do 20 km vodního rostlinstva z břehu i z vody</t>
  </si>
  <si>
    <t>https://podminky.urs.cz/item/CS_URS_2023_01/185803107</t>
  </si>
  <si>
    <t>0,524</t>
  </si>
  <si>
    <t>5</t>
  </si>
  <si>
    <t>R-032</t>
  </si>
  <si>
    <t xml:space="preserve">Ekologická likvidace divokého porostu - v souladu se zákonem o odpadech č. 541/2020 Sb. v platném znění  </t>
  </si>
  <si>
    <t>-1287146113</t>
  </si>
  <si>
    <t xml:space="preserve">Ekologická likvidace divokého porostu - v souladu se zákonem o odpadech č. 541/2020 Sb. v platném znění </t>
  </si>
  <si>
    <t>6</t>
  </si>
  <si>
    <t>R-033</t>
  </si>
  <si>
    <t>Ekologická likvidace vodního porostu - v souladu se zákonem o odpadech č. 541/2020 Sb. v platném znění</t>
  </si>
  <si>
    <t>156594960</t>
  </si>
  <si>
    <t xml:space="preserve">SO 2: 108_366 - ODV. NEMCICE c.34 </t>
  </si>
  <si>
    <t>Němčice n. L.</t>
  </si>
  <si>
    <t>-236962991</t>
  </si>
  <si>
    <t>0,175*0,1</t>
  </si>
  <si>
    <t>-1655377104</t>
  </si>
  <si>
    <t>0,175*0,9</t>
  </si>
  <si>
    <t>-1277977574</t>
  </si>
  <si>
    <t>0,018</t>
  </si>
  <si>
    <t>-75907147</t>
  </si>
  <si>
    <t>0,158</t>
  </si>
  <si>
    <t>-1232402484</t>
  </si>
  <si>
    <t>-944953164</t>
  </si>
  <si>
    <t>SO 3: 108_365 - ODV. NEMCICE c.20</t>
  </si>
  <si>
    <t>236849640</t>
  </si>
  <si>
    <t>0,288*0,4</t>
  </si>
  <si>
    <t>219564097</t>
  </si>
  <si>
    <t>0,288*0,6</t>
  </si>
  <si>
    <t>-1659226449</t>
  </si>
  <si>
    <t>0,115</t>
  </si>
  <si>
    <t>648786784</t>
  </si>
  <si>
    <t>0,173</t>
  </si>
  <si>
    <t>-1438391903</t>
  </si>
  <si>
    <t>1985593144</t>
  </si>
  <si>
    <t>SO 4: 108_364 - ODV. NEMCICE c.29</t>
  </si>
  <si>
    <t>-1417293480</t>
  </si>
  <si>
    <t>1,386*0,4</t>
  </si>
  <si>
    <t>-1354355723</t>
  </si>
  <si>
    <t>1,386*0,6</t>
  </si>
  <si>
    <t>-2121977891</t>
  </si>
  <si>
    <t>0,554</t>
  </si>
  <si>
    <t>52781213</t>
  </si>
  <si>
    <t>0,832</t>
  </si>
  <si>
    <t>-1639140287</t>
  </si>
  <si>
    <t>-49573824</t>
  </si>
  <si>
    <t>SO 5: 108_007 - SPOJIL I</t>
  </si>
  <si>
    <t>Spojil</t>
  </si>
  <si>
    <t>-2090733681</t>
  </si>
  <si>
    <t>0,969*0,4</t>
  </si>
  <si>
    <t>218226233</t>
  </si>
  <si>
    <t>0,969*0,6</t>
  </si>
  <si>
    <t>-1789310371</t>
  </si>
  <si>
    <t>0,388</t>
  </si>
  <si>
    <t>1880590155</t>
  </si>
  <si>
    <t>0,581</t>
  </si>
  <si>
    <t>-406706806</t>
  </si>
  <si>
    <t>1380058487</t>
  </si>
  <si>
    <t>SO 6: 108_8 - SPOJIL I</t>
  </si>
  <si>
    <t>683364939</t>
  </si>
  <si>
    <t>0,828*0,7</t>
  </si>
  <si>
    <t>-1982287584</t>
  </si>
  <si>
    <t>0,828*0,3</t>
  </si>
  <si>
    <t>1621406216</t>
  </si>
  <si>
    <t>0,580</t>
  </si>
  <si>
    <t>268724421</t>
  </si>
  <si>
    <t>0,248</t>
  </si>
  <si>
    <t>-632395213</t>
  </si>
  <si>
    <t>-1990206139</t>
  </si>
  <si>
    <t>SO 7: 108_9 - SPOJIL I</t>
  </si>
  <si>
    <t>-233009438</t>
  </si>
  <si>
    <t>0,783*0,3</t>
  </si>
  <si>
    <t>1827159968</t>
  </si>
  <si>
    <t>0,783*0,7</t>
  </si>
  <si>
    <t>-1294017139</t>
  </si>
  <si>
    <t>0,235</t>
  </si>
  <si>
    <t>767159779</t>
  </si>
  <si>
    <t>0,548</t>
  </si>
  <si>
    <t>-632125717</t>
  </si>
  <si>
    <t>785399881</t>
  </si>
  <si>
    <t xml:space="preserve">SO 8: 108_192 - ODV. HOLICE III </t>
  </si>
  <si>
    <t>Holice</t>
  </si>
  <si>
    <t>1709198081</t>
  </si>
  <si>
    <t>1,435*0,4</t>
  </si>
  <si>
    <t>-1207956652</t>
  </si>
  <si>
    <t>1,435*0,6</t>
  </si>
  <si>
    <t>-1067106364</t>
  </si>
  <si>
    <t>0,574</t>
  </si>
  <si>
    <t>1252299084</t>
  </si>
  <si>
    <t>0,861</t>
  </si>
  <si>
    <t>1343089645</t>
  </si>
  <si>
    <t>-1078121428</t>
  </si>
  <si>
    <t>SO 9: 108_193 - HOLICE I,II -c.15</t>
  </si>
  <si>
    <t>918739080</t>
  </si>
  <si>
    <t>0,325*0,1</t>
  </si>
  <si>
    <t>-610704397</t>
  </si>
  <si>
    <t>0,325*0,9</t>
  </si>
  <si>
    <t>693191263</t>
  </si>
  <si>
    <t>0,033</t>
  </si>
  <si>
    <t>-703078879</t>
  </si>
  <si>
    <t>0,293</t>
  </si>
  <si>
    <t>11159552</t>
  </si>
  <si>
    <t>-561814070</t>
  </si>
  <si>
    <t>SO 10: 108_411 - MATEROV TREBOSICE c.6</t>
  </si>
  <si>
    <t>Nové Jesenčany</t>
  </si>
  <si>
    <t>-1129491115</t>
  </si>
  <si>
    <t>0,150*0,4</t>
  </si>
  <si>
    <t>904033897</t>
  </si>
  <si>
    <t>0,150*0,6</t>
  </si>
  <si>
    <t>1318153037</t>
  </si>
  <si>
    <t>0,060</t>
  </si>
  <si>
    <t>-133456625</t>
  </si>
  <si>
    <t>0,090</t>
  </si>
  <si>
    <t>1479274481</t>
  </si>
  <si>
    <t>2044301354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</si>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</sst>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85803106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20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20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20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20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23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20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48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ROUND(AX54,2)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ROUND(AY54,2)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3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7"/>
    </row>
    <row r="35" spans="1:59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G37" s="37"/>
    </row>
    <row r="41" spans="1:59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G41" s="37"/>
    </row>
    <row r="42" spans="1:59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G42" s="37"/>
    </row>
    <row r="43" spans="1:59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G43" s="37"/>
    </row>
    <row r="44" spans="1:59" s="4" customFormat="1" ht="12" customHeight="1">
      <c r="A44" s="4"/>
      <c r="B44" s="62"/>
      <c r="C44" s="31" t="s">
        <v>14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3/2023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G44" s="4"/>
    </row>
    <row r="45" spans="1:59" s="5" customFormat="1" ht="36.95" customHeight="1">
      <c r="A45" s="5"/>
      <c r="B45" s="65"/>
      <c r="C45" s="66" t="s">
        <v>17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Pardubicko - část 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G45" s="5"/>
    </row>
    <row r="46" spans="1:59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G46" s="37"/>
    </row>
    <row r="47" spans="1:59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9. 3. 2023</v>
      </c>
      <c r="AN47" s="71"/>
      <c r="AO47" s="39"/>
      <c r="AP47" s="39"/>
      <c r="AQ47" s="39"/>
      <c r="AR47" s="43"/>
      <c r="BG47" s="37"/>
    </row>
    <row r="48" spans="1:59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G48" s="37"/>
    </row>
    <row r="49" spans="1:59" s="2" customFormat="1" ht="15.6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SPU -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37"/>
    </row>
    <row r="50" spans="1:59" s="2" customFormat="1" ht="15.6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37"/>
    </row>
    <row r="51" spans="1:59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  <c r="BG51" s="37"/>
    </row>
    <row r="52" spans="1:59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2" t="s">
        <v>67</v>
      </c>
      <c r="BE52" s="92" t="s">
        <v>68</v>
      </c>
      <c r="BF52" s="93" t="s">
        <v>69</v>
      </c>
      <c r="BG52" s="37"/>
    </row>
    <row r="53" spans="1:59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ROUND(SUM(AG55:AG64),2)</f>
        <v>0</v>
      </c>
      <c r="AH54" s="100"/>
      <c r="AI54" s="100"/>
      <c r="AJ54" s="100"/>
      <c r="AK54" s="100"/>
      <c r="AL54" s="100"/>
      <c r="AM54" s="100"/>
      <c r="AN54" s="101">
        <f>SUM(AG54,AV54)</f>
        <v>0</v>
      </c>
      <c r="AO54" s="101"/>
      <c r="AP54" s="101"/>
      <c r="AQ54" s="102" t="s">
        <v>20</v>
      </c>
      <c r="AR54" s="103"/>
      <c r="AS54" s="104">
        <f>ROUND(SUM(AS55:AS64),2)</f>
        <v>0</v>
      </c>
      <c r="AT54" s="105">
        <f>ROUND(SUM(AT55:AT64),2)</f>
        <v>0</v>
      </c>
      <c r="AU54" s="106">
        <f>ROUND(SUM(AU55:AU64),2)</f>
        <v>0</v>
      </c>
      <c r="AV54" s="106">
        <f>ROUND(SUM(AX54:AY54),2)</f>
        <v>0</v>
      </c>
      <c r="AW54" s="107">
        <f>ROUND(SUM(AW55:AW64),5)</f>
        <v>0</v>
      </c>
      <c r="AX54" s="106">
        <f>ROUND(BB54*L29,2)</f>
        <v>0</v>
      </c>
      <c r="AY54" s="106">
        <f>ROUND(BC54*L30,2)</f>
        <v>0</v>
      </c>
      <c r="AZ54" s="106">
        <f>ROUND(BD54*L29,2)</f>
        <v>0</v>
      </c>
      <c r="BA54" s="106">
        <f>ROUND(BE54*L30,2)</f>
        <v>0</v>
      </c>
      <c r="BB54" s="106">
        <f>ROUND(SUM(BB55:BB64),2)</f>
        <v>0</v>
      </c>
      <c r="BC54" s="106">
        <f>ROUND(SUM(BC55:BC64),2)</f>
        <v>0</v>
      </c>
      <c r="BD54" s="106">
        <f>ROUND(SUM(BD55:BD64),2)</f>
        <v>0</v>
      </c>
      <c r="BE54" s="106">
        <f>ROUND(SUM(BE55:BE64),2)</f>
        <v>0</v>
      </c>
      <c r="BF54" s="108">
        <f>ROUND(SUM(BF55:BF64),2)</f>
        <v>0</v>
      </c>
      <c r="BG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6</v>
      </c>
      <c r="BX54" s="109" t="s">
        <v>75</v>
      </c>
      <c r="CL54" s="109" t="s">
        <v>20</v>
      </c>
    </row>
    <row r="55" spans="1:91" s="7" customFormat="1" ht="24.6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1- 108_428 - STEBLOVA ...'!K32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79</v>
      </c>
      <c r="AR55" s="118"/>
      <c r="AS55" s="119">
        <f>'SO 1- 108_428 - STEBLOVA ...'!K30</f>
        <v>0</v>
      </c>
      <c r="AT55" s="120">
        <f>'SO 1- 108_428 - STEBLOVA ...'!K31</f>
        <v>0</v>
      </c>
      <c r="AU55" s="120">
        <v>0</v>
      </c>
      <c r="AV55" s="120">
        <f>ROUND(SUM(AX55:AY55),2)</f>
        <v>0</v>
      </c>
      <c r="AW55" s="121">
        <f>'SO 1- 108_428 - STEBLOVA ...'!T83</f>
        <v>0</v>
      </c>
      <c r="AX55" s="120">
        <f>'SO 1- 108_428 - STEBLOVA ...'!K35</f>
        <v>0</v>
      </c>
      <c r="AY55" s="120">
        <f>'SO 1- 108_428 - STEBLOVA ...'!K36</f>
        <v>0</v>
      </c>
      <c r="AZ55" s="120">
        <f>'SO 1- 108_428 - STEBLOVA ...'!K37</f>
        <v>0</v>
      </c>
      <c r="BA55" s="120">
        <f>'SO 1- 108_428 - STEBLOVA ...'!K38</f>
        <v>0</v>
      </c>
      <c r="BB55" s="120">
        <f>'SO 1- 108_428 - STEBLOVA ...'!F35</f>
        <v>0</v>
      </c>
      <c r="BC55" s="120">
        <f>'SO 1- 108_428 - STEBLOVA ...'!F36</f>
        <v>0</v>
      </c>
      <c r="BD55" s="120">
        <f>'SO 1- 108_428 - STEBLOVA ...'!F37</f>
        <v>0</v>
      </c>
      <c r="BE55" s="120">
        <f>'SO 1- 108_428 - STEBLOVA ...'!F38</f>
        <v>0</v>
      </c>
      <c r="BF55" s="122">
        <f>'SO 1- 108_428 - STEBLOVA ...'!F39</f>
        <v>0</v>
      </c>
      <c r="BG55" s="7"/>
      <c r="BT55" s="123" t="s">
        <v>80</v>
      </c>
      <c r="BV55" s="123" t="s">
        <v>74</v>
      </c>
      <c r="BW55" s="123" t="s">
        <v>81</v>
      </c>
      <c r="BX55" s="123" t="s">
        <v>6</v>
      </c>
      <c r="CL55" s="123" t="s">
        <v>20</v>
      </c>
      <c r="CM55" s="123" t="s">
        <v>82</v>
      </c>
    </row>
    <row r="56" spans="1:91" s="7" customFormat="1" ht="24.6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2- 108_366 - ODV. NEMC...'!K32</f>
        <v>0</v>
      </c>
      <c r="AH56" s="115"/>
      <c r="AI56" s="115"/>
      <c r="AJ56" s="115"/>
      <c r="AK56" s="115"/>
      <c r="AL56" s="115"/>
      <c r="AM56" s="115"/>
      <c r="AN56" s="116">
        <f>SUM(AG56,AV56)</f>
        <v>0</v>
      </c>
      <c r="AO56" s="115"/>
      <c r="AP56" s="115"/>
      <c r="AQ56" s="117" t="s">
        <v>79</v>
      </c>
      <c r="AR56" s="118"/>
      <c r="AS56" s="119">
        <f>'SO 2- 108_366 - ODV. NEMC...'!K30</f>
        <v>0</v>
      </c>
      <c r="AT56" s="120">
        <f>'SO 2- 108_366 - ODV. NEMC...'!K31</f>
        <v>0</v>
      </c>
      <c r="AU56" s="120">
        <v>0</v>
      </c>
      <c r="AV56" s="120">
        <f>ROUND(SUM(AX56:AY56),2)</f>
        <v>0</v>
      </c>
      <c r="AW56" s="121">
        <f>'SO 2- 108_366 - ODV. NEMC...'!T83</f>
        <v>0</v>
      </c>
      <c r="AX56" s="120">
        <f>'SO 2- 108_366 - ODV. NEMC...'!K35</f>
        <v>0</v>
      </c>
      <c r="AY56" s="120">
        <f>'SO 2- 108_366 - ODV. NEMC...'!K36</f>
        <v>0</v>
      </c>
      <c r="AZ56" s="120">
        <f>'SO 2- 108_366 - ODV. NEMC...'!K37</f>
        <v>0</v>
      </c>
      <c r="BA56" s="120">
        <f>'SO 2- 108_366 - ODV. NEMC...'!K38</f>
        <v>0</v>
      </c>
      <c r="BB56" s="120">
        <f>'SO 2- 108_366 - ODV. NEMC...'!F35</f>
        <v>0</v>
      </c>
      <c r="BC56" s="120">
        <f>'SO 2- 108_366 - ODV. NEMC...'!F36</f>
        <v>0</v>
      </c>
      <c r="BD56" s="120">
        <f>'SO 2- 108_366 - ODV. NEMC...'!F37</f>
        <v>0</v>
      </c>
      <c r="BE56" s="120">
        <f>'SO 2- 108_366 - ODV. NEMC...'!F38</f>
        <v>0</v>
      </c>
      <c r="BF56" s="122">
        <f>'SO 2- 108_366 - ODV. NEMC...'!F39</f>
        <v>0</v>
      </c>
      <c r="BG56" s="7"/>
      <c r="BT56" s="123" t="s">
        <v>80</v>
      </c>
      <c r="BV56" s="123" t="s">
        <v>74</v>
      </c>
      <c r="BW56" s="123" t="s">
        <v>85</v>
      </c>
      <c r="BX56" s="123" t="s">
        <v>6</v>
      </c>
      <c r="CL56" s="123" t="s">
        <v>20</v>
      </c>
      <c r="CM56" s="123" t="s">
        <v>82</v>
      </c>
    </row>
    <row r="57" spans="1:91" s="7" customFormat="1" ht="24.6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3- 108_365 - ODV. NEMC...'!K32</f>
        <v>0</v>
      </c>
      <c r="AH57" s="115"/>
      <c r="AI57" s="115"/>
      <c r="AJ57" s="115"/>
      <c r="AK57" s="115"/>
      <c r="AL57" s="115"/>
      <c r="AM57" s="115"/>
      <c r="AN57" s="116">
        <f>SUM(AG57,AV57)</f>
        <v>0</v>
      </c>
      <c r="AO57" s="115"/>
      <c r="AP57" s="115"/>
      <c r="AQ57" s="117" t="s">
        <v>79</v>
      </c>
      <c r="AR57" s="118"/>
      <c r="AS57" s="119">
        <f>'SO 3- 108_365 - ODV. NEMC...'!K30</f>
        <v>0</v>
      </c>
      <c r="AT57" s="120">
        <f>'SO 3- 108_365 - ODV. NEMC...'!K31</f>
        <v>0</v>
      </c>
      <c r="AU57" s="120">
        <v>0</v>
      </c>
      <c r="AV57" s="120">
        <f>ROUND(SUM(AX57:AY57),2)</f>
        <v>0</v>
      </c>
      <c r="AW57" s="121">
        <f>'SO 3- 108_365 - ODV. NEMC...'!T83</f>
        <v>0</v>
      </c>
      <c r="AX57" s="120">
        <f>'SO 3- 108_365 - ODV. NEMC...'!K35</f>
        <v>0</v>
      </c>
      <c r="AY57" s="120">
        <f>'SO 3- 108_365 - ODV. NEMC...'!K36</f>
        <v>0</v>
      </c>
      <c r="AZ57" s="120">
        <f>'SO 3- 108_365 - ODV. NEMC...'!K37</f>
        <v>0</v>
      </c>
      <c r="BA57" s="120">
        <f>'SO 3- 108_365 - ODV. NEMC...'!K38</f>
        <v>0</v>
      </c>
      <c r="BB57" s="120">
        <f>'SO 3- 108_365 - ODV. NEMC...'!F35</f>
        <v>0</v>
      </c>
      <c r="BC57" s="120">
        <f>'SO 3- 108_365 - ODV. NEMC...'!F36</f>
        <v>0</v>
      </c>
      <c r="BD57" s="120">
        <f>'SO 3- 108_365 - ODV. NEMC...'!F37</f>
        <v>0</v>
      </c>
      <c r="BE57" s="120">
        <f>'SO 3- 108_365 - ODV. NEMC...'!F38</f>
        <v>0</v>
      </c>
      <c r="BF57" s="122">
        <f>'SO 3- 108_365 - ODV. NEMC...'!F39</f>
        <v>0</v>
      </c>
      <c r="BG57" s="7"/>
      <c r="BT57" s="123" t="s">
        <v>80</v>
      </c>
      <c r="BV57" s="123" t="s">
        <v>74</v>
      </c>
      <c r="BW57" s="123" t="s">
        <v>88</v>
      </c>
      <c r="BX57" s="123" t="s">
        <v>6</v>
      </c>
      <c r="CL57" s="123" t="s">
        <v>20</v>
      </c>
      <c r="CM57" s="123" t="s">
        <v>82</v>
      </c>
    </row>
    <row r="58" spans="1:91" s="7" customFormat="1" ht="24.6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4- 108_364 - ODV. NEMC...'!K32</f>
        <v>0</v>
      </c>
      <c r="AH58" s="115"/>
      <c r="AI58" s="115"/>
      <c r="AJ58" s="115"/>
      <c r="AK58" s="115"/>
      <c r="AL58" s="115"/>
      <c r="AM58" s="115"/>
      <c r="AN58" s="116">
        <f>SUM(AG58,AV58)</f>
        <v>0</v>
      </c>
      <c r="AO58" s="115"/>
      <c r="AP58" s="115"/>
      <c r="AQ58" s="117" t="s">
        <v>79</v>
      </c>
      <c r="AR58" s="118"/>
      <c r="AS58" s="119">
        <f>'SO 4- 108_364 - ODV. NEMC...'!K30</f>
        <v>0</v>
      </c>
      <c r="AT58" s="120">
        <f>'SO 4- 108_364 - ODV. NEMC...'!K31</f>
        <v>0</v>
      </c>
      <c r="AU58" s="120">
        <v>0</v>
      </c>
      <c r="AV58" s="120">
        <f>ROUND(SUM(AX58:AY58),2)</f>
        <v>0</v>
      </c>
      <c r="AW58" s="121">
        <f>'SO 4- 108_364 - ODV. NEMC...'!T83</f>
        <v>0</v>
      </c>
      <c r="AX58" s="120">
        <f>'SO 4- 108_364 - ODV. NEMC...'!K35</f>
        <v>0</v>
      </c>
      <c r="AY58" s="120">
        <f>'SO 4- 108_364 - ODV. NEMC...'!K36</f>
        <v>0</v>
      </c>
      <c r="AZ58" s="120">
        <f>'SO 4- 108_364 - ODV. NEMC...'!K37</f>
        <v>0</v>
      </c>
      <c r="BA58" s="120">
        <f>'SO 4- 108_364 - ODV. NEMC...'!K38</f>
        <v>0</v>
      </c>
      <c r="BB58" s="120">
        <f>'SO 4- 108_364 - ODV. NEMC...'!F35</f>
        <v>0</v>
      </c>
      <c r="BC58" s="120">
        <f>'SO 4- 108_364 - ODV. NEMC...'!F36</f>
        <v>0</v>
      </c>
      <c r="BD58" s="120">
        <f>'SO 4- 108_364 - ODV. NEMC...'!F37</f>
        <v>0</v>
      </c>
      <c r="BE58" s="120">
        <f>'SO 4- 108_364 - ODV. NEMC...'!F38</f>
        <v>0</v>
      </c>
      <c r="BF58" s="122">
        <f>'SO 4- 108_364 - ODV. NEMC...'!F39</f>
        <v>0</v>
      </c>
      <c r="BG58" s="7"/>
      <c r="BT58" s="123" t="s">
        <v>80</v>
      </c>
      <c r="BV58" s="123" t="s">
        <v>74</v>
      </c>
      <c r="BW58" s="123" t="s">
        <v>91</v>
      </c>
      <c r="BX58" s="123" t="s">
        <v>6</v>
      </c>
      <c r="CL58" s="123" t="s">
        <v>20</v>
      </c>
      <c r="CM58" s="123" t="s">
        <v>82</v>
      </c>
    </row>
    <row r="59" spans="1:91" s="7" customFormat="1" ht="24.6" customHeight="1">
      <c r="A59" s="111" t="s">
        <v>76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5- 108_007 - SPOJIL I'!K32</f>
        <v>0</v>
      </c>
      <c r="AH59" s="115"/>
      <c r="AI59" s="115"/>
      <c r="AJ59" s="115"/>
      <c r="AK59" s="115"/>
      <c r="AL59" s="115"/>
      <c r="AM59" s="115"/>
      <c r="AN59" s="116">
        <f>SUM(AG59,AV59)</f>
        <v>0</v>
      </c>
      <c r="AO59" s="115"/>
      <c r="AP59" s="115"/>
      <c r="AQ59" s="117" t="s">
        <v>79</v>
      </c>
      <c r="AR59" s="118"/>
      <c r="AS59" s="119">
        <f>'SO 5- 108_007 - SPOJIL I'!K30</f>
        <v>0</v>
      </c>
      <c r="AT59" s="120">
        <f>'SO 5- 108_007 - SPOJIL I'!K31</f>
        <v>0</v>
      </c>
      <c r="AU59" s="120">
        <v>0</v>
      </c>
      <c r="AV59" s="120">
        <f>ROUND(SUM(AX59:AY59),2)</f>
        <v>0</v>
      </c>
      <c r="AW59" s="121">
        <f>'SO 5- 108_007 - SPOJIL I'!T83</f>
        <v>0</v>
      </c>
      <c r="AX59" s="120">
        <f>'SO 5- 108_007 - SPOJIL I'!K35</f>
        <v>0</v>
      </c>
      <c r="AY59" s="120">
        <f>'SO 5- 108_007 - SPOJIL I'!K36</f>
        <v>0</v>
      </c>
      <c r="AZ59" s="120">
        <f>'SO 5- 108_007 - SPOJIL I'!K37</f>
        <v>0</v>
      </c>
      <c r="BA59" s="120">
        <f>'SO 5- 108_007 - SPOJIL I'!K38</f>
        <v>0</v>
      </c>
      <c r="BB59" s="120">
        <f>'SO 5- 108_007 - SPOJIL I'!F35</f>
        <v>0</v>
      </c>
      <c r="BC59" s="120">
        <f>'SO 5- 108_007 - SPOJIL I'!F36</f>
        <v>0</v>
      </c>
      <c r="BD59" s="120">
        <f>'SO 5- 108_007 - SPOJIL I'!F37</f>
        <v>0</v>
      </c>
      <c r="BE59" s="120">
        <f>'SO 5- 108_007 - SPOJIL I'!F38</f>
        <v>0</v>
      </c>
      <c r="BF59" s="122">
        <f>'SO 5- 108_007 - SPOJIL I'!F39</f>
        <v>0</v>
      </c>
      <c r="BG59" s="7"/>
      <c r="BT59" s="123" t="s">
        <v>80</v>
      </c>
      <c r="BV59" s="123" t="s">
        <v>74</v>
      </c>
      <c r="BW59" s="123" t="s">
        <v>94</v>
      </c>
      <c r="BX59" s="123" t="s">
        <v>6</v>
      </c>
      <c r="CL59" s="123" t="s">
        <v>20</v>
      </c>
      <c r="CM59" s="123" t="s">
        <v>82</v>
      </c>
    </row>
    <row r="60" spans="1:91" s="7" customFormat="1" ht="24.6" customHeight="1">
      <c r="A60" s="111" t="s">
        <v>76</v>
      </c>
      <c r="B60" s="112"/>
      <c r="C60" s="113"/>
      <c r="D60" s="114" t="s">
        <v>95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6- 108_8 - SPOJIL I'!K32</f>
        <v>0</v>
      </c>
      <c r="AH60" s="115"/>
      <c r="AI60" s="115"/>
      <c r="AJ60" s="115"/>
      <c r="AK60" s="115"/>
      <c r="AL60" s="115"/>
      <c r="AM60" s="115"/>
      <c r="AN60" s="116">
        <f>SUM(AG60,AV60)</f>
        <v>0</v>
      </c>
      <c r="AO60" s="115"/>
      <c r="AP60" s="115"/>
      <c r="AQ60" s="117" t="s">
        <v>79</v>
      </c>
      <c r="AR60" s="118"/>
      <c r="AS60" s="119">
        <f>'SO 6- 108_8 - SPOJIL I'!K30</f>
        <v>0</v>
      </c>
      <c r="AT60" s="120">
        <f>'SO 6- 108_8 - SPOJIL I'!K31</f>
        <v>0</v>
      </c>
      <c r="AU60" s="120">
        <v>0</v>
      </c>
      <c r="AV60" s="120">
        <f>ROUND(SUM(AX60:AY60),2)</f>
        <v>0</v>
      </c>
      <c r="AW60" s="121">
        <f>'SO 6- 108_8 - SPOJIL I'!T83</f>
        <v>0</v>
      </c>
      <c r="AX60" s="120">
        <f>'SO 6- 108_8 - SPOJIL I'!K35</f>
        <v>0</v>
      </c>
      <c r="AY60" s="120">
        <f>'SO 6- 108_8 - SPOJIL I'!K36</f>
        <v>0</v>
      </c>
      <c r="AZ60" s="120">
        <f>'SO 6- 108_8 - SPOJIL I'!K37</f>
        <v>0</v>
      </c>
      <c r="BA60" s="120">
        <f>'SO 6- 108_8 - SPOJIL I'!K38</f>
        <v>0</v>
      </c>
      <c r="BB60" s="120">
        <f>'SO 6- 108_8 - SPOJIL I'!F35</f>
        <v>0</v>
      </c>
      <c r="BC60" s="120">
        <f>'SO 6- 108_8 - SPOJIL I'!F36</f>
        <v>0</v>
      </c>
      <c r="BD60" s="120">
        <f>'SO 6- 108_8 - SPOJIL I'!F37</f>
        <v>0</v>
      </c>
      <c r="BE60" s="120">
        <f>'SO 6- 108_8 - SPOJIL I'!F38</f>
        <v>0</v>
      </c>
      <c r="BF60" s="122">
        <f>'SO 6- 108_8 - SPOJIL I'!F39</f>
        <v>0</v>
      </c>
      <c r="BG60" s="7"/>
      <c r="BT60" s="123" t="s">
        <v>80</v>
      </c>
      <c r="BV60" s="123" t="s">
        <v>74</v>
      </c>
      <c r="BW60" s="123" t="s">
        <v>96</v>
      </c>
      <c r="BX60" s="123" t="s">
        <v>6</v>
      </c>
      <c r="CL60" s="123" t="s">
        <v>20</v>
      </c>
      <c r="CM60" s="123" t="s">
        <v>82</v>
      </c>
    </row>
    <row r="61" spans="1:91" s="7" customFormat="1" ht="24.6" customHeight="1">
      <c r="A61" s="111" t="s">
        <v>76</v>
      </c>
      <c r="B61" s="112"/>
      <c r="C61" s="113"/>
      <c r="D61" s="114" t="s">
        <v>97</v>
      </c>
      <c r="E61" s="114"/>
      <c r="F61" s="114"/>
      <c r="G61" s="114"/>
      <c r="H61" s="114"/>
      <c r="I61" s="115"/>
      <c r="J61" s="114" t="s">
        <v>93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 7- 108_9 - SPOJIL I'!K32</f>
        <v>0</v>
      </c>
      <c r="AH61" s="115"/>
      <c r="AI61" s="115"/>
      <c r="AJ61" s="115"/>
      <c r="AK61" s="115"/>
      <c r="AL61" s="115"/>
      <c r="AM61" s="115"/>
      <c r="AN61" s="116">
        <f>SUM(AG61,AV61)</f>
        <v>0</v>
      </c>
      <c r="AO61" s="115"/>
      <c r="AP61" s="115"/>
      <c r="AQ61" s="117" t="s">
        <v>79</v>
      </c>
      <c r="AR61" s="118"/>
      <c r="AS61" s="119">
        <f>'SO 7- 108_9 - SPOJIL I'!K30</f>
        <v>0</v>
      </c>
      <c r="AT61" s="120">
        <f>'SO 7- 108_9 - SPOJIL I'!K31</f>
        <v>0</v>
      </c>
      <c r="AU61" s="120">
        <v>0</v>
      </c>
      <c r="AV61" s="120">
        <f>ROUND(SUM(AX61:AY61),2)</f>
        <v>0</v>
      </c>
      <c r="AW61" s="121">
        <f>'SO 7- 108_9 - SPOJIL I'!T83</f>
        <v>0</v>
      </c>
      <c r="AX61" s="120">
        <f>'SO 7- 108_9 - SPOJIL I'!K35</f>
        <v>0</v>
      </c>
      <c r="AY61" s="120">
        <f>'SO 7- 108_9 - SPOJIL I'!K36</f>
        <v>0</v>
      </c>
      <c r="AZ61" s="120">
        <f>'SO 7- 108_9 - SPOJIL I'!K37</f>
        <v>0</v>
      </c>
      <c r="BA61" s="120">
        <f>'SO 7- 108_9 - SPOJIL I'!K38</f>
        <v>0</v>
      </c>
      <c r="BB61" s="120">
        <f>'SO 7- 108_9 - SPOJIL I'!F35</f>
        <v>0</v>
      </c>
      <c r="BC61" s="120">
        <f>'SO 7- 108_9 - SPOJIL I'!F36</f>
        <v>0</v>
      </c>
      <c r="BD61" s="120">
        <f>'SO 7- 108_9 - SPOJIL I'!F37</f>
        <v>0</v>
      </c>
      <c r="BE61" s="120">
        <f>'SO 7- 108_9 - SPOJIL I'!F38</f>
        <v>0</v>
      </c>
      <c r="BF61" s="122">
        <f>'SO 7- 108_9 - SPOJIL I'!F39</f>
        <v>0</v>
      </c>
      <c r="BG61" s="7"/>
      <c r="BT61" s="123" t="s">
        <v>80</v>
      </c>
      <c r="BV61" s="123" t="s">
        <v>74</v>
      </c>
      <c r="BW61" s="123" t="s">
        <v>98</v>
      </c>
      <c r="BX61" s="123" t="s">
        <v>6</v>
      </c>
      <c r="CL61" s="123" t="s">
        <v>20</v>
      </c>
      <c r="CM61" s="123" t="s">
        <v>82</v>
      </c>
    </row>
    <row r="62" spans="1:91" s="7" customFormat="1" ht="24.6" customHeight="1">
      <c r="A62" s="111" t="s">
        <v>76</v>
      </c>
      <c r="B62" s="112"/>
      <c r="C62" s="113"/>
      <c r="D62" s="114" t="s">
        <v>99</v>
      </c>
      <c r="E62" s="114"/>
      <c r="F62" s="114"/>
      <c r="G62" s="114"/>
      <c r="H62" s="114"/>
      <c r="I62" s="115"/>
      <c r="J62" s="114" t="s">
        <v>100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 8- 108_192 - ODV. HOLI...'!K32</f>
        <v>0</v>
      </c>
      <c r="AH62" s="115"/>
      <c r="AI62" s="115"/>
      <c r="AJ62" s="115"/>
      <c r="AK62" s="115"/>
      <c r="AL62" s="115"/>
      <c r="AM62" s="115"/>
      <c r="AN62" s="116">
        <f>SUM(AG62,AV62)</f>
        <v>0</v>
      </c>
      <c r="AO62" s="115"/>
      <c r="AP62" s="115"/>
      <c r="AQ62" s="117" t="s">
        <v>79</v>
      </c>
      <c r="AR62" s="118"/>
      <c r="AS62" s="119">
        <f>'SO 8- 108_192 - ODV. HOLI...'!K30</f>
        <v>0</v>
      </c>
      <c r="AT62" s="120">
        <f>'SO 8- 108_192 - ODV. HOLI...'!K31</f>
        <v>0</v>
      </c>
      <c r="AU62" s="120">
        <v>0</v>
      </c>
      <c r="AV62" s="120">
        <f>ROUND(SUM(AX62:AY62),2)</f>
        <v>0</v>
      </c>
      <c r="AW62" s="121">
        <f>'SO 8- 108_192 - ODV. HOLI...'!T83</f>
        <v>0</v>
      </c>
      <c r="AX62" s="120">
        <f>'SO 8- 108_192 - ODV. HOLI...'!K35</f>
        <v>0</v>
      </c>
      <c r="AY62" s="120">
        <f>'SO 8- 108_192 - ODV. HOLI...'!K36</f>
        <v>0</v>
      </c>
      <c r="AZ62" s="120">
        <f>'SO 8- 108_192 - ODV. HOLI...'!K37</f>
        <v>0</v>
      </c>
      <c r="BA62" s="120">
        <f>'SO 8- 108_192 - ODV. HOLI...'!K38</f>
        <v>0</v>
      </c>
      <c r="BB62" s="120">
        <f>'SO 8- 108_192 - ODV. HOLI...'!F35</f>
        <v>0</v>
      </c>
      <c r="BC62" s="120">
        <f>'SO 8- 108_192 - ODV. HOLI...'!F36</f>
        <v>0</v>
      </c>
      <c r="BD62" s="120">
        <f>'SO 8- 108_192 - ODV. HOLI...'!F37</f>
        <v>0</v>
      </c>
      <c r="BE62" s="120">
        <f>'SO 8- 108_192 - ODV. HOLI...'!F38</f>
        <v>0</v>
      </c>
      <c r="BF62" s="122">
        <f>'SO 8- 108_192 - ODV. HOLI...'!F39</f>
        <v>0</v>
      </c>
      <c r="BG62" s="7"/>
      <c r="BT62" s="123" t="s">
        <v>80</v>
      </c>
      <c r="BV62" s="123" t="s">
        <v>74</v>
      </c>
      <c r="BW62" s="123" t="s">
        <v>101</v>
      </c>
      <c r="BX62" s="123" t="s">
        <v>6</v>
      </c>
      <c r="CL62" s="123" t="s">
        <v>20</v>
      </c>
      <c r="CM62" s="123" t="s">
        <v>82</v>
      </c>
    </row>
    <row r="63" spans="1:91" s="7" customFormat="1" ht="24.6" customHeight="1">
      <c r="A63" s="111" t="s">
        <v>76</v>
      </c>
      <c r="B63" s="112"/>
      <c r="C63" s="113"/>
      <c r="D63" s="114" t="s">
        <v>102</v>
      </c>
      <c r="E63" s="114"/>
      <c r="F63" s="114"/>
      <c r="G63" s="114"/>
      <c r="H63" s="114"/>
      <c r="I63" s="115"/>
      <c r="J63" s="114" t="s">
        <v>103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 9- 108_193 - HOLICE I,...'!K32</f>
        <v>0</v>
      </c>
      <c r="AH63" s="115"/>
      <c r="AI63" s="115"/>
      <c r="AJ63" s="115"/>
      <c r="AK63" s="115"/>
      <c r="AL63" s="115"/>
      <c r="AM63" s="115"/>
      <c r="AN63" s="116">
        <f>SUM(AG63,AV63)</f>
        <v>0</v>
      </c>
      <c r="AO63" s="115"/>
      <c r="AP63" s="115"/>
      <c r="AQ63" s="117" t="s">
        <v>79</v>
      </c>
      <c r="AR63" s="118"/>
      <c r="AS63" s="119">
        <f>'SO 9- 108_193 - HOLICE I,...'!K30</f>
        <v>0</v>
      </c>
      <c r="AT63" s="120">
        <f>'SO 9- 108_193 - HOLICE I,...'!K31</f>
        <v>0</v>
      </c>
      <c r="AU63" s="120">
        <v>0</v>
      </c>
      <c r="AV63" s="120">
        <f>ROUND(SUM(AX63:AY63),2)</f>
        <v>0</v>
      </c>
      <c r="AW63" s="121">
        <f>'SO 9- 108_193 - HOLICE I,...'!T83</f>
        <v>0</v>
      </c>
      <c r="AX63" s="120">
        <f>'SO 9- 108_193 - HOLICE I,...'!K35</f>
        <v>0</v>
      </c>
      <c r="AY63" s="120">
        <f>'SO 9- 108_193 - HOLICE I,...'!K36</f>
        <v>0</v>
      </c>
      <c r="AZ63" s="120">
        <f>'SO 9- 108_193 - HOLICE I,...'!K37</f>
        <v>0</v>
      </c>
      <c r="BA63" s="120">
        <f>'SO 9- 108_193 - HOLICE I,...'!K38</f>
        <v>0</v>
      </c>
      <c r="BB63" s="120">
        <f>'SO 9- 108_193 - HOLICE I,...'!F35</f>
        <v>0</v>
      </c>
      <c r="BC63" s="120">
        <f>'SO 9- 108_193 - HOLICE I,...'!F36</f>
        <v>0</v>
      </c>
      <c r="BD63" s="120">
        <f>'SO 9- 108_193 - HOLICE I,...'!F37</f>
        <v>0</v>
      </c>
      <c r="BE63" s="120">
        <f>'SO 9- 108_193 - HOLICE I,...'!F38</f>
        <v>0</v>
      </c>
      <c r="BF63" s="122">
        <f>'SO 9- 108_193 - HOLICE I,...'!F39</f>
        <v>0</v>
      </c>
      <c r="BG63" s="7"/>
      <c r="BT63" s="123" t="s">
        <v>80</v>
      </c>
      <c r="BV63" s="123" t="s">
        <v>74</v>
      </c>
      <c r="BW63" s="123" t="s">
        <v>104</v>
      </c>
      <c r="BX63" s="123" t="s">
        <v>6</v>
      </c>
      <c r="CL63" s="123" t="s">
        <v>20</v>
      </c>
      <c r="CM63" s="123" t="s">
        <v>82</v>
      </c>
    </row>
    <row r="64" spans="1:91" s="7" customFormat="1" ht="37.2" customHeight="1">
      <c r="A64" s="111" t="s">
        <v>76</v>
      </c>
      <c r="B64" s="112"/>
      <c r="C64" s="113"/>
      <c r="D64" s="114" t="s">
        <v>105</v>
      </c>
      <c r="E64" s="114"/>
      <c r="F64" s="114"/>
      <c r="G64" s="114"/>
      <c r="H64" s="114"/>
      <c r="I64" s="115"/>
      <c r="J64" s="114" t="s">
        <v>106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 10- 108_411 - MATEROV ...'!K32</f>
        <v>0</v>
      </c>
      <c r="AH64" s="115"/>
      <c r="AI64" s="115"/>
      <c r="AJ64" s="115"/>
      <c r="AK64" s="115"/>
      <c r="AL64" s="115"/>
      <c r="AM64" s="115"/>
      <c r="AN64" s="116">
        <f>SUM(AG64,AV64)</f>
        <v>0</v>
      </c>
      <c r="AO64" s="115"/>
      <c r="AP64" s="115"/>
      <c r="AQ64" s="117" t="s">
        <v>79</v>
      </c>
      <c r="AR64" s="118"/>
      <c r="AS64" s="124">
        <f>'SO 10- 108_411 - MATEROV ...'!K30</f>
        <v>0</v>
      </c>
      <c r="AT64" s="125">
        <f>'SO 10- 108_411 - MATEROV ...'!K31</f>
        <v>0</v>
      </c>
      <c r="AU64" s="125">
        <v>0</v>
      </c>
      <c r="AV64" s="125">
        <f>ROUND(SUM(AX64:AY64),2)</f>
        <v>0</v>
      </c>
      <c r="AW64" s="126">
        <f>'SO 10- 108_411 - MATEROV ...'!T83</f>
        <v>0</v>
      </c>
      <c r="AX64" s="125">
        <f>'SO 10- 108_411 - MATEROV ...'!K35</f>
        <v>0</v>
      </c>
      <c r="AY64" s="125">
        <f>'SO 10- 108_411 - MATEROV ...'!K36</f>
        <v>0</v>
      </c>
      <c r="AZ64" s="125">
        <f>'SO 10- 108_411 - MATEROV ...'!K37</f>
        <v>0</v>
      </c>
      <c r="BA64" s="125">
        <f>'SO 10- 108_411 - MATEROV ...'!K38</f>
        <v>0</v>
      </c>
      <c r="BB64" s="125">
        <f>'SO 10- 108_411 - MATEROV ...'!F35</f>
        <v>0</v>
      </c>
      <c r="BC64" s="125">
        <f>'SO 10- 108_411 - MATEROV ...'!F36</f>
        <v>0</v>
      </c>
      <c r="BD64" s="125">
        <f>'SO 10- 108_411 - MATEROV ...'!F37</f>
        <v>0</v>
      </c>
      <c r="BE64" s="125">
        <f>'SO 10- 108_411 - MATEROV ...'!F38</f>
        <v>0</v>
      </c>
      <c r="BF64" s="127">
        <f>'SO 10- 108_411 - MATEROV ...'!F39</f>
        <v>0</v>
      </c>
      <c r="BG64" s="7"/>
      <c r="BT64" s="123" t="s">
        <v>80</v>
      </c>
      <c r="BV64" s="123" t="s">
        <v>74</v>
      </c>
      <c r="BW64" s="123" t="s">
        <v>107</v>
      </c>
      <c r="BX64" s="123" t="s">
        <v>6</v>
      </c>
      <c r="CL64" s="123" t="s">
        <v>20</v>
      </c>
      <c r="CM64" s="123" t="s">
        <v>82</v>
      </c>
    </row>
    <row r="65" spans="1:59" s="2" customFormat="1" ht="30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3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</row>
    <row r="66" spans="1:59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43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</row>
  </sheetData>
  <sheetProtection password="CC35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SO 1- 108_428 - STEBLOVA ...'!C2" display="/"/>
    <hyperlink ref="A56" location="'SO 2- 108_366 - ODV. NEMC...'!C2" display="/"/>
    <hyperlink ref="A57" location="'SO 3- 108_365 - ODV. NEMC...'!C2" display="/"/>
    <hyperlink ref="A58" location="'SO 4- 108_364 - ODV. NEMC...'!C2" display="/"/>
    <hyperlink ref="A59" location="'SO 5- 108_007 - SPOJIL I'!C2" display="/"/>
    <hyperlink ref="A60" location="'SO 6- 108_8 - SPOJIL I'!C2" display="/"/>
    <hyperlink ref="A61" location="'SO 7- 108_9 - SPOJIL I'!C2" display="/"/>
    <hyperlink ref="A62" location="'SO 8- 108_192 - ODV. HOLI...'!C2" display="/"/>
    <hyperlink ref="A63" location="'SO 9- 108_193 - HOLICE I,...'!C2" display="/"/>
    <hyperlink ref="A64" location="'SO 10- 108_411 - MATEROV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266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255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9: 108_193 - HOLICE I,II -c.15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Holice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9: 108_193 - HOLICE I,II -c.15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Holice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0.033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267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268</v>
      </c>
      <c r="G89" s="227"/>
      <c r="H89" s="230">
        <v>0.033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0.293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269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270</v>
      </c>
      <c r="G93" s="227"/>
      <c r="H93" s="230">
        <v>0.293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0.033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271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272</v>
      </c>
      <c r="G97" s="227"/>
      <c r="H97" s="230">
        <v>0.033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0.293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273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274</v>
      </c>
      <c r="G101" s="227"/>
      <c r="H101" s="230">
        <v>0.293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0.033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275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272</v>
      </c>
      <c r="G104" s="227"/>
      <c r="H104" s="230">
        <v>0.033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0.293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276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274</v>
      </c>
      <c r="G107" s="227"/>
      <c r="H107" s="230">
        <v>0.293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277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278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10: 108_411 - MATEROV TREBOSICE c.6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Nové Jesenčany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10: 108_411 - MATEROV TREBOSICE c.6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Nové Jesenčany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0.06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279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280</v>
      </c>
      <c r="G89" s="227"/>
      <c r="H89" s="230">
        <v>0.06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0.09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281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282</v>
      </c>
      <c r="G93" s="227"/>
      <c r="H93" s="230">
        <v>0.09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0.06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283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284</v>
      </c>
      <c r="G97" s="227"/>
      <c r="H97" s="230">
        <v>0.06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0.09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285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286</v>
      </c>
      <c r="G101" s="227"/>
      <c r="H101" s="230">
        <v>0.09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0.06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287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284</v>
      </c>
      <c r="G104" s="227"/>
      <c r="H104" s="230">
        <v>0.06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0.09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288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286</v>
      </c>
      <c r="G107" s="227"/>
      <c r="H107" s="230">
        <v>0.09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4" customFormat="1" ht="45" customHeight="1">
      <c r="B3" s="244"/>
      <c r="C3" s="245" t="s">
        <v>289</v>
      </c>
      <c r="D3" s="245"/>
      <c r="E3" s="245"/>
      <c r="F3" s="245"/>
      <c r="G3" s="245"/>
      <c r="H3" s="245"/>
      <c r="I3" s="245"/>
      <c r="J3" s="245"/>
      <c r="K3" s="246"/>
    </row>
    <row r="4" spans="2:11" s="1" customFormat="1" ht="25.5" customHeight="1">
      <c r="B4" s="247"/>
      <c r="C4" s="248" t="s">
        <v>290</v>
      </c>
      <c r="D4" s="248"/>
      <c r="E4" s="248"/>
      <c r="F4" s="248"/>
      <c r="G4" s="248"/>
      <c r="H4" s="248"/>
      <c r="I4" s="248"/>
      <c r="J4" s="248"/>
      <c r="K4" s="249"/>
    </row>
    <row r="5" spans="2:11" s="1" customFormat="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7"/>
      <c r="C6" s="251" t="s">
        <v>291</v>
      </c>
      <c r="D6" s="251"/>
      <c r="E6" s="251"/>
      <c r="F6" s="251"/>
      <c r="G6" s="251"/>
      <c r="H6" s="251"/>
      <c r="I6" s="251"/>
      <c r="J6" s="251"/>
      <c r="K6" s="249"/>
    </row>
    <row r="7" spans="2:11" s="1" customFormat="1" ht="15" customHeight="1">
      <c r="B7" s="252"/>
      <c r="C7" s="251" t="s">
        <v>292</v>
      </c>
      <c r="D7" s="251"/>
      <c r="E7" s="251"/>
      <c r="F7" s="251"/>
      <c r="G7" s="251"/>
      <c r="H7" s="251"/>
      <c r="I7" s="251"/>
      <c r="J7" s="251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251" t="s">
        <v>293</v>
      </c>
      <c r="D9" s="251"/>
      <c r="E9" s="251"/>
      <c r="F9" s="251"/>
      <c r="G9" s="251"/>
      <c r="H9" s="251"/>
      <c r="I9" s="251"/>
      <c r="J9" s="251"/>
      <c r="K9" s="249"/>
    </row>
    <row r="10" spans="2:11" s="1" customFormat="1" ht="15" customHeight="1">
      <c r="B10" s="252"/>
      <c r="C10" s="251"/>
      <c r="D10" s="251" t="s">
        <v>294</v>
      </c>
      <c r="E10" s="251"/>
      <c r="F10" s="251"/>
      <c r="G10" s="251"/>
      <c r="H10" s="251"/>
      <c r="I10" s="251"/>
      <c r="J10" s="251"/>
      <c r="K10" s="249"/>
    </row>
    <row r="11" spans="2:11" s="1" customFormat="1" ht="15" customHeight="1">
      <c r="B11" s="252"/>
      <c r="C11" s="253"/>
      <c r="D11" s="251" t="s">
        <v>295</v>
      </c>
      <c r="E11" s="251"/>
      <c r="F11" s="251"/>
      <c r="G11" s="251"/>
      <c r="H11" s="251"/>
      <c r="I11" s="251"/>
      <c r="J11" s="251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296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251" t="s">
        <v>297</v>
      </c>
      <c r="E15" s="251"/>
      <c r="F15" s="251"/>
      <c r="G15" s="251"/>
      <c r="H15" s="251"/>
      <c r="I15" s="251"/>
      <c r="J15" s="251"/>
      <c r="K15" s="249"/>
    </row>
    <row r="16" spans="2:11" s="1" customFormat="1" ht="15" customHeight="1">
      <c r="B16" s="252"/>
      <c r="C16" s="253"/>
      <c r="D16" s="251" t="s">
        <v>298</v>
      </c>
      <c r="E16" s="251"/>
      <c r="F16" s="251"/>
      <c r="G16" s="251"/>
      <c r="H16" s="251"/>
      <c r="I16" s="251"/>
      <c r="J16" s="251"/>
      <c r="K16" s="249"/>
    </row>
    <row r="17" spans="2:11" s="1" customFormat="1" ht="15" customHeight="1">
      <c r="B17" s="252"/>
      <c r="C17" s="253"/>
      <c r="D17" s="251" t="s">
        <v>299</v>
      </c>
      <c r="E17" s="251"/>
      <c r="F17" s="251"/>
      <c r="G17" s="251"/>
      <c r="H17" s="251"/>
      <c r="I17" s="251"/>
      <c r="J17" s="251"/>
      <c r="K17" s="249"/>
    </row>
    <row r="18" spans="2:11" s="1" customFormat="1" ht="15" customHeight="1">
      <c r="B18" s="252"/>
      <c r="C18" s="253"/>
      <c r="D18" s="253"/>
      <c r="E18" s="255" t="s">
        <v>79</v>
      </c>
      <c r="F18" s="251" t="s">
        <v>300</v>
      </c>
      <c r="G18" s="251"/>
      <c r="H18" s="251"/>
      <c r="I18" s="251"/>
      <c r="J18" s="251"/>
      <c r="K18" s="249"/>
    </row>
    <row r="19" spans="2:11" s="1" customFormat="1" ht="15" customHeight="1">
      <c r="B19" s="252"/>
      <c r="C19" s="253"/>
      <c r="D19" s="253"/>
      <c r="E19" s="255" t="s">
        <v>301</v>
      </c>
      <c r="F19" s="251" t="s">
        <v>302</v>
      </c>
      <c r="G19" s="251"/>
      <c r="H19" s="251"/>
      <c r="I19" s="251"/>
      <c r="J19" s="251"/>
      <c r="K19" s="249"/>
    </row>
    <row r="20" spans="2:11" s="1" customFormat="1" ht="15" customHeight="1">
      <c r="B20" s="252"/>
      <c r="C20" s="253"/>
      <c r="D20" s="253"/>
      <c r="E20" s="255" t="s">
        <v>303</v>
      </c>
      <c r="F20" s="251" t="s">
        <v>304</v>
      </c>
      <c r="G20" s="251"/>
      <c r="H20" s="251"/>
      <c r="I20" s="251"/>
      <c r="J20" s="251"/>
      <c r="K20" s="249"/>
    </row>
    <row r="21" spans="2:11" s="1" customFormat="1" ht="15" customHeight="1">
      <c r="B21" s="252"/>
      <c r="C21" s="253"/>
      <c r="D21" s="253"/>
      <c r="E21" s="255" t="s">
        <v>305</v>
      </c>
      <c r="F21" s="251" t="s">
        <v>306</v>
      </c>
      <c r="G21" s="251"/>
      <c r="H21" s="251"/>
      <c r="I21" s="251"/>
      <c r="J21" s="251"/>
      <c r="K21" s="249"/>
    </row>
    <row r="22" spans="2:11" s="1" customFormat="1" ht="15" customHeight="1">
      <c r="B22" s="252"/>
      <c r="C22" s="253"/>
      <c r="D22" s="253"/>
      <c r="E22" s="255" t="s">
        <v>307</v>
      </c>
      <c r="F22" s="251" t="s">
        <v>308</v>
      </c>
      <c r="G22" s="251"/>
      <c r="H22" s="251"/>
      <c r="I22" s="251"/>
      <c r="J22" s="251"/>
      <c r="K22" s="249"/>
    </row>
    <row r="23" spans="2:11" s="1" customFormat="1" ht="15" customHeight="1">
      <c r="B23" s="252"/>
      <c r="C23" s="253"/>
      <c r="D23" s="253"/>
      <c r="E23" s="255" t="s">
        <v>309</v>
      </c>
      <c r="F23" s="251" t="s">
        <v>310</v>
      </c>
      <c r="G23" s="251"/>
      <c r="H23" s="251"/>
      <c r="I23" s="251"/>
      <c r="J23" s="251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251" t="s">
        <v>311</v>
      </c>
      <c r="D25" s="251"/>
      <c r="E25" s="251"/>
      <c r="F25" s="251"/>
      <c r="G25" s="251"/>
      <c r="H25" s="251"/>
      <c r="I25" s="251"/>
      <c r="J25" s="251"/>
      <c r="K25" s="249"/>
    </row>
    <row r="26" spans="2:11" s="1" customFormat="1" ht="15" customHeight="1">
      <c r="B26" s="252"/>
      <c r="C26" s="251" t="s">
        <v>312</v>
      </c>
      <c r="D26" s="251"/>
      <c r="E26" s="251"/>
      <c r="F26" s="251"/>
      <c r="G26" s="251"/>
      <c r="H26" s="251"/>
      <c r="I26" s="251"/>
      <c r="J26" s="251"/>
      <c r="K26" s="249"/>
    </row>
    <row r="27" spans="2:11" s="1" customFormat="1" ht="15" customHeight="1">
      <c r="B27" s="252"/>
      <c r="C27" s="251"/>
      <c r="D27" s="251" t="s">
        <v>313</v>
      </c>
      <c r="E27" s="251"/>
      <c r="F27" s="251"/>
      <c r="G27" s="251"/>
      <c r="H27" s="251"/>
      <c r="I27" s="251"/>
      <c r="J27" s="251"/>
      <c r="K27" s="249"/>
    </row>
    <row r="28" spans="2:11" s="1" customFormat="1" ht="15" customHeight="1">
      <c r="B28" s="252"/>
      <c r="C28" s="253"/>
      <c r="D28" s="251" t="s">
        <v>314</v>
      </c>
      <c r="E28" s="251"/>
      <c r="F28" s="251"/>
      <c r="G28" s="251"/>
      <c r="H28" s="251"/>
      <c r="I28" s="251"/>
      <c r="J28" s="251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251" t="s">
        <v>315</v>
      </c>
      <c r="E30" s="251"/>
      <c r="F30" s="251"/>
      <c r="G30" s="251"/>
      <c r="H30" s="251"/>
      <c r="I30" s="251"/>
      <c r="J30" s="251"/>
      <c r="K30" s="249"/>
    </row>
    <row r="31" spans="2:11" s="1" customFormat="1" ht="15" customHeight="1">
      <c r="B31" s="252"/>
      <c r="C31" s="253"/>
      <c r="D31" s="251" t="s">
        <v>316</v>
      </c>
      <c r="E31" s="251"/>
      <c r="F31" s="251"/>
      <c r="G31" s="251"/>
      <c r="H31" s="251"/>
      <c r="I31" s="251"/>
      <c r="J31" s="251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251" t="s">
        <v>317</v>
      </c>
      <c r="E33" s="251"/>
      <c r="F33" s="251"/>
      <c r="G33" s="251"/>
      <c r="H33" s="251"/>
      <c r="I33" s="251"/>
      <c r="J33" s="251"/>
      <c r="K33" s="249"/>
    </row>
    <row r="34" spans="2:11" s="1" customFormat="1" ht="15" customHeight="1">
      <c r="B34" s="252"/>
      <c r="C34" s="253"/>
      <c r="D34" s="251" t="s">
        <v>318</v>
      </c>
      <c r="E34" s="251"/>
      <c r="F34" s="251"/>
      <c r="G34" s="251"/>
      <c r="H34" s="251"/>
      <c r="I34" s="251"/>
      <c r="J34" s="251"/>
      <c r="K34" s="249"/>
    </row>
    <row r="35" spans="2:11" s="1" customFormat="1" ht="15" customHeight="1">
      <c r="B35" s="252"/>
      <c r="C35" s="253"/>
      <c r="D35" s="251" t="s">
        <v>319</v>
      </c>
      <c r="E35" s="251"/>
      <c r="F35" s="251"/>
      <c r="G35" s="251"/>
      <c r="H35" s="251"/>
      <c r="I35" s="251"/>
      <c r="J35" s="251"/>
      <c r="K35" s="249"/>
    </row>
    <row r="36" spans="2:11" s="1" customFormat="1" ht="15" customHeight="1">
      <c r="B36" s="252"/>
      <c r="C36" s="253"/>
      <c r="D36" s="251"/>
      <c r="E36" s="254" t="s">
        <v>124</v>
      </c>
      <c r="F36" s="251"/>
      <c r="G36" s="251" t="s">
        <v>320</v>
      </c>
      <c r="H36" s="251"/>
      <c r="I36" s="251"/>
      <c r="J36" s="251"/>
      <c r="K36" s="249"/>
    </row>
    <row r="37" spans="2:11" s="1" customFormat="1" ht="30.75" customHeight="1">
      <c r="B37" s="252"/>
      <c r="C37" s="253"/>
      <c r="D37" s="251"/>
      <c r="E37" s="254" t="s">
        <v>321</v>
      </c>
      <c r="F37" s="251"/>
      <c r="G37" s="251" t="s">
        <v>322</v>
      </c>
      <c r="H37" s="251"/>
      <c r="I37" s="251"/>
      <c r="J37" s="251"/>
      <c r="K37" s="249"/>
    </row>
    <row r="38" spans="2:11" s="1" customFormat="1" ht="15" customHeight="1">
      <c r="B38" s="252"/>
      <c r="C38" s="253"/>
      <c r="D38" s="251"/>
      <c r="E38" s="254" t="s">
        <v>51</v>
      </c>
      <c r="F38" s="251"/>
      <c r="G38" s="251" t="s">
        <v>323</v>
      </c>
      <c r="H38" s="251"/>
      <c r="I38" s="251"/>
      <c r="J38" s="251"/>
      <c r="K38" s="249"/>
    </row>
    <row r="39" spans="2:11" s="1" customFormat="1" ht="15" customHeight="1">
      <c r="B39" s="252"/>
      <c r="C39" s="253"/>
      <c r="D39" s="251"/>
      <c r="E39" s="254" t="s">
        <v>52</v>
      </c>
      <c r="F39" s="251"/>
      <c r="G39" s="251" t="s">
        <v>324</v>
      </c>
      <c r="H39" s="251"/>
      <c r="I39" s="251"/>
      <c r="J39" s="251"/>
      <c r="K39" s="249"/>
    </row>
    <row r="40" spans="2:11" s="1" customFormat="1" ht="15" customHeight="1">
      <c r="B40" s="252"/>
      <c r="C40" s="253"/>
      <c r="D40" s="251"/>
      <c r="E40" s="254" t="s">
        <v>125</v>
      </c>
      <c r="F40" s="251"/>
      <c r="G40" s="251" t="s">
        <v>325</v>
      </c>
      <c r="H40" s="251"/>
      <c r="I40" s="251"/>
      <c r="J40" s="251"/>
      <c r="K40" s="249"/>
    </row>
    <row r="41" spans="2:11" s="1" customFormat="1" ht="15" customHeight="1">
      <c r="B41" s="252"/>
      <c r="C41" s="253"/>
      <c r="D41" s="251"/>
      <c r="E41" s="254" t="s">
        <v>126</v>
      </c>
      <c r="F41" s="251"/>
      <c r="G41" s="251" t="s">
        <v>326</v>
      </c>
      <c r="H41" s="251"/>
      <c r="I41" s="251"/>
      <c r="J41" s="251"/>
      <c r="K41" s="249"/>
    </row>
    <row r="42" spans="2:11" s="1" customFormat="1" ht="15" customHeight="1">
      <c r="B42" s="252"/>
      <c r="C42" s="253"/>
      <c r="D42" s="251"/>
      <c r="E42" s="254" t="s">
        <v>327</v>
      </c>
      <c r="F42" s="251"/>
      <c r="G42" s="251" t="s">
        <v>328</v>
      </c>
      <c r="H42" s="251"/>
      <c r="I42" s="251"/>
      <c r="J42" s="251"/>
      <c r="K42" s="249"/>
    </row>
    <row r="43" spans="2:11" s="1" customFormat="1" ht="15" customHeight="1">
      <c r="B43" s="252"/>
      <c r="C43" s="253"/>
      <c r="D43" s="251"/>
      <c r="E43" s="254"/>
      <c r="F43" s="251"/>
      <c r="G43" s="251" t="s">
        <v>329</v>
      </c>
      <c r="H43" s="251"/>
      <c r="I43" s="251"/>
      <c r="J43" s="251"/>
      <c r="K43" s="249"/>
    </row>
    <row r="44" spans="2:11" s="1" customFormat="1" ht="15" customHeight="1">
      <c r="B44" s="252"/>
      <c r="C44" s="253"/>
      <c r="D44" s="251"/>
      <c r="E44" s="254" t="s">
        <v>330</v>
      </c>
      <c r="F44" s="251"/>
      <c r="G44" s="251" t="s">
        <v>331</v>
      </c>
      <c r="H44" s="251"/>
      <c r="I44" s="251"/>
      <c r="J44" s="251"/>
      <c r="K44" s="249"/>
    </row>
    <row r="45" spans="2:11" s="1" customFormat="1" ht="15" customHeight="1">
      <c r="B45" s="252"/>
      <c r="C45" s="253"/>
      <c r="D45" s="251"/>
      <c r="E45" s="254" t="s">
        <v>129</v>
      </c>
      <c r="F45" s="251"/>
      <c r="G45" s="251" t="s">
        <v>332</v>
      </c>
      <c r="H45" s="251"/>
      <c r="I45" s="251"/>
      <c r="J45" s="251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251" t="s">
        <v>333</v>
      </c>
      <c r="E47" s="251"/>
      <c r="F47" s="251"/>
      <c r="G47" s="251"/>
      <c r="H47" s="251"/>
      <c r="I47" s="251"/>
      <c r="J47" s="251"/>
      <c r="K47" s="249"/>
    </row>
    <row r="48" spans="2:11" s="1" customFormat="1" ht="15" customHeight="1">
      <c r="B48" s="252"/>
      <c r="C48" s="253"/>
      <c r="D48" s="253"/>
      <c r="E48" s="251" t="s">
        <v>334</v>
      </c>
      <c r="F48" s="251"/>
      <c r="G48" s="251"/>
      <c r="H48" s="251"/>
      <c r="I48" s="251"/>
      <c r="J48" s="251"/>
      <c r="K48" s="249"/>
    </row>
    <row r="49" spans="2:11" s="1" customFormat="1" ht="15" customHeight="1">
      <c r="B49" s="252"/>
      <c r="C49" s="253"/>
      <c r="D49" s="253"/>
      <c r="E49" s="251" t="s">
        <v>335</v>
      </c>
      <c r="F49" s="251"/>
      <c r="G49" s="251"/>
      <c r="H49" s="251"/>
      <c r="I49" s="251"/>
      <c r="J49" s="251"/>
      <c r="K49" s="249"/>
    </row>
    <row r="50" spans="2:11" s="1" customFormat="1" ht="15" customHeight="1">
      <c r="B50" s="252"/>
      <c r="C50" s="253"/>
      <c r="D50" s="253"/>
      <c r="E50" s="251" t="s">
        <v>336</v>
      </c>
      <c r="F50" s="251"/>
      <c r="G50" s="251"/>
      <c r="H50" s="251"/>
      <c r="I50" s="251"/>
      <c r="J50" s="251"/>
      <c r="K50" s="249"/>
    </row>
    <row r="51" spans="2:11" s="1" customFormat="1" ht="15" customHeight="1">
      <c r="B51" s="252"/>
      <c r="C51" s="253"/>
      <c r="D51" s="251" t="s">
        <v>337</v>
      </c>
      <c r="E51" s="251"/>
      <c r="F51" s="251"/>
      <c r="G51" s="251"/>
      <c r="H51" s="251"/>
      <c r="I51" s="251"/>
      <c r="J51" s="251"/>
      <c r="K51" s="249"/>
    </row>
    <row r="52" spans="2:11" s="1" customFormat="1" ht="25.5" customHeight="1">
      <c r="B52" s="247"/>
      <c r="C52" s="248" t="s">
        <v>338</v>
      </c>
      <c r="D52" s="248"/>
      <c r="E52" s="248"/>
      <c r="F52" s="248"/>
      <c r="G52" s="248"/>
      <c r="H52" s="248"/>
      <c r="I52" s="248"/>
      <c r="J52" s="248"/>
      <c r="K52" s="249"/>
    </row>
    <row r="53" spans="2:11" s="1" customFormat="1" ht="5.25" customHeight="1">
      <c r="B53" s="247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7"/>
      <c r="C54" s="251" t="s">
        <v>339</v>
      </c>
      <c r="D54" s="251"/>
      <c r="E54" s="251"/>
      <c r="F54" s="251"/>
      <c r="G54" s="251"/>
      <c r="H54" s="251"/>
      <c r="I54" s="251"/>
      <c r="J54" s="251"/>
      <c r="K54" s="249"/>
    </row>
    <row r="55" spans="2:11" s="1" customFormat="1" ht="15" customHeight="1">
      <c r="B55" s="247"/>
      <c r="C55" s="251" t="s">
        <v>340</v>
      </c>
      <c r="D55" s="251"/>
      <c r="E55" s="251"/>
      <c r="F55" s="251"/>
      <c r="G55" s="251"/>
      <c r="H55" s="251"/>
      <c r="I55" s="251"/>
      <c r="J55" s="251"/>
      <c r="K55" s="249"/>
    </row>
    <row r="56" spans="2:11" s="1" customFormat="1" ht="12.75" customHeight="1">
      <c r="B56" s="247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7"/>
      <c r="C57" s="251" t="s">
        <v>341</v>
      </c>
      <c r="D57" s="251"/>
      <c r="E57" s="251"/>
      <c r="F57" s="251"/>
      <c r="G57" s="251"/>
      <c r="H57" s="251"/>
      <c r="I57" s="251"/>
      <c r="J57" s="251"/>
      <c r="K57" s="249"/>
    </row>
    <row r="58" spans="2:11" s="1" customFormat="1" ht="15" customHeight="1">
      <c r="B58" s="247"/>
      <c r="C58" s="253"/>
      <c r="D58" s="251" t="s">
        <v>342</v>
      </c>
      <c r="E58" s="251"/>
      <c r="F58" s="251"/>
      <c r="G58" s="251"/>
      <c r="H58" s="251"/>
      <c r="I58" s="251"/>
      <c r="J58" s="251"/>
      <c r="K58" s="249"/>
    </row>
    <row r="59" spans="2:11" s="1" customFormat="1" ht="15" customHeight="1">
      <c r="B59" s="247"/>
      <c r="C59" s="253"/>
      <c r="D59" s="251" t="s">
        <v>343</v>
      </c>
      <c r="E59" s="251"/>
      <c r="F59" s="251"/>
      <c r="G59" s="251"/>
      <c r="H59" s="251"/>
      <c r="I59" s="251"/>
      <c r="J59" s="251"/>
      <c r="K59" s="249"/>
    </row>
    <row r="60" spans="2:11" s="1" customFormat="1" ht="15" customHeight="1">
      <c r="B60" s="247"/>
      <c r="C60" s="253"/>
      <c r="D60" s="251" t="s">
        <v>344</v>
      </c>
      <c r="E60" s="251"/>
      <c r="F60" s="251"/>
      <c r="G60" s="251"/>
      <c r="H60" s="251"/>
      <c r="I60" s="251"/>
      <c r="J60" s="251"/>
      <c r="K60" s="249"/>
    </row>
    <row r="61" spans="2:11" s="1" customFormat="1" ht="15" customHeight="1">
      <c r="B61" s="247"/>
      <c r="C61" s="253"/>
      <c r="D61" s="251" t="s">
        <v>345</v>
      </c>
      <c r="E61" s="251"/>
      <c r="F61" s="251"/>
      <c r="G61" s="251"/>
      <c r="H61" s="251"/>
      <c r="I61" s="251"/>
      <c r="J61" s="251"/>
      <c r="K61" s="249"/>
    </row>
    <row r="62" spans="2:11" s="1" customFormat="1" ht="15" customHeight="1">
      <c r="B62" s="247"/>
      <c r="C62" s="253"/>
      <c r="D62" s="256" t="s">
        <v>346</v>
      </c>
      <c r="E62" s="256"/>
      <c r="F62" s="256"/>
      <c r="G62" s="256"/>
      <c r="H62" s="256"/>
      <c r="I62" s="256"/>
      <c r="J62" s="256"/>
      <c r="K62" s="249"/>
    </row>
    <row r="63" spans="2:11" s="1" customFormat="1" ht="15" customHeight="1">
      <c r="B63" s="247"/>
      <c r="C63" s="253"/>
      <c r="D63" s="251" t="s">
        <v>347</v>
      </c>
      <c r="E63" s="251"/>
      <c r="F63" s="251"/>
      <c r="G63" s="251"/>
      <c r="H63" s="251"/>
      <c r="I63" s="251"/>
      <c r="J63" s="251"/>
      <c r="K63" s="249"/>
    </row>
    <row r="64" spans="2:11" s="1" customFormat="1" ht="12.75" customHeight="1">
      <c r="B64" s="247"/>
      <c r="C64" s="253"/>
      <c r="D64" s="253"/>
      <c r="E64" s="257"/>
      <c r="F64" s="253"/>
      <c r="G64" s="253"/>
      <c r="H64" s="253"/>
      <c r="I64" s="253"/>
      <c r="J64" s="253"/>
      <c r="K64" s="249"/>
    </row>
    <row r="65" spans="2:11" s="1" customFormat="1" ht="15" customHeight="1">
      <c r="B65" s="247"/>
      <c r="C65" s="253"/>
      <c r="D65" s="251" t="s">
        <v>348</v>
      </c>
      <c r="E65" s="251"/>
      <c r="F65" s="251"/>
      <c r="G65" s="251"/>
      <c r="H65" s="251"/>
      <c r="I65" s="251"/>
      <c r="J65" s="251"/>
      <c r="K65" s="249"/>
    </row>
    <row r="66" spans="2:11" s="1" customFormat="1" ht="15" customHeight="1">
      <c r="B66" s="247"/>
      <c r="C66" s="253"/>
      <c r="D66" s="256" t="s">
        <v>349</v>
      </c>
      <c r="E66" s="256"/>
      <c r="F66" s="256"/>
      <c r="G66" s="256"/>
      <c r="H66" s="256"/>
      <c r="I66" s="256"/>
      <c r="J66" s="256"/>
      <c r="K66" s="249"/>
    </row>
    <row r="67" spans="2:11" s="1" customFormat="1" ht="15" customHeight="1">
      <c r="B67" s="247"/>
      <c r="C67" s="253"/>
      <c r="D67" s="251" t="s">
        <v>350</v>
      </c>
      <c r="E67" s="251"/>
      <c r="F67" s="251"/>
      <c r="G67" s="251"/>
      <c r="H67" s="251"/>
      <c r="I67" s="251"/>
      <c r="J67" s="251"/>
      <c r="K67" s="249"/>
    </row>
    <row r="68" spans="2:11" s="1" customFormat="1" ht="15" customHeight="1">
      <c r="B68" s="247"/>
      <c r="C68" s="253"/>
      <c r="D68" s="251" t="s">
        <v>351</v>
      </c>
      <c r="E68" s="251"/>
      <c r="F68" s="251"/>
      <c r="G68" s="251"/>
      <c r="H68" s="251"/>
      <c r="I68" s="251"/>
      <c r="J68" s="251"/>
      <c r="K68" s="249"/>
    </row>
    <row r="69" spans="2:11" s="1" customFormat="1" ht="15" customHeight="1">
      <c r="B69" s="247"/>
      <c r="C69" s="253"/>
      <c r="D69" s="251" t="s">
        <v>352</v>
      </c>
      <c r="E69" s="251"/>
      <c r="F69" s="251"/>
      <c r="G69" s="251"/>
      <c r="H69" s="251"/>
      <c r="I69" s="251"/>
      <c r="J69" s="251"/>
      <c r="K69" s="249"/>
    </row>
    <row r="70" spans="2:11" s="1" customFormat="1" ht="15" customHeight="1">
      <c r="B70" s="247"/>
      <c r="C70" s="253"/>
      <c r="D70" s="251" t="s">
        <v>353</v>
      </c>
      <c r="E70" s="251"/>
      <c r="F70" s="251"/>
      <c r="G70" s="251"/>
      <c r="H70" s="251"/>
      <c r="I70" s="251"/>
      <c r="J70" s="251"/>
      <c r="K70" s="249"/>
    </row>
    <row r="71" spans="2:11" s="1" customFormat="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s="1" customFormat="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s="1" customFormat="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s="1" customFormat="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s="1" customFormat="1" ht="45" customHeight="1">
      <c r="B75" s="266"/>
      <c r="C75" s="267" t="s">
        <v>354</v>
      </c>
      <c r="D75" s="267"/>
      <c r="E75" s="267"/>
      <c r="F75" s="267"/>
      <c r="G75" s="267"/>
      <c r="H75" s="267"/>
      <c r="I75" s="267"/>
      <c r="J75" s="267"/>
      <c r="K75" s="268"/>
    </row>
    <row r="76" spans="2:11" s="1" customFormat="1" ht="17.25" customHeight="1">
      <c r="B76" s="266"/>
      <c r="C76" s="269" t="s">
        <v>355</v>
      </c>
      <c r="D76" s="269"/>
      <c r="E76" s="269"/>
      <c r="F76" s="269" t="s">
        <v>356</v>
      </c>
      <c r="G76" s="270"/>
      <c r="H76" s="269" t="s">
        <v>52</v>
      </c>
      <c r="I76" s="269" t="s">
        <v>55</v>
      </c>
      <c r="J76" s="269" t="s">
        <v>357</v>
      </c>
      <c r="K76" s="268"/>
    </row>
    <row r="77" spans="2:11" s="1" customFormat="1" ht="17.25" customHeight="1">
      <c r="B77" s="266"/>
      <c r="C77" s="271" t="s">
        <v>358</v>
      </c>
      <c r="D77" s="271"/>
      <c r="E77" s="271"/>
      <c r="F77" s="272" t="s">
        <v>359</v>
      </c>
      <c r="G77" s="273"/>
      <c r="H77" s="271"/>
      <c r="I77" s="271"/>
      <c r="J77" s="271" t="s">
        <v>360</v>
      </c>
      <c r="K77" s="268"/>
    </row>
    <row r="78" spans="2:11" s="1" customFormat="1" ht="5.25" customHeight="1">
      <c r="B78" s="266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6"/>
      <c r="C79" s="254" t="s">
        <v>51</v>
      </c>
      <c r="D79" s="276"/>
      <c r="E79" s="276"/>
      <c r="F79" s="277" t="s">
        <v>361</v>
      </c>
      <c r="G79" s="278"/>
      <c r="H79" s="254" t="s">
        <v>362</v>
      </c>
      <c r="I79" s="254" t="s">
        <v>363</v>
      </c>
      <c r="J79" s="254">
        <v>20</v>
      </c>
      <c r="K79" s="268"/>
    </row>
    <row r="80" spans="2:11" s="1" customFormat="1" ht="15" customHeight="1">
      <c r="B80" s="266"/>
      <c r="C80" s="254" t="s">
        <v>364</v>
      </c>
      <c r="D80" s="254"/>
      <c r="E80" s="254"/>
      <c r="F80" s="277" t="s">
        <v>361</v>
      </c>
      <c r="G80" s="278"/>
      <c r="H80" s="254" t="s">
        <v>365</v>
      </c>
      <c r="I80" s="254" t="s">
        <v>363</v>
      </c>
      <c r="J80" s="254">
        <v>120</v>
      </c>
      <c r="K80" s="268"/>
    </row>
    <row r="81" spans="2:11" s="1" customFormat="1" ht="15" customHeight="1">
      <c r="B81" s="279"/>
      <c r="C81" s="254" t="s">
        <v>366</v>
      </c>
      <c r="D81" s="254"/>
      <c r="E81" s="254"/>
      <c r="F81" s="277" t="s">
        <v>367</v>
      </c>
      <c r="G81" s="278"/>
      <c r="H81" s="254" t="s">
        <v>368</v>
      </c>
      <c r="I81" s="254" t="s">
        <v>363</v>
      </c>
      <c r="J81" s="254">
        <v>50</v>
      </c>
      <c r="K81" s="268"/>
    </row>
    <row r="82" spans="2:11" s="1" customFormat="1" ht="15" customHeight="1">
      <c r="B82" s="279"/>
      <c r="C82" s="254" t="s">
        <v>369</v>
      </c>
      <c r="D82" s="254"/>
      <c r="E82" s="254"/>
      <c r="F82" s="277" t="s">
        <v>361</v>
      </c>
      <c r="G82" s="278"/>
      <c r="H82" s="254" t="s">
        <v>370</v>
      </c>
      <c r="I82" s="254" t="s">
        <v>371</v>
      </c>
      <c r="J82" s="254"/>
      <c r="K82" s="268"/>
    </row>
    <row r="83" spans="2:11" s="1" customFormat="1" ht="15" customHeight="1">
      <c r="B83" s="279"/>
      <c r="C83" s="280" t="s">
        <v>372</v>
      </c>
      <c r="D83" s="280"/>
      <c r="E83" s="280"/>
      <c r="F83" s="281" t="s">
        <v>367</v>
      </c>
      <c r="G83" s="280"/>
      <c r="H83" s="280" t="s">
        <v>373</v>
      </c>
      <c r="I83" s="280" t="s">
        <v>363</v>
      </c>
      <c r="J83" s="280">
        <v>15</v>
      </c>
      <c r="K83" s="268"/>
    </row>
    <row r="84" spans="2:11" s="1" customFormat="1" ht="15" customHeight="1">
      <c r="B84" s="279"/>
      <c r="C84" s="280" t="s">
        <v>374</v>
      </c>
      <c r="D84" s="280"/>
      <c r="E84" s="280"/>
      <c r="F84" s="281" t="s">
        <v>367</v>
      </c>
      <c r="G84" s="280"/>
      <c r="H84" s="280" t="s">
        <v>375</v>
      </c>
      <c r="I84" s="280" t="s">
        <v>363</v>
      </c>
      <c r="J84" s="280">
        <v>15</v>
      </c>
      <c r="K84" s="268"/>
    </row>
    <row r="85" spans="2:11" s="1" customFormat="1" ht="15" customHeight="1">
      <c r="B85" s="279"/>
      <c r="C85" s="280" t="s">
        <v>376</v>
      </c>
      <c r="D85" s="280"/>
      <c r="E85" s="280"/>
      <c r="F85" s="281" t="s">
        <v>367</v>
      </c>
      <c r="G85" s="280"/>
      <c r="H85" s="280" t="s">
        <v>377</v>
      </c>
      <c r="I85" s="280" t="s">
        <v>363</v>
      </c>
      <c r="J85" s="280">
        <v>20</v>
      </c>
      <c r="K85" s="268"/>
    </row>
    <row r="86" spans="2:11" s="1" customFormat="1" ht="15" customHeight="1">
      <c r="B86" s="279"/>
      <c r="C86" s="280" t="s">
        <v>378</v>
      </c>
      <c r="D86" s="280"/>
      <c r="E86" s="280"/>
      <c r="F86" s="281" t="s">
        <v>367</v>
      </c>
      <c r="G86" s="280"/>
      <c r="H86" s="280" t="s">
        <v>379</v>
      </c>
      <c r="I86" s="280" t="s">
        <v>363</v>
      </c>
      <c r="J86" s="280">
        <v>20</v>
      </c>
      <c r="K86" s="268"/>
    </row>
    <row r="87" spans="2:11" s="1" customFormat="1" ht="15" customHeight="1">
      <c r="B87" s="279"/>
      <c r="C87" s="254" t="s">
        <v>380</v>
      </c>
      <c r="D87" s="254"/>
      <c r="E87" s="254"/>
      <c r="F87" s="277" t="s">
        <v>367</v>
      </c>
      <c r="G87" s="278"/>
      <c r="H87" s="254" t="s">
        <v>381</v>
      </c>
      <c r="I87" s="254" t="s">
        <v>363</v>
      </c>
      <c r="J87" s="254">
        <v>50</v>
      </c>
      <c r="K87" s="268"/>
    </row>
    <row r="88" spans="2:11" s="1" customFormat="1" ht="15" customHeight="1">
      <c r="B88" s="279"/>
      <c r="C88" s="254" t="s">
        <v>382</v>
      </c>
      <c r="D88" s="254"/>
      <c r="E88" s="254"/>
      <c r="F88" s="277" t="s">
        <v>367</v>
      </c>
      <c r="G88" s="278"/>
      <c r="H88" s="254" t="s">
        <v>383</v>
      </c>
      <c r="I88" s="254" t="s">
        <v>363</v>
      </c>
      <c r="J88" s="254">
        <v>20</v>
      </c>
      <c r="K88" s="268"/>
    </row>
    <row r="89" spans="2:11" s="1" customFormat="1" ht="15" customHeight="1">
      <c r="B89" s="279"/>
      <c r="C89" s="254" t="s">
        <v>384</v>
      </c>
      <c r="D89" s="254"/>
      <c r="E89" s="254"/>
      <c r="F89" s="277" t="s">
        <v>367</v>
      </c>
      <c r="G89" s="278"/>
      <c r="H89" s="254" t="s">
        <v>385</v>
      </c>
      <c r="I89" s="254" t="s">
        <v>363</v>
      </c>
      <c r="J89" s="254">
        <v>20</v>
      </c>
      <c r="K89" s="268"/>
    </row>
    <row r="90" spans="2:11" s="1" customFormat="1" ht="15" customHeight="1">
      <c r="B90" s="279"/>
      <c r="C90" s="254" t="s">
        <v>386</v>
      </c>
      <c r="D90" s="254"/>
      <c r="E90" s="254"/>
      <c r="F90" s="277" t="s">
        <v>367</v>
      </c>
      <c r="G90" s="278"/>
      <c r="H90" s="254" t="s">
        <v>387</v>
      </c>
      <c r="I90" s="254" t="s">
        <v>363</v>
      </c>
      <c r="J90" s="254">
        <v>50</v>
      </c>
      <c r="K90" s="268"/>
    </row>
    <row r="91" spans="2:11" s="1" customFormat="1" ht="15" customHeight="1">
      <c r="B91" s="279"/>
      <c r="C91" s="254" t="s">
        <v>388</v>
      </c>
      <c r="D91" s="254"/>
      <c r="E91" s="254"/>
      <c r="F91" s="277" t="s">
        <v>367</v>
      </c>
      <c r="G91" s="278"/>
      <c r="H91" s="254" t="s">
        <v>388</v>
      </c>
      <c r="I91" s="254" t="s">
        <v>363</v>
      </c>
      <c r="J91" s="254">
        <v>50</v>
      </c>
      <c r="K91" s="268"/>
    </row>
    <row r="92" spans="2:11" s="1" customFormat="1" ht="15" customHeight="1">
      <c r="B92" s="279"/>
      <c r="C92" s="254" t="s">
        <v>389</v>
      </c>
      <c r="D92" s="254"/>
      <c r="E92" s="254"/>
      <c r="F92" s="277" t="s">
        <v>367</v>
      </c>
      <c r="G92" s="278"/>
      <c r="H92" s="254" t="s">
        <v>390</v>
      </c>
      <c r="I92" s="254" t="s">
        <v>363</v>
      </c>
      <c r="J92" s="254">
        <v>255</v>
      </c>
      <c r="K92" s="268"/>
    </row>
    <row r="93" spans="2:11" s="1" customFormat="1" ht="15" customHeight="1">
      <c r="B93" s="279"/>
      <c r="C93" s="254" t="s">
        <v>391</v>
      </c>
      <c r="D93" s="254"/>
      <c r="E93" s="254"/>
      <c r="F93" s="277" t="s">
        <v>361</v>
      </c>
      <c r="G93" s="278"/>
      <c r="H93" s="254" t="s">
        <v>392</v>
      </c>
      <c r="I93" s="254" t="s">
        <v>393</v>
      </c>
      <c r="J93" s="254"/>
      <c r="K93" s="268"/>
    </row>
    <row r="94" spans="2:11" s="1" customFormat="1" ht="15" customHeight="1">
      <c r="B94" s="279"/>
      <c r="C94" s="254" t="s">
        <v>394</v>
      </c>
      <c r="D94" s="254"/>
      <c r="E94" s="254"/>
      <c r="F94" s="277" t="s">
        <v>361</v>
      </c>
      <c r="G94" s="278"/>
      <c r="H94" s="254" t="s">
        <v>395</v>
      </c>
      <c r="I94" s="254" t="s">
        <v>396</v>
      </c>
      <c r="J94" s="254"/>
      <c r="K94" s="268"/>
    </row>
    <row r="95" spans="2:11" s="1" customFormat="1" ht="15" customHeight="1">
      <c r="B95" s="279"/>
      <c r="C95" s="254" t="s">
        <v>397</v>
      </c>
      <c r="D95" s="254"/>
      <c r="E95" s="254"/>
      <c r="F95" s="277" t="s">
        <v>361</v>
      </c>
      <c r="G95" s="278"/>
      <c r="H95" s="254" t="s">
        <v>397</v>
      </c>
      <c r="I95" s="254" t="s">
        <v>396</v>
      </c>
      <c r="J95" s="254"/>
      <c r="K95" s="268"/>
    </row>
    <row r="96" spans="2:11" s="1" customFormat="1" ht="15" customHeight="1">
      <c r="B96" s="279"/>
      <c r="C96" s="254" t="s">
        <v>36</v>
      </c>
      <c r="D96" s="254"/>
      <c r="E96" s="254"/>
      <c r="F96" s="277" t="s">
        <v>361</v>
      </c>
      <c r="G96" s="278"/>
      <c r="H96" s="254" t="s">
        <v>398</v>
      </c>
      <c r="I96" s="254" t="s">
        <v>396</v>
      </c>
      <c r="J96" s="254"/>
      <c r="K96" s="268"/>
    </row>
    <row r="97" spans="2:11" s="1" customFormat="1" ht="15" customHeight="1">
      <c r="B97" s="279"/>
      <c r="C97" s="254" t="s">
        <v>46</v>
      </c>
      <c r="D97" s="254"/>
      <c r="E97" s="254"/>
      <c r="F97" s="277" t="s">
        <v>361</v>
      </c>
      <c r="G97" s="278"/>
      <c r="H97" s="254" t="s">
        <v>399</v>
      </c>
      <c r="I97" s="254" t="s">
        <v>396</v>
      </c>
      <c r="J97" s="254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s="1" customFormat="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s="1" customFormat="1" ht="45" customHeight="1">
      <c r="B102" s="266"/>
      <c r="C102" s="267" t="s">
        <v>400</v>
      </c>
      <c r="D102" s="267"/>
      <c r="E102" s="267"/>
      <c r="F102" s="267"/>
      <c r="G102" s="267"/>
      <c r="H102" s="267"/>
      <c r="I102" s="267"/>
      <c r="J102" s="267"/>
      <c r="K102" s="268"/>
    </row>
    <row r="103" spans="2:11" s="1" customFormat="1" ht="17.25" customHeight="1">
      <c r="B103" s="266"/>
      <c r="C103" s="269" t="s">
        <v>355</v>
      </c>
      <c r="D103" s="269"/>
      <c r="E103" s="269"/>
      <c r="F103" s="269" t="s">
        <v>356</v>
      </c>
      <c r="G103" s="270"/>
      <c r="H103" s="269" t="s">
        <v>52</v>
      </c>
      <c r="I103" s="269" t="s">
        <v>55</v>
      </c>
      <c r="J103" s="269" t="s">
        <v>357</v>
      </c>
      <c r="K103" s="268"/>
    </row>
    <row r="104" spans="2:11" s="1" customFormat="1" ht="17.25" customHeight="1">
      <c r="B104" s="266"/>
      <c r="C104" s="271" t="s">
        <v>358</v>
      </c>
      <c r="D104" s="271"/>
      <c r="E104" s="271"/>
      <c r="F104" s="272" t="s">
        <v>359</v>
      </c>
      <c r="G104" s="273"/>
      <c r="H104" s="271"/>
      <c r="I104" s="271"/>
      <c r="J104" s="271" t="s">
        <v>360</v>
      </c>
      <c r="K104" s="268"/>
    </row>
    <row r="105" spans="2:11" s="1" customFormat="1" ht="5.25" customHeight="1">
      <c r="B105" s="266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6"/>
      <c r="C106" s="254" t="s">
        <v>51</v>
      </c>
      <c r="D106" s="276"/>
      <c r="E106" s="276"/>
      <c r="F106" s="277" t="s">
        <v>361</v>
      </c>
      <c r="G106" s="254"/>
      <c r="H106" s="254" t="s">
        <v>401</v>
      </c>
      <c r="I106" s="254" t="s">
        <v>363</v>
      </c>
      <c r="J106" s="254">
        <v>20</v>
      </c>
      <c r="K106" s="268"/>
    </row>
    <row r="107" spans="2:11" s="1" customFormat="1" ht="15" customHeight="1">
      <c r="B107" s="266"/>
      <c r="C107" s="254" t="s">
        <v>364</v>
      </c>
      <c r="D107" s="254"/>
      <c r="E107" s="254"/>
      <c r="F107" s="277" t="s">
        <v>361</v>
      </c>
      <c r="G107" s="254"/>
      <c r="H107" s="254" t="s">
        <v>401</v>
      </c>
      <c r="I107" s="254" t="s">
        <v>363</v>
      </c>
      <c r="J107" s="254">
        <v>120</v>
      </c>
      <c r="K107" s="268"/>
    </row>
    <row r="108" spans="2:11" s="1" customFormat="1" ht="15" customHeight="1">
      <c r="B108" s="279"/>
      <c r="C108" s="254" t="s">
        <v>366</v>
      </c>
      <c r="D108" s="254"/>
      <c r="E108" s="254"/>
      <c r="F108" s="277" t="s">
        <v>367</v>
      </c>
      <c r="G108" s="254"/>
      <c r="H108" s="254" t="s">
        <v>401</v>
      </c>
      <c r="I108" s="254" t="s">
        <v>363</v>
      </c>
      <c r="J108" s="254">
        <v>50</v>
      </c>
      <c r="K108" s="268"/>
    </row>
    <row r="109" spans="2:11" s="1" customFormat="1" ht="15" customHeight="1">
      <c r="B109" s="279"/>
      <c r="C109" s="254" t="s">
        <v>369</v>
      </c>
      <c r="D109" s="254"/>
      <c r="E109" s="254"/>
      <c r="F109" s="277" t="s">
        <v>361</v>
      </c>
      <c r="G109" s="254"/>
      <c r="H109" s="254" t="s">
        <v>401</v>
      </c>
      <c r="I109" s="254" t="s">
        <v>371</v>
      </c>
      <c r="J109" s="254"/>
      <c r="K109" s="268"/>
    </row>
    <row r="110" spans="2:11" s="1" customFormat="1" ht="15" customHeight="1">
      <c r="B110" s="279"/>
      <c r="C110" s="254" t="s">
        <v>380</v>
      </c>
      <c r="D110" s="254"/>
      <c r="E110" s="254"/>
      <c r="F110" s="277" t="s">
        <v>367</v>
      </c>
      <c r="G110" s="254"/>
      <c r="H110" s="254" t="s">
        <v>401</v>
      </c>
      <c r="I110" s="254" t="s">
        <v>363</v>
      </c>
      <c r="J110" s="254">
        <v>50</v>
      </c>
      <c r="K110" s="268"/>
    </row>
    <row r="111" spans="2:11" s="1" customFormat="1" ht="15" customHeight="1">
      <c r="B111" s="279"/>
      <c r="C111" s="254" t="s">
        <v>388</v>
      </c>
      <c r="D111" s="254"/>
      <c r="E111" s="254"/>
      <c r="F111" s="277" t="s">
        <v>367</v>
      </c>
      <c r="G111" s="254"/>
      <c r="H111" s="254" t="s">
        <v>401</v>
      </c>
      <c r="I111" s="254" t="s">
        <v>363</v>
      </c>
      <c r="J111" s="254">
        <v>50</v>
      </c>
      <c r="K111" s="268"/>
    </row>
    <row r="112" spans="2:11" s="1" customFormat="1" ht="15" customHeight="1">
      <c r="B112" s="279"/>
      <c r="C112" s="254" t="s">
        <v>386</v>
      </c>
      <c r="D112" s="254"/>
      <c r="E112" s="254"/>
      <c r="F112" s="277" t="s">
        <v>367</v>
      </c>
      <c r="G112" s="254"/>
      <c r="H112" s="254" t="s">
        <v>401</v>
      </c>
      <c r="I112" s="254" t="s">
        <v>363</v>
      </c>
      <c r="J112" s="254">
        <v>50</v>
      </c>
      <c r="K112" s="268"/>
    </row>
    <row r="113" spans="2:11" s="1" customFormat="1" ht="15" customHeight="1">
      <c r="B113" s="279"/>
      <c r="C113" s="254" t="s">
        <v>51</v>
      </c>
      <c r="D113" s="254"/>
      <c r="E113" s="254"/>
      <c r="F113" s="277" t="s">
        <v>361</v>
      </c>
      <c r="G113" s="254"/>
      <c r="H113" s="254" t="s">
        <v>402</v>
      </c>
      <c r="I113" s="254" t="s">
        <v>363</v>
      </c>
      <c r="J113" s="254">
        <v>20</v>
      </c>
      <c r="K113" s="268"/>
    </row>
    <row r="114" spans="2:11" s="1" customFormat="1" ht="15" customHeight="1">
      <c r="B114" s="279"/>
      <c r="C114" s="254" t="s">
        <v>403</v>
      </c>
      <c r="D114" s="254"/>
      <c r="E114" s="254"/>
      <c r="F114" s="277" t="s">
        <v>361</v>
      </c>
      <c r="G114" s="254"/>
      <c r="H114" s="254" t="s">
        <v>404</v>
      </c>
      <c r="I114" s="254" t="s">
        <v>363</v>
      </c>
      <c r="J114" s="254">
        <v>120</v>
      </c>
      <c r="K114" s="268"/>
    </row>
    <row r="115" spans="2:11" s="1" customFormat="1" ht="15" customHeight="1">
      <c r="B115" s="279"/>
      <c r="C115" s="254" t="s">
        <v>36</v>
      </c>
      <c r="D115" s="254"/>
      <c r="E115" s="254"/>
      <c r="F115" s="277" t="s">
        <v>361</v>
      </c>
      <c r="G115" s="254"/>
      <c r="H115" s="254" t="s">
        <v>405</v>
      </c>
      <c r="I115" s="254" t="s">
        <v>396</v>
      </c>
      <c r="J115" s="254"/>
      <c r="K115" s="268"/>
    </row>
    <row r="116" spans="2:11" s="1" customFormat="1" ht="15" customHeight="1">
      <c r="B116" s="279"/>
      <c r="C116" s="254" t="s">
        <v>46</v>
      </c>
      <c r="D116" s="254"/>
      <c r="E116" s="254"/>
      <c r="F116" s="277" t="s">
        <v>361</v>
      </c>
      <c r="G116" s="254"/>
      <c r="H116" s="254" t="s">
        <v>406</v>
      </c>
      <c r="I116" s="254" t="s">
        <v>396</v>
      </c>
      <c r="J116" s="254"/>
      <c r="K116" s="268"/>
    </row>
    <row r="117" spans="2:11" s="1" customFormat="1" ht="15" customHeight="1">
      <c r="B117" s="279"/>
      <c r="C117" s="254" t="s">
        <v>55</v>
      </c>
      <c r="D117" s="254"/>
      <c r="E117" s="254"/>
      <c r="F117" s="277" t="s">
        <v>361</v>
      </c>
      <c r="G117" s="254"/>
      <c r="H117" s="254" t="s">
        <v>407</v>
      </c>
      <c r="I117" s="254" t="s">
        <v>408</v>
      </c>
      <c r="J117" s="254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245" t="s">
        <v>409</v>
      </c>
      <c r="D122" s="245"/>
      <c r="E122" s="245"/>
      <c r="F122" s="245"/>
      <c r="G122" s="245"/>
      <c r="H122" s="245"/>
      <c r="I122" s="245"/>
      <c r="J122" s="245"/>
      <c r="K122" s="296"/>
    </row>
    <row r="123" spans="2:11" s="1" customFormat="1" ht="17.25" customHeight="1">
      <c r="B123" s="297"/>
      <c r="C123" s="269" t="s">
        <v>355</v>
      </c>
      <c r="D123" s="269"/>
      <c r="E123" s="269"/>
      <c r="F123" s="269" t="s">
        <v>356</v>
      </c>
      <c r="G123" s="270"/>
      <c r="H123" s="269" t="s">
        <v>52</v>
      </c>
      <c r="I123" s="269" t="s">
        <v>55</v>
      </c>
      <c r="J123" s="269" t="s">
        <v>357</v>
      </c>
      <c r="K123" s="298"/>
    </row>
    <row r="124" spans="2:11" s="1" customFormat="1" ht="17.25" customHeight="1">
      <c r="B124" s="297"/>
      <c r="C124" s="271" t="s">
        <v>358</v>
      </c>
      <c r="D124" s="271"/>
      <c r="E124" s="271"/>
      <c r="F124" s="272" t="s">
        <v>359</v>
      </c>
      <c r="G124" s="273"/>
      <c r="H124" s="271"/>
      <c r="I124" s="271"/>
      <c r="J124" s="271" t="s">
        <v>360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4" t="s">
        <v>364</v>
      </c>
      <c r="D126" s="276"/>
      <c r="E126" s="276"/>
      <c r="F126" s="277" t="s">
        <v>361</v>
      </c>
      <c r="G126" s="254"/>
      <c r="H126" s="254" t="s">
        <v>401</v>
      </c>
      <c r="I126" s="254" t="s">
        <v>363</v>
      </c>
      <c r="J126" s="254">
        <v>120</v>
      </c>
      <c r="K126" s="302"/>
    </row>
    <row r="127" spans="2:11" s="1" customFormat="1" ht="15" customHeight="1">
      <c r="B127" s="299"/>
      <c r="C127" s="254" t="s">
        <v>410</v>
      </c>
      <c r="D127" s="254"/>
      <c r="E127" s="254"/>
      <c r="F127" s="277" t="s">
        <v>361</v>
      </c>
      <c r="G127" s="254"/>
      <c r="H127" s="254" t="s">
        <v>411</v>
      </c>
      <c r="I127" s="254" t="s">
        <v>363</v>
      </c>
      <c r="J127" s="254" t="s">
        <v>412</v>
      </c>
      <c r="K127" s="302"/>
    </row>
    <row r="128" spans="2:11" s="1" customFormat="1" ht="15" customHeight="1">
      <c r="B128" s="299"/>
      <c r="C128" s="254" t="s">
        <v>309</v>
      </c>
      <c r="D128" s="254"/>
      <c r="E128" s="254"/>
      <c r="F128" s="277" t="s">
        <v>361</v>
      </c>
      <c r="G128" s="254"/>
      <c r="H128" s="254" t="s">
        <v>413</v>
      </c>
      <c r="I128" s="254" t="s">
        <v>363</v>
      </c>
      <c r="J128" s="254" t="s">
        <v>412</v>
      </c>
      <c r="K128" s="302"/>
    </row>
    <row r="129" spans="2:11" s="1" customFormat="1" ht="15" customHeight="1">
      <c r="B129" s="299"/>
      <c r="C129" s="254" t="s">
        <v>372</v>
      </c>
      <c r="D129" s="254"/>
      <c r="E129" s="254"/>
      <c r="F129" s="277" t="s">
        <v>367</v>
      </c>
      <c r="G129" s="254"/>
      <c r="H129" s="254" t="s">
        <v>373</v>
      </c>
      <c r="I129" s="254" t="s">
        <v>363</v>
      </c>
      <c r="J129" s="254">
        <v>15</v>
      </c>
      <c r="K129" s="302"/>
    </row>
    <row r="130" spans="2:11" s="1" customFormat="1" ht="15" customHeight="1">
      <c r="B130" s="299"/>
      <c r="C130" s="280" t="s">
        <v>374</v>
      </c>
      <c r="D130" s="280"/>
      <c r="E130" s="280"/>
      <c r="F130" s="281" t="s">
        <v>367</v>
      </c>
      <c r="G130" s="280"/>
      <c r="H130" s="280" t="s">
        <v>375</v>
      </c>
      <c r="I130" s="280" t="s">
        <v>363</v>
      </c>
      <c r="J130" s="280">
        <v>15</v>
      </c>
      <c r="K130" s="302"/>
    </row>
    <row r="131" spans="2:11" s="1" customFormat="1" ht="15" customHeight="1">
      <c r="B131" s="299"/>
      <c r="C131" s="280" t="s">
        <v>376</v>
      </c>
      <c r="D131" s="280"/>
      <c r="E131" s="280"/>
      <c r="F131" s="281" t="s">
        <v>367</v>
      </c>
      <c r="G131" s="280"/>
      <c r="H131" s="280" t="s">
        <v>377</v>
      </c>
      <c r="I131" s="280" t="s">
        <v>363</v>
      </c>
      <c r="J131" s="280">
        <v>20</v>
      </c>
      <c r="K131" s="302"/>
    </row>
    <row r="132" spans="2:11" s="1" customFormat="1" ht="15" customHeight="1">
      <c r="B132" s="299"/>
      <c r="C132" s="280" t="s">
        <v>378</v>
      </c>
      <c r="D132" s="280"/>
      <c r="E132" s="280"/>
      <c r="F132" s="281" t="s">
        <v>367</v>
      </c>
      <c r="G132" s="280"/>
      <c r="H132" s="280" t="s">
        <v>379</v>
      </c>
      <c r="I132" s="280" t="s">
        <v>363</v>
      </c>
      <c r="J132" s="280">
        <v>20</v>
      </c>
      <c r="K132" s="302"/>
    </row>
    <row r="133" spans="2:11" s="1" customFormat="1" ht="15" customHeight="1">
      <c r="B133" s="299"/>
      <c r="C133" s="254" t="s">
        <v>366</v>
      </c>
      <c r="D133" s="254"/>
      <c r="E133" s="254"/>
      <c r="F133" s="277" t="s">
        <v>367</v>
      </c>
      <c r="G133" s="254"/>
      <c r="H133" s="254" t="s">
        <v>401</v>
      </c>
      <c r="I133" s="254" t="s">
        <v>363</v>
      </c>
      <c r="J133" s="254">
        <v>50</v>
      </c>
      <c r="K133" s="302"/>
    </row>
    <row r="134" spans="2:11" s="1" customFormat="1" ht="15" customHeight="1">
      <c r="B134" s="299"/>
      <c r="C134" s="254" t="s">
        <v>380</v>
      </c>
      <c r="D134" s="254"/>
      <c r="E134" s="254"/>
      <c r="F134" s="277" t="s">
        <v>367</v>
      </c>
      <c r="G134" s="254"/>
      <c r="H134" s="254" t="s">
        <v>401</v>
      </c>
      <c r="I134" s="254" t="s">
        <v>363</v>
      </c>
      <c r="J134" s="254">
        <v>50</v>
      </c>
      <c r="K134" s="302"/>
    </row>
    <row r="135" spans="2:11" s="1" customFormat="1" ht="15" customHeight="1">
      <c r="B135" s="299"/>
      <c r="C135" s="254" t="s">
        <v>386</v>
      </c>
      <c r="D135" s="254"/>
      <c r="E135" s="254"/>
      <c r="F135" s="277" t="s">
        <v>367</v>
      </c>
      <c r="G135" s="254"/>
      <c r="H135" s="254" t="s">
        <v>401</v>
      </c>
      <c r="I135" s="254" t="s">
        <v>363</v>
      </c>
      <c r="J135" s="254">
        <v>50</v>
      </c>
      <c r="K135" s="302"/>
    </row>
    <row r="136" spans="2:11" s="1" customFormat="1" ht="15" customHeight="1">
      <c r="B136" s="299"/>
      <c r="C136" s="254" t="s">
        <v>388</v>
      </c>
      <c r="D136" s="254"/>
      <c r="E136" s="254"/>
      <c r="F136" s="277" t="s">
        <v>367</v>
      </c>
      <c r="G136" s="254"/>
      <c r="H136" s="254" t="s">
        <v>401</v>
      </c>
      <c r="I136" s="254" t="s">
        <v>363</v>
      </c>
      <c r="J136" s="254">
        <v>50</v>
      </c>
      <c r="K136" s="302"/>
    </row>
    <row r="137" spans="2:11" s="1" customFormat="1" ht="15" customHeight="1">
      <c r="B137" s="299"/>
      <c r="C137" s="254" t="s">
        <v>389</v>
      </c>
      <c r="D137" s="254"/>
      <c r="E137" s="254"/>
      <c r="F137" s="277" t="s">
        <v>367</v>
      </c>
      <c r="G137" s="254"/>
      <c r="H137" s="254" t="s">
        <v>414</v>
      </c>
      <c r="I137" s="254" t="s">
        <v>363</v>
      </c>
      <c r="J137" s="254">
        <v>255</v>
      </c>
      <c r="K137" s="302"/>
    </row>
    <row r="138" spans="2:11" s="1" customFormat="1" ht="15" customHeight="1">
      <c r="B138" s="299"/>
      <c r="C138" s="254" t="s">
        <v>391</v>
      </c>
      <c r="D138" s="254"/>
      <c r="E138" s="254"/>
      <c r="F138" s="277" t="s">
        <v>361</v>
      </c>
      <c r="G138" s="254"/>
      <c r="H138" s="254" t="s">
        <v>415</v>
      </c>
      <c r="I138" s="254" t="s">
        <v>393</v>
      </c>
      <c r="J138" s="254"/>
      <c r="K138" s="302"/>
    </row>
    <row r="139" spans="2:11" s="1" customFormat="1" ht="15" customHeight="1">
      <c r="B139" s="299"/>
      <c r="C139" s="254" t="s">
        <v>394</v>
      </c>
      <c r="D139" s="254"/>
      <c r="E139" s="254"/>
      <c r="F139" s="277" t="s">
        <v>361</v>
      </c>
      <c r="G139" s="254"/>
      <c r="H139" s="254" t="s">
        <v>416</v>
      </c>
      <c r="I139" s="254" t="s">
        <v>396</v>
      </c>
      <c r="J139" s="254"/>
      <c r="K139" s="302"/>
    </row>
    <row r="140" spans="2:11" s="1" customFormat="1" ht="15" customHeight="1">
      <c r="B140" s="299"/>
      <c r="C140" s="254" t="s">
        <v>397</v>
      </c>
      <c r="D140" s="254"/>
      <c r="E140" s="254"/>
      <c r="F140" s="277" t="s">
        <v>361</v>
      </c>
      <c r="G140" s="254"/>
      <c r="H140" s="254" t="s">
        <v>397</v>
      </c>
      <c r="I140" s="254" t="s">
        <v>396</v>
      </c>
      <c r="J140" s="254"/>
      <c r="K140" s="302"/>
    </row>
    <row r="141" spans="2:11" s="1" customFormat="1" ht="15" customHeight="1">
      <c r="B141" s="299"/>
      <c r="C141" s="254" t="s">
        <v>36</v>
      </c>
      <c r="D141" s="254"/>
      <c r="E141" s="254"/>
      <c r="F141" s="277" t="s">
        <v>361</v>
      </c>
      <c r="G141" s="254"/>
      <c r="H141" s="254" t="s">
        <v>417</v>
      </c>
      <c r="I141" s="254" t="s">
        <v>396</v>
      </c>
      <c r="J141" s="254"/>
      <c r="K141" s="302"/>
    </row>
    <row r="142" spans="2:11" s="1" customFormat="1" ht="15" customHeight="1">
      <c r="B142" s="299"/>
      <c r="C142" s="254" t="s">
        <v>418</v>
      </c>
      <c r="D142" s="254"/>
      <c r="E142" s="254"/>
      <c r="F142" s="277" t="s">
        <v>361</v>
      </c>
      <c r="G142" s="254"/>
      <c r="H142" s="254" t="s">
        <v>419</v>
      </c>
      <c r="I142" s="254" t="s">
        <v>396</v>
      </c>
      <c r="J142" s="254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s="1" customFormat="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s="1" customFormat="1" ht="45" customHeight="1">
      <c r="B147" s="266"/>
      <c r="C147" s="267" t="s">
        <v>420</v>
      </c>
      <c r="D147" s="267"/>
      <c r="E147" s="267"/>
      <c r="F147" s="267"/>
      <c r="G147" s="267"/>
      <c r="H147" s="267"/>
      <c r="I147" s="267"/>
      <c r="J147" s="267"/>
      <c r="K147" s="268"/>
    </row>
    <row r="148" spans="2:11" s="1" customFormat="1" ht="17.25" customHeight="1">
      <c r="B148" s="266"/>
      <c r="C148" s="269" t="s">
        <v>355</v>
      </c>
      <c r="D148" s="269"/>
      <c r="E148" s="269"/>
      <c r="F148" s="269" t="s">
        <v>356</v>
      </c>
      <c r="G148" s="270"/>
      <c r="H148" s="269" t="s">
        <v>52</v>
      </c>
      <c r="I148" s="269" t="s">
        <v>55</v>
      </c>
      <c r="J148" s="269" t="s">
        <v>357</v>
      </c>
      <c r="K148" s="268"/>
    </row>
    <row r="149" spans="2:11" s="1" customFormat="1" ht="17.25" customHeight="1">
      <c r="B149" s="266"/>
      <c r="C149" s="271" t="s">
        <v>358</v>
      </c>
      <c r="D149" s="271"/>
      <c r="E149" s="271"/>
      <c r="F149" s="272" t="s">
        <v>359</v>
      </c>
      <c r="G149" s="273"/>
      <c r="H149" s="271"/>
      <c r="I149" s="271"/>
      <c r="J149" s="271" t="s">
        <v>360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364</v>
      </c>
      <c r="D151" s="254"/>
      <c r="E151" s="254"/>
      <c r="F151" s="307" t="s">
        <v>361</v>
      </c>
      <c r="G151" s="254"/>
      <c r="H151" s="306" t="s">
        <v>401</v>
      </c>
      <c r="I151" s="306" t="s">
        <v>363</v>
      </c>
      <c r="J151" s="306">
        <v>120</v>
      </c>
      <c r="K151" s="302"/>
    </row>
    <row r="152" spans="2:11" s="1" customFormat="1" ht="15" customHeight="1">
      <c r="B152" s="279"/>
      <c r="C152" s="306" t="s">
        <v>410</v>
      </c>
      <c r="D152" s="254"/>
      <c r="E152" s="254"/>
      <c r="F152" s="307" t="s">
        <v>361</v>
      </c>
      <c r="G152" s="254"/>
      <c r="H152" s="306" t="s">
        <v>421</v>
      </c>
      <c r="I152" s="306" t="s">
        <v>363</v>
      </c>
      <c r="J152" s="306" t="s">
        <v>412</v>
      </c>
      <c r="K152" s="302"/>
    </row>
    <row r="153" spans="2:11" s="1" customFormat="1" ht="15" customHeight="1">
      <c r="B153" s="279"/>
      <c r="C153" s="306" t="s">
        <v>309</v>
      </c>
      <c r="D153" s="254"/>
      <c r="E153" s="254"/>
      <c r="F153" s="307" t="s">
        <v>361</v>
      </c>
      <c r="G153" s="254"/>
      <c r="H153" s="306" t="s">
        <v>422</v>
      </c>
      <c r="I153" s="306" t="s">
        <v>363</v>
      </c>
      <c r="J153" s="306" t="s">
        <v>412</v>
      </c>
      <c r="K153" s="302"/>
    </row>
    <row r="154" spans="2:11" s="1" customFormat="1" ht="15" customHeight="1">
      <c r="B154" s="279"/>
      <c r="C154" s="306" t="s">
        <v>366</v>
      </c>
      <c r="D154" s="254"/>
      <c r="E154" s="254"/>
      <c r="F154" s="307" t="s">
        <v>367</v>
      </c>
      <c r="G154" s="254"/>
      <c r="H154" s="306" t="s">
        <v>401</v>
      </c>
      <c r="I154" s="306" t="s">
        <v>363</v>
      </c>
      <c r="J154" s="306">
        <v>50</v>
      </c>
      <c r="K154" s="302"/>
    </row>
    <row r="155" spans="2:11" s="1" customFormat="1" ht="15" customHeight="1">
      <c r="B155" s="279"/>
      <c r="C155" s="306" t="s">
        <v>369</v>
      </c>
      <c r="D155" s="254"/>
      <c r="E155" s="254"/>
      <c r="F155" s="307" t="s">
        <v>361</v>
      </c>
      <c r="G155" s="254"/>
      <c r="H155" s="306" t="s">
        <v>401</v>
      </c>
      <c r="I155" s="306" t="s">
        <v>371</v>
      </c>
      <c r="J155" s="306"/>
      <c r="K155" s="302"/>
    </row>
    <row r="156" spans="2:11" s="1" customFormat="1" ht="15" customHeight="1">
      <c r="B156" s="279"/>
      <c r="C156" s="306" t="s">
        <v>380</v>
      </c>
      <c r="D156" s="254"/>
      <c r="E156" s="254"/>
      <c r="F156" s="307" t="s">
        <v>367</v>
      </c>
      <c r="G156" s="254"/>
      <c r="H156" s="306" t="s">
        <v>401</v>
      </c>
      <c r="I156" s="306" t="s">
        <v>363</v>
      </c>
      <c r="J156" s="306">
        <v>50</v>
      </c>
      <c r="K156" s="302"/>
    </row>
    <row r="157" spans="2:11" s="1" customFormat="1" ht="15" customHeight="1">
      <c r="B157" s="279"/>
      <c r="C157" s="306" t="s">
        <v>388</v>
      </c>
      <c r="D157" s="254"/>
      <c r="E157" s="254"/>
      <c r="F157" s="307" t="s">
        <v>367</v>
      </c>
      <c r="G157" s="254"/>
      <c r="H157" s="306" t="s">
        <v>401</v>
      </c>
      <c r="I157" s="306" t="s">
        <v>363</v>
      </c>
      <c r="J157" s="306">
        <v>50</v>
      </c>
      <c r="K157" s="302"/>
    </row>
    <row r="158" spans="2:11" s="1" customFormat="1" ht="15" customHeight="1">
      <c r="B158" s="279"/>
      <c r="C158" s="306" t="s">
        <v>386</v>
      </c>
      <c r="D158" s="254"/>
      <c r="E158" s="254"/>
      <c r="F158" s="307" t="s">
        <v>367</v>
      </c>
      <c r="G158" s="254"/>
      <c r="H158" s="306" t="s">
        <v>401</v>
      </c>
      <c r="I158" s="306" t="s">
        <v>363</v>
      </c>
      <c r="J158" s="306">
        <v>50</v>
      </c>
      <c r="K158" s="302"/>
    </row>
    <row r="159" spans="2:11" s="1" customFormat="1" ht="15" customHeight="1">
      <c r="B159" s="279"/>
      <c r="C159" s="306" t="s">
        <v>116</v>
      </c>
      <c r="D159" s="254"/>
      <c r="E159" s="254"/>
      <c r="F159" s="307" t="s">
        <v>361</v>
      </c>
      <c r="G159" s="254"/>
      <c r="H159" s="306" t="s">
        <v>423</v>
      </c>
      <c r="I159" s="306" t="s">
        <v>363</v>
      </c>
      <c r="J159" s="306" t="s">
        <v>424</v>
      </c>
      <c r="K159" s="302"/>
    </row>
    <row r="160" spans="2:11" s="1" customFormat="1" ht="15" customHeight="1">
      <c r="B160" s="279"/>
      <c r="C160" s="306" t="s">
        <v>425</v>
      </c>
      <c r="D160" s="254"/>
      <c r="E160" s="254"/>
      <c r="F160" s="307" t="s">
        <v>361</v>
      </c>
      <c r="G160" s="254"/>
      <c r="H160" s="306" t="s">
        <v>426</v>
      </c>
      <c r="I160" s="306" t="s">
        <v>396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245" t="s">
        <v>427</v>
      </c>
      <c r="D165" s="245"/>
      <c r="E165" s="245"/>
      <c r="F165" s="245"/>
      <c r="G165" s="245"/>
      <c r="H165" s="245"/>
      <c r="I165" s="245"/>
      <c r="J165" s="245"/>
      <c r="K165" s="246"/>
    </row>
    <row r="166" spans="2:11" s="1" customFormat="1" ht="17.25" customHeight="1">
      <c r="B166" s="244"/>
      <c r="C166" s="269" t="s">
        <v>355</v>
      </c>
      <c r="D166" s="269"/>
      <c r="E166" s="269"/>
      <c r="F166" s="269" t="s">
        <v>356</v>
      </c>
      <c r="G166" s="311"/>
      <c r="H166" s="312" t="s">
        <v>52</v>
      </c>
      <c r="I166" s="312" t="s">
        <v>55</v>
      </c>
      <c r="J166" s="269" t="s">
        <v>357</v>
      </c>
      <c r="K166" s="246"/>
    </row>
    <row r="167" spans="2:11" s="1" customFormat="1" ht="17.25" customHeight="1">
      <c r="B167" s="247"/>
      <c r="C167" s="271" t="s">
        <v>358</v>
      </c>
      <c r="D167" s="271"/>
      <c r="E167" s="271"/>
      <c r="F167" s="272" t="s">
        <v>359</v>
      </c>
      <c r="G167" s="313"/>
      <c r="H167" s="314"/>
      <c r="I167" s="314"/>
      <c r="J167" s="271" t="s">
        <v>360</v>
      </c>
      <c r="K167" s="249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4" t="s">
        <v>364</v>
      </c>
      <c r="D169" s="254"/>
      <c r="E169" s="254"/>
      <c r="F169" s="277" t="s">
        <v>361</v>
      </c>
      <c r="G169" s="254"/>
      <c r="H169" s="254" t="s">
        <v>401</v>
      </c>
      <c r="I169" s="254" t="s">
        <v>363</v>
      </c>
      <c r="J169" s="254">
        <v>120</v>
      </c>
      <c r="K169" s="302"/>
    </row>
    <row r="170" spans="2:11" s="1" customFormat="1" ht="15" customHeight="1">
      <c r="B170" s="279"/>
      <c r="C170" s="254" t="s">
        <v>410</v>
      </c>
      <c r="D170" s="254"/>
      <c r="E170" s="254"/>
      <c r="F170" s="277" t="s">
        <v>361</v>
      </c>
      <c r="G170" s="254"/>
      <c r="H170" s="254" t="s">
        <v>411</v>
      </c>
      <c r="I170" s="254" t="s">
        <v>363</v>
      </c>
      <c r="J170" s="254" t="s">
        <v>412</v>
      </c>
      <c r="K170" s="302"/>
    </row>
    <row r="171" spans="2:11" s="1" customFormat="1" ht="15" customHeight="1">
      <c r="B171" s="279"/>
      <c r="C171" s="254" t="s">
        <v>309</v>
      </c>
      <c r="D171" s="254"/>
      <c r="E171" s="254"/>
      <c r="F171" s="277" t="s">
        <v>361</v>
      </c>
      <c r="G171" s="254"/>
      <c r="H171" s="254" t="s">
        <v>428</v>
      </c>
      <c r="I171" s="254" t="s">
        <v>363</v>
      </c>
      <c r="J171" s="254" t="s">
        <v>412</v>
      </c>
      <c r="K171" s="302"/>
    </row>
    <row r="172" spans="2:11" s="1" customFormat="1" ht="15" customHeight="1">
      <c r="B172" s="279"/>
      <c r="C172" s="254" t="s">
        <v>366</v>
      </c>
      <c r="D172" s="254"/>
      <c r="E172" s="254"/>
      <c r="F172" s="277" t="s">
        <v>367</v>
      </c>
      <c r="G172" s="254"/>
      <c r="H172" s="254" t="s">
        <v>428</v>
      </c>
      <c r="I172" s="254" t="s">
        <v>363</v>
      </c>
      <c r="J172" s="254">
        <v>50</v>
      </c>
      <c r="K172" s="302"/>
    </row>
    <row r="173" spans="2:11" s="1" customFormat="1" ht="15" customHeight="1">
      <c r="B173" s="279"/>
      <c r="C173" s="254" t="s">
        <v>369</v>
      </c>
      <c r="D173" s="254"/>
      <c r="E173" s="254"/>
      <c r="F173" s="277" t="s">
        <v>361</v>
      </c>
      <c r="G173" s="254"/>
      <c r="H173" s="254" t="s">
        <v>428</v>
      </c>
      <c r="I173" s="254" t="s">
        <v>371</v>
      </c>
      <c r="J173" s="254"/>
      <c r="K173" s="302"/>
    </row>
    <row r="174" spans="2:11" s="1" customFormat="1" ht="15" customHeight="1">
      <c r="B174" s="279"/>
      <c r="C174" s="254" t="s">
        <v>380</v>
      </c>
      <c r="D174" s="254"/>
      <c r="E174" s="254"/>
      <c r="F174" s="277" t="s">
        <v>367</v>
      </c>
      <c r="G174" s="254"/>
      <c r="H174" s="254" t="s">
        <v>428</v>
      </c>
      <c r="I174" s="254" t="s">
        <v>363</v>
      </c>
      <c r="J174" s="254">
        <v>50</v>
      </c>
      <c r="K174" s="302"/>
    </row>
    <row r="175" spans="2:11" s="1" customFormat="1" ht="15" customHeight="1">
      <c r="B175" s="279"/>
      <c r="C175" s="254" t="s">
        <v>388</v>
      </c>
      <c r="D175" s="254"/>
      <c r="E175" s="254"/>
      <c r="F175" s="277" t="s">
        <v>367</v>
      </c>
      <c r="G175" s="254"/>
      <c r="H175" s="254" t="s">
        <v>428</v>
      </c>
      <c r="I175" s="254" t="s">
        <v>363</v>
      </c>
      <c r="J175" s="254">
        <v>50</v>
      </c>
      <c r="K175" s="302"/>
    </row>
    <row r="176" spans="2:11" s="1" customFormat="1" ht="15" customHeight="1">
      <c r="B176" s="279"/>
      <c r="C176" s="254" t="s">
        <v>386</v>
      </c>
      <c r="D176" s="254"/>
      <c r="E176" s="254"/>
      <c r="F176" s="277" t="s">
        <v>367</v>
      </c>
      <c r="G176" s="254"/>
      <c r="H176" s="254" t="s">
        <v>428</v>
      </c>
      <c r="I176" s="254" t="s">
        <v>363</v>
      </c>
      <c r="J176" s="254">
        <v>50</v>
      </c>
      <c r="K176" s="302"/>
    </row>
    <row r="177" spans="2:11" s="1" customFormat="1" ht="15" customHeight="1">
      <c r="B177" s="279"/>
      <c r="C177" s="254" t="s">
        <v>124</v>
      </c>
      <c r="D177" s="254"/>
      <c r="E177" s="254"/>
      <c r="F177" s="277" t="s">
        <v>361</v>
      </c>
      <c r="G177" s="254"/>
      <c r="H177" s="254" t="s">
        <v>429</v>
      </c>
      <c r="I177" s="254" t="s">
        <v>430</v>
      </c>
      <c r="J177" s="254"/>
      <c r="K177" s="302"/>
    </row>
    <row r="178" spans="2:11" s="1" customFormat="1" ht="15" customHeight="1">
      <c r="B178" s="279"/>
      <c r="C178" s="254" t="s">
        <v>55</v>
      </c>
      <c r="D178" s="254"/>
      <c r="E178" s="254"/>
      <c r="F178" s="277" t="s">
        <v>361</v>
      </c>
      <c r="G178" s="254"/>
      <c r="H178" s="254" t="s">
        <v>431</v>
      </c>
      <c r="I178" s="254" t="s">
        <v>432</v>
      </c>
      <c r="J178" s="254">
        <v>1</v>
      </c>
      <c r="K178" s="302"/>
    </row>
    <row r="179" spans="2:11" s="1" customFormat="1" ht="15" customHeight="1">
      <c r="B179" s="279"/>
      <c r="C179" s="254" t="s">
        <v>51</v>
      </c>
      <c r="D179" s="254"/>
      <c r="E179" s="254"/>
      <c r="F179" s="277" t="s">
        <v>361</v>
      </c>
      <c r="G179" s="254"/>
      <c r="H179" s="254" t="s">
        <v>433</v>
      </c>
      <c r="I179" s="254" t="s">
        <v>363</v>
      </c>
      <c r="J179" s="254">
        <v>20</v>
      </c>
      <c r="K179" s="302"/>
    </row>
    <row r="180" spans="2:11" s="1" customFormat="1" ht="15" customHeight="1">
      <c r="B180" s="279"/>
      <c r="C180" s="254" t="s">
        <v>52</v>
      </c>
      <c r="D180" s="254"/>
      <c r="E180" s="254"/>
      <c r="F180" s="277" t="s">
        <v>361</v>
      </c>
      <c r="G180" s="254"/>
      <c r="H180" s="254" t="s">
        <v>434</v>
      </c>
      <c r="I180" s="254" t="s">
        <v>363</v>
      </c>
      <c r="J180" s="254">
        <v>255</v>
      </c>
      <c r="K180" s="302"/>
    </row>
    <row r="181" spans="2:11" s="1" customFormat="1" ht="15" customHeight="1">
      <c r="B181" s="279"/>
      <c r="C181" s="254" t="s">
        <v>125</v>
      </c>
      <c r="D181" s="254"/>
      <c r="E181" s="254"/>
      <c r="F181" s="277" t="s">
        <v>361</v>
      </c>
      <c r="G181" s="254"/>
      <c r="H181" s="254" t="s">
        <v>325</v>
      </c>
      <c r="I181" s="254" t="s">
        <v>363</v>
      </c>
      <c r="J181" s="254">
        <v>10</v>
      </c>
      <c r="K181" s="302"/>
    </row>
    <row r="182" spans="2:11" s="1" customFormat="1" ht="15" customHeight="1">
      <c r="B182" s="279"/>
      <c r="C182" s="254" t="s">
        <v>126</v>
      </c>
      <c r="D182" s="254"/>
      <c r="E182" s="254"/>
      <c r="F182" s="277" t="s">
        <v>361</v>
      </c>
      <c r="G182" s="254"/>
      <c r="H182" s="254" t="s">
        <v>435</v>
      </c>
      <c r="I182" s="254" t="s">
        <v>396</v>
      </c>
      <c r="J182" s="254"/>
      <c r="K182" s="302"/>
    </row>
    <row r="183" spans="2:11" s="1" customFormat="1" ht="15" customHeight="1">
      <c r="B183" s="279"/>
      <c r="C183" s="254" t="s">
        <v>436</v>
      </c>
      <c r="D183" s="254"/>
      <c r="E183" s="254"/>
      <c r="F183" s="277" t="s">
        <v>361</v>
      </c>
      <c r="G183" s="254"/>
      <c r="H183" s="254" t="s">
        <v>437</v>
      </c>
      <c r="I183" s="254" t="s">
        <v>396</v>
      </c>
      <c r="J183" s="254"/>
      <c r="K183" s="302"/>
    </row>
    <row r="184" spans="2:11" s="1" customFormat="1" ht="15" customHeight="1">
      <c r="B184" s="279"/>
      <c r="C184" s="254" t="s">
        <v>425</v>
      </c>
      <c r="D184" s="254"/>
      <c r="E184" s="254"/>
      <c r="F184" s="277" t="s">
        <v>361</v>
      </c>
      <c r="G184" s="254"/>
      <c r="H184" s="254" t="s">
        <v>438</v>
      </c>
      <c r="I184" s="254" t="s">
        <v>396</v>
      </c>
      <c r="J184" s="254"/>
      <c r="K184" s="302"/>
    </row>
    <row r="185" spans="2:11" s="1" customFormat="1" ht="15" customHeight="1">
      <c r="B185" s="279"/>
      <c r="C185" s="254" t="s">
        <v>129</v>
      </c>
      <c r="D185" s="254"/>
      <c r="E185" s="254"/>
      <c r="F185" s="277" t="s">
        <v>367</v>
      </c>
      <c r="G185" s="254"/>
      <c r="H185" s="254" t="s">
        <v>439</v>
      </c>
      <c r="I185" s="254" t="s">
        <v>363</v>
      </c>
      <c r="J185" s="254">
        <v>50</v>
      </c>
      <c r="K185" s="302"/>
    </row>
    <row r="186" spans="2:11" s="1" customFormat="1" ht="15" customHeight="1">
      <c r="B186" s="279"/>
      <c r="C186" s="254" t="s">
        <v>440</v>
      </c>
      <c r="D186" s="254"/>
      <c r="E186" s="254"/>
      <c r="F186" s="277" t="s">
        <v>367</v>
      </c>
      <c r="G186" s="254"/>
      <c r="H186" s="254" t="s">
        <v>441</v>
      </c>
      <c r="I186" s="254" t="s">
        <v>442</v>
      </c>
      <c r="J186" s="254"/>
      <c r="K186" s="302"/>
    </row>
    <row r="187" spans="2:11" s="1" customFormat="1" ht="15" customHeight="1">
      <c r="B187" s="279"/>
      <c r="C187" s="254" t="s">
        <v>443</v>
      </c>
      <c r="D187" s="254"/>
      <c r="E187" s="254"/>
      <c r="F187" s="277" t="s">
        <v>367</v>
      </c>
      <c r="G187" s="254"/>
      <c r="H187" s="254" t="s">
        <v>444</v>
      </c>
      <c r="I187" s="254" t="s">
        <v>442</v>
      </c>
      <c r="J187" s="254"/>
      <c r="K187" s="302"/>
    </row>
    <row r="188" spans="2:11" s="1" customFormat="1" ht="15" customHeight="1">
      <c r="B188" s="279"/>
      <c r="C188" s="254" t="s">
        <v>445</v>
      </c>
      <c r="D188" s="254"/>
      <c r="E188" s="254"/>
      <c r="F188" s="277" t="s">
        <v>367</v>
      </c>
      <c r="G188" s="254"/>
      <c r="H188" s="254" t="s">
        <v>446</v>
      </c>
      <c r="I188" s="254" t="s">
        <v>442</v>
      </c>
      <c r="J188" s="254"/>
      <c r="K188" s="302"/>
    </row>
    <row r="189" spans="2:11" s="1" customFormat="1" ht="15" customHeight="1">
      <c r="B189" s="279"/>
      <c r="C189" s="315" t="s">
        <v>447</v>
      </c>
      <c r="D189" s="254"/>
      <c r="E189" s="254"/>
      <c r="F189" s="277" t="s">
        <v>367</v>
      </c>
      <c r="G189" s="254"/>
      <c r="H189" s="254" t="s">
        <v>448</v>
      </c>
      <c r="I189" s="254" t="s">
        <v>449</v>
      </c>
      <c r="J189" s="316" t="s">
        <v>450</v>
      </c>
      <c r="K189" s="302"/>
    </row>
    <row r="190" spans="2:11" s="1" customFormat="1" ht="15" customHeight="1">
      <c r="B190" s="279"/>
      <c r="C190" s="315" t="s">
        <v>40</v>
      </c>
      <c r="D190" s="254"/>
      <c r="E190" s="254"/>
      <c r="F190" s="277" t="s">
        <v>361</v>
      </c>
      <c r="G190" s="254"/>
      <c r="H190" s="251" t="s">
        <v>451</v>
      </c>
      <c r="I190" s="254" t="s">
        <v>452</v>
      </c>
      <c r="J190" s="254"/>
      <c r="K190" s="302"/>
    </row>
    <row r="191" spans="2:11" s="1" customFormat="1" ht="15" customHeight="1">
      <c r="B191" s="279"/>
      <c r="C191" s="315" t="s">
        <v>453</v>
      </c>
      <c r="D191" s="254"/>
      <c r="E191" s="254"/>
      <c r="F191" s="277" t="s">
        <v>361</v>
      </c>
      <c r="G191" s="254"/>
      <c r="H191" s="254" t="s">
        <v>454</v>
      </c>
      <c r="I191" s="254" t="s">
        <v>396</v>
      </c>
      <c r="J191" s="254"/>
      <c r="K191" s="302"/>
    </row>
    <row r="192" spans="2:11" s="1" customFormat="1" ht="15" customHeight="1">
      <c r="B192" s="279"/>
      <c r="C192" s="315" t="s">
        <v>455</v>
      </c>
      <c r="D192" s="254"/>
      <c r="E192" s="254"/>
      <c r="F192" s="277" t="s">
        <v>361</v>
      </c>
      <c r="G192" s="254"/>
      <c r="H192" s="254" t="s">
        <v>456</v>
      </c>
      <c r="I192" s="254" t="s">
        <v>396</v>
      </c>
      <c r="J192" s="254"/>
      <c r="K192" s="302"/>
    </row>
    <row r="193" spans="2:11" s="1" customFormat="1" ht="15" customHeight="1">
      <c r="B193" s="279"/>
      <c r="C193" s="315" t="s">
        <v>457</v>
      </c>
      <c r="D193" s="254"/>
      <c r="E193" s="254"/>
      <c r="F193" s="277" t="s">
        <v>367</v>
      </c>
      <c r="G193" s="254"/>
      <c r="H193" s="254" t="s">
        <v>458</v>
      </c>
      <c r="I193" s="254" t="s">
        <v>396</v>
      </c>
      <c r="J193" s="254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s="1" customFormat="1" ht="12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245" t="s">
        <v>459</v>
      </c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5.5" customHeight="1">
      <c r="B200" s="244"/>
      <c r="C200" s="318" t="s">
        <v>460</v>
      </c>
      <c r="D200" s="318"/>
      <c r="E200" s="318"/>
      <c r="F200" s="318" t="s">
        <v>461</v>
      </c>
      <c r="G200" s="319"/>
      <c r="H200" s="318" t="s">
        <v>462</v>
      </c>
      <c r="I200" s="318"/>
      <c r="J200" s="318"/>
      <c r="K200" s="246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4" t="s">
        <v>452</v>
      </c>
      <c r="D202" s="254"/>
      <c r="E202" s="254"/>
      <c r="F202" s="277" t="s">
        <v>41</v>
      </c>
      <c r="G202" s="254"/>
      <c r="H202" s="254" t="s">
        <v>463</v>
      </c>
      <c r="I202" s="254"/>
      <c r="J202" s="254"/>
      <c r="K202" s="302"/>
    </row>
    <row r="203" spans="2:11" s="1" customFormat="1" ht="15" customHeight="1">
      <c r="B203" s="279"/>
      <c r="C203" s="254"/>
      <c r="D203" s="254"/>
      <c r="E203" s="254"/>
      <c r="F203" s="277" t="s">
        <v>42</v>
      </c>
      <c r="G203" s="254"/>
      <c r="H203" s="254" t="s">
        <v>464</v>
      </c>
      <c r="I203" s="254"/>
      <c r="J203" s="254"/>
      <c r="K203" s="302"/>
    </row>
    <row r="204" spans="2:11" s="1" customFormat="1" ht="15" customHeight="1">
      <c r="B204" s="279"/>
      <c r="C204" s="254"/>
      <c r="D204" s="254"/>
      <c r="E204" s="254"/>
      <c r="F204" s="277" t="s">
        <v>45</v>
      </c>
      <c r="G204" s="254"/>
      <c r="H204" s="254" t="s">
        <v>465</v>
      </c>
      <c r="I204" s="254"/>
      <c r="J204" s="254"/>
      <c r="K204" s="302"/>
    </row>
    <row r="205" spans="2:11" s="1" customFormat="1" ht="15" customHeight="1">
      <c r="B205" s="279"/>
      <c r="C205" s="254"/>
      <c r="D205" s="254"/>
      <c r="E205" s="254"/>
      <c r="F205" s="277" t="s">
        <v>43</v>
      </c>
      <c r="G205" s="254"/>
      <c r="H205" s="254" t="s">
        <v>466</v>
      </c>
      <c r="I205" s="254"/>
      <c r="J205" s="254"/>
      <c r="K205" s="302"/>
    </row>
    <row r="206" spans="2:11" s="1" customFormat="1" ht="15" customHeight="1">
      <c r="B206" s="279"/>
      <c r="C206" s="254"/>
      <c r="D206" s="254"/>
      <c r="E206" s="254"/>
      <c r="F206" s="277" t="s">
        <v>44</v>
      </c>
      <c r="G206" s="254"/>
      <c r="H206" s="254" t="s">
        <v>467</v>
      </c>
      <c r="I206" s="254"/>
      <c r="J206" s="254"/>
      <c r="K206" s="302"/>
    </row>
    <row r="207" spans="2:11" s="1" customFormat="1" ht="15" customHeight="1">
      <c r="B207" s="279"/>
      <c r="C207" s="254"/>
      <c r="D207" s="254"/>
      <c r="E207" s="254"/>
      <c r="F207" s="277"/>
      <c r="G207" s="254"/>
      <c r="H207" s="254"/>
      <c r="I207" s="254"/>
      <c r="J207" s="254"/>
      <c r="K207" s="302"/>
    </row>
    <row r="208" spans="2:11" s="1" customFormat="1" ht="15" customHeight="1">
      <c r="B208" s="279"/>
      <c r="C208" s="254" t="s">
        <v>408</v>
      </c>
      <c r="D208" s="254"/>
      <c r="E208" s="254"/>
      <c r="F208" s="277" t="s">
        <v>79</v>
      </c>
      <c r="G208" s="254"/>
      <c r="H208" s="254" t="s">
        <v>468</v>
      </c>
      <c r="I208" s="254"/>
      <c r="J208" s="254"/>
      <c r="K208" s="302"/>
    </row>
    <row r="209" spans="2:11" s="1" customFormat="1" ht="15" customHeight="1">
      <c r="B209" s="279"/>
      <c r="C209" s="254"/>
      <c r="D209" s="254"/>
      <c r="E209" s="254"/>
      <c r="F209" s="277" t="s">
        <v>303</v>
      </c>
      <c r="G209" s="254"/>
      <c r="H209" s="254" t="s">
        <v>304</v>
      </c>
      <c r="I209" s="254"/>
      <c r="J209" s="254"/>
      <c r="K209" s="302"/>
    </row>
    <row r="210" spans="2:11" s="1" customFormat="1" ht="15" customHeight="1">
      <c r="B210" s="279"/>
      <c r="C210" s="254"/>
      <c r="D210" s="254"/>
      <c r="E210" s="254"/>
      <c r="F210" s="277" t="s">
        <v>301</v>
      </c>
      <c r="G210" s="254"/>
      <c r="H210" s="254" t="s">
        <v>469</v>
      </c>
      <c r="I210" s="254"/>
      <c r="J210" s="254"/>
      <c r="K210" s="302"/>
    </row>
    <row r="211" spans="2:11" s="1" customFormat="1" ht="15" customHeight="1">
      <c r="B211" s="320"/>
      <c r="C211" s="254"/>
      <c r="D211" s="254"/>
      <c r="E211" s="254"/>
      <c r="F211" s="277" t="s">
        <v>305</v>
      </c>
      <c r="G211" s="315"/>
      <c r="H211" s="306" t="s">
        <v>306</v>
      </c>
      <c r="I211" s="306"/>
      <c r="J211" s="306"/>
      <c r="K211" s="321"/>
    </row>
    <row r="212" spans="2:11" s="1" customFormat="1" ht="15" customHeight="1">
      <c r="B212" s="320"/>
      <c r="C212" s="254"/>
      <c r="D212" s="254"/>
      <c r="E212" s="254"/>
      <c r="F212" s="277" t="s">
        <v>307</v>
      </c>
      <c r="G212" s="315"/>
      <c r="H212" s="306" t="s">
        <v>470</v>
      </c>
      <c r="I212" s="306"/>
      <c r="J212" s="306"/>
      <c r="K212" s="321"/>
    </row>
    <row r="213" spans="2:11" s="1" customFormat="1" ht="15" customHeight="1">
      <c r="B213" s="320"/>
      <c r="C213" s="254"/>
      <c r="D213" s="254"/>
      <c r="E213" s="254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4" t="s">
        <v>432</v>
      </c>
      <c r="D214" s="254"/>
      <c r="E214" s="254"/>
      <c r="F214" s="277">
        <v>1</v>
      </c>
      <c r="G214" s="315"/>
      <c r="H214" s="306" t="s">
        <v>471</v>
      </c>
      <c r="I214" s="306"/>
      <c r="J214" s="306"/>
      <c r="K214" s="321"/>
    </row>
    <row r="215" spans="2:11" s="1" customFormat="1" ht="15" customHeight="1">
      <c r="B215" s="320"/>
      <c r="C215" s="254"/>
      <c r="D215" s="254"/>
      <c r="E215" s="254"/>
      <c r="F215" s="277">
        <v>2</v>
      </c>
      <c r="G215" s="315"/>
      <c r="H215" s="306" t="s">
        <v>472</v>
      </c>
      <c r="I215" s="306"/>
      <c r="J215" s="306"/>
      <c r="K215" s="321"/>
    </row>
    <row r="216" spans="2:11" s="1" customFormat="1" ht="15" customHeight="1">
      <c r="B216" s="320"/>
      <c r="C216" s="254"/>
      <c r="D216" s="254"/>
      <c r="E216" s="254"/>
      <c r="F216" s="277">
        <v>3</v>
      </c>
      <c r="G216" s="315"/>
      <c r="H216" s="306" t="s">
        <v>473</v>
      </c>
      <c r="I216" s="306"/>
      <c r="J216" s="306"/>
      <c r="K216" s="321"/>
    </row>
    <row r="217" spans="2:11" s="1" customFormat="1" ht="15" customHeight="1">
      <c r="B217" s="320"/>
      <c r="C217" s="254"/>
      <c r="D217" s="254"/>
      <c r="E217" s="254"/>
      <c r="F217" s="277">
        <v>4</v>
      </c>
      <c r="G217" s="315"/>
      <c r="H217" s="306" t="s">
        <v>474</v>
      </c>
      <c r="I217" s="306"/>
      <c r="J217" s="306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110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111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1: 108_428 - STEBLOVA SRCH c.8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Srch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1: 108_428 - STEBLOVA SRCH c.8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Srch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0.225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151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157</v>
      </c>
      <c r="G89" s="227"/>
      <c r="H89" s="230">
        <v>0.225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0.524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160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163</v>
      </c>
      <c r="G93" s="227"/>
      <c r="H93" s="230">
        <v>0.524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0.225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167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170</v>
      </c>
      <c r="G97" s="227"/>
      <c r="H97" s="230">
        <v>0.225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0.524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173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176</v>
      </c>
      <c r="G101" s="227"/>
      <c r="H101" s="230">
        <v>0.524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0.225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180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170</v>
      </c>
      <c r="G104" s="227"/>
      <c r="H104" s="230">
        <v>0.225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0.524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185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176</v>
      </c>
      <c r="G107" s="227"/>
      <c r="H107" s="230">
        <v>0.524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186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187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 xml:space="preserve">SO 2: 108_366 - ODV. NEMCICE c.34 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Němčice n. L.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 xml:space="preserve">SO 2: 108_366 - ODV. NEMCICE c.34 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Němčice n. L.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0.018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188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189</v>
      </c>
      <c r="G89" s="227"/>
      <c r="H89" s="230">
        <v>0.018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0.158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190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191</v>
      </c>
      <c r="G93" s="227"/>
      <c r="H93" s="230">
        <v>0.158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0.018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192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193</v>
      </c>
      <c r="G97" s="227"/>
      <c r="H97" s="230">
        <v>0.018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0.158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194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195</v>
      </c>
      <c r="G101" s="227"/>
      <c r="H101" s="230">
        <v>0.158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0.018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196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193</v>
      </c>
      <c r="G104" s="227"/>
      <c r="H104" s="230">
        <v>0.018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0.158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197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195</v>
      </c>
      <c r="G107" s="227"/>
      <c r="H107" s="230">
        <v>0.158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198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187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3: 108_365 - ODV. NEMCICE c.20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Němčice n. L.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3: 108_365 - ODV. NEMCICE c.20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Němčice n. L.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0.115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199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200</v>
      </c>
      <c r="G89" s="227"/>
      <c r="H89" s="230">
        <v>0.115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0.173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201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202</v>
      </c>
      <c r="G93" s="227"/>
      <c r="H93" s="230">
        <v>0.173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0.115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203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204</v>
      </c>
      <c r="G97" s="227"/>
      <c r="H97" s="230">
        <v>0.115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0.173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205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206</v>
      </c>
      <c r="G101" s="227"/>
      <c r="H101" s="230">
        <v>0.173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0.115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207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204</v>
      </c>
      <c r="G104" s="227"/>
      <c r="H104" s="230">
        <v>0.115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0.173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208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206</v>
      </c>
      <c r="G107" s="227"/>
      <c r="H107" s="230">
        <v>0.173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209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187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4: 108_364 - ODV. NEMCICE c.29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Němčice n. L.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4: 108_364 - ODV. NEMCICE c.29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Němčice n. L.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0.554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210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211</v>
      </c>
      <c r="G89" s="227"/>
      <c r="H89" s="230">
        <v>0.554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0.832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212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213</v>
      </c>
      <c r="G93" s="227"/>
      <c r="H93" s="230">
        <v>0.832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0.554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214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215</v>
      </c>
      <c r="G97" s="227"/>
      <c r="H97" s="230">
        <v>0.554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0.832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216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217</v>
      </c>
      <c r="G101" s="227"/>
      <c r="H101" s="230">
        <v>0.832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0.554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218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215</v>
      </c>
      <c r="G104" s="227"/>
      <c r="H104" s="230">
        <v>0.554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0.832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219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217</v>
      </c>
      <c r="G107" s="227"/>
      <c r="H107" s="230">
        <v>0.832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220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221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5: 108_007 - SPOJIL I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Spojil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5: 108_007 - SPOJIL I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Spojil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0.388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222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223</v>
      </c>
      <c r="G89" s="227"/>
      <c r="H89" s="230">
        <v>0.388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0.581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224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225</v>
      </c>
      <c r="G93" s="227"/>
      <c r="H93" s="230">
        <v>0.581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0.388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226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227</v>
      </c>
      <c r="G97" s="227"/>
      <c r="H97" s="230">
        <v>0.388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0.581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228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229</v>
      </c>
      <c r="G101" s="227"/>
      <c r="H101" s="230">
        <v>0.581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0.388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230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227</v>
      </c>
      <c r="G104" s="227"/>
      <c r="H104" s="230">
        <v>0.388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0.581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231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229</v>
      </c>
      <c r="G107" s="227"/>
      <c r="H107" s="230">
        <v>0.581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232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221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6: 108_8 - SPOJIL I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Spojil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6: 108_8 - SPOJIL I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Spojil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0.58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233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234</v>
      </c>
      <c r="G89" s="227"/>
      <c r="H89" s="230">
        <v>0.58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0.248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235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236</v>
      </c>
      <c r="G93" s="227"/>
      <c r="H93" s="230">
        <v>0.248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0.58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237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238</v>
      </c>
      <c r="G97" s="227"/>
      <c r="H97" s="230">
        <v>0.58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0.248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239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240</v>
      </c>
      <c r="G101" s="227"/>
      <c r="H101" s="230">
        <v>0.248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0.58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241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238</v>
      </c>
      <c r="G104" s="227"/>
      <c r="H104" s="230">
        <v>0.58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0.248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242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240</v>
      </c>
      <c r="G107" s="227"/>
      <c r="H107" s="230">
        <v>0.248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243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221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SO 7: 108_9 - SPOJIL I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Spojil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SO 7: 108_9 - SPOJIL I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Spojil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0.235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244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245</v>
      </c>
      <c r="G89" s="227"/>
      <c r="H89" s="230">
        <v>0.235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0.548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246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247</v>
      </c>
      <c r="G93" s="227"/>
      <c r="H93" s="230">
        <v>0.548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0.235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248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249</v>
      </c>
      <c r="G97" s="227"/>
      <c r="H97" s="230">
        <v>0.235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0.548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250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251</v>
      </c>
      <c r="G101" s="227"/>
      <c r="H101" s="230">
        <v>0.548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0.235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252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249</v>
      </c>
      <c r="G104" s="227"/>
      <c r="H104" s="230">
        <v>0.235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0.548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253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251</v>
      </c>
      <c r="G107" s="227"/>
      <c r="H107" s="230">
        <v>0.548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5" width="15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82</v>
      </c>
    </row>
    <row r="4" spans="2:46" s="1" customFormat="1" ht="24.95" customHeight="1">
      <c r="B4" s="19"/>
      <c r="D4" s="130" t="s">
        <v>108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Pardubicko - část 1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109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254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255</v>
      </c>
      <c r="G12" s="37"/>
      <c r="H12" s="37"/>
      <c r="I12" s="132" t="s">
        <v>24</v>
      </c>
      <c r="J12" s="137" t="str">
        <f>'Rekapitulace stavby'!AN8</f>
        <v>9. 3. 2023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33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112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34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113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114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36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38</v>
      </c>
      <c r="G34" s="37"/>
      <c r="H34" s="37"/>
      <c r="I34" s="146" t="s">
        <v>37</v>
      </c>
      <c r="J34" s="37"/>
      <c r="K34" s="146" t="s">
        <v>39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40</v>
      </c>
      <c r="E35" s="132" t="s">
        <v>41</v>
      </c>
      <c r="F35" s="143">
        <f>ROUND((SUM(BE83:BE107)),2)</f>
        <v>0</v>
      </c>
      <c r="G35" s="37"/>
      <c r="H35" s="37"/>
      <c r="I35" s="148">
        <v>0.21</v>
      </c>
      <c r="J35" s="37"/>
      <c r="K35" s="143">
        <f>ROUND(((SUM(BE83:BE107))*I35),2)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42</v>
      </c>
      <c r="F36" s="143">
        <f>ROUND((SUM(BF83:BF107)),2)</f>
        <v>0</v>
      </c>
      <c r="G36" s="37"/>
      <c r="H36" s="37"/>
      <c r="I36" s="148">
        <v>0.15</v>
      </c>
      <c r="J36" s="37"/>
      <c r="K36" s="143">
        <f>ROUND(((SUM(BF83:BF107))*I36),2)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43</v>
      </c>
      <c r="F37" s="143">
        <f>ROUND((SUM(BG83:BG107)),2)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44</v>
      </c>
      <c r="F38" s="143">
        <f>ROUND((SUM(BH83:BH107)),2)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45</v>
      </c>
      <c r="F39" s="143">
        <f>ROUND((SUM(BI83:BI107)),2)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46</v>
      </c>
      <c r="E41" s="151"/>
      <c r="F41" s="151"/>
      <c r="G41" s="152" t="s">
        <v>47</v>
      </c>
      <c r="H41" s="153" t="s">
        <v>48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115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Pardubicko - část 1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109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 xml:space="preserve">SO 8: 108_192 - ODV. HOLICE III 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Holice</v>
      </c>
      <c r="G54" s="39"/>
      <c r="H54" s="39"/>
      <c r="I54" s="31" t="s">
        <v>24</v>
      </c>
      <c r="J54" s="71" t="str">
        <f>IF(J12="","",J12)</f>
        <v>9. 3. 2023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SPU - OVHS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33</v>
      </c>
      <c r="J57" s="35" t="str">
        <f>E24</f>
        <v>SPU OVHS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116</v>
      </c>
      <c r="D59" s="162"/>
      <c r="E59" s="162"/>
      <c r="F59" s="162"/>
      <c r="G59" s="162"/>
      <c r="H59" s="162"/>
      <c r="I59" s="163" t="s">
        <v>117</v>
      </c>
      <c r="J59" s="163" t="s">
        <v>118</v>
      </c>
      <c r="K59" s="163" t="s">
        <v>119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70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120</v>
      </c>
    </row>
    <row r="62" spans="1:31" s="9" customFormat="1" ht="24.95" customHeight="1">
      <c r="A62" s="9"/>
      <c r="B62" s="165"/>
      <c r="C62" s="166"/>
      <c r="D62" s="167" t="s">
        <v>121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122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Pardubicko - část 1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 xml:space="preserve">SO 8: 108_192 - ODV. HOLICE III 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Holice</v>
      </c>
      <c r="G77" s="39"/>
      <c r="H77" s="39"/>
      <c r="I77" s="31" t="s">
        <v>24</v>
      </c>
      <c r="J77" s="71" t="str">
        <f>IF(J12="","",J12)</f>
        <v>9. 3. 2023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SPU - OVHS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>SPU OVHS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124</v>
      </c>
      <c r="D82" s="180" t="s">
        <v>55</v>
      </c>
      <c r="E82" s="180" t="s">
        <v>51</v>
      </c>
      <c r="F82" s="180" t="s">
        <v>52</v>
      </c>
      <c r="G82" s="180" t="s">
        <v>125</v>
      </c>
      <c r="H82" s="180" t="s">
        <v>126</v>
      </c>
      <c r="I82" s="180" t="s">
        <v>127</v>
      </c>
      <c r="J82" s="180" t="s">
        <v>128</v>
      </c>
      <c r="K82" s="180" t="s">
        <v>119</v>
      </c>
      <c r="L82" s="181" t="s">
        <v>129</v>
      </c>
      <c r="M82" s="182"/>
      <c r="N82" s="91" t="s">
        <v>20</v>
      </c>
      <c r="O82" s="92" t="s">
        <v>40</v>
      </c>
      <c r="P82" s="92" t="s">
        <v>130</v>
      </c>
      <c r="Q82" s="92" t="s">
        <v>131</v>
      </c>
      <c r="R82" s="92" t="s">
        <v>132</v>
      </c>
      <c r="S82" s="92" t="s">
        <v>133</v>
      </c>
      <c r="T82" s="92" t="s">
        <v>134</v>
      </c>
      <c r="U82" s="92" t="s">
        <v>135</v>
      </c>
      <c r="V82" s="92" t="s">
        <v>136</v>
      </c>
      <c r="W82" s="92" t="s">
        <v>137</v>
      </c>
      <c r="X82" s="92" t="s">
        <v>138</v>
      </c>
      <c r="Y82" s="93" t="s">
        <v>139</v>
      </c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140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6">
        <f>X84</f>
        <v>0</v>
      </c>
      <c r="Y83" s="96"/>
      <c r="Z83" s="37"/>
      <c r="AA83" s="37"/>
      <c r="AB83" s="37"/>
      <c r="AC83" s="37"/>
      <c r="AD83" s="37"/>
      <c r="AE83" s="37"/>
      <c r="AT83" s="16" t="s">
        <v>71</v>
      </c>
      <c r="AU83" s="16" t="s">
        <v>120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71</v>
      </c>
      <c r="E84" s="191" t="s">
        <v>141</v>
      </c>
      <c r="F84" s="191" t="s">
        <v>142</v>
      </c>
      <c r="G84" s="189"/>
      <c r="H84" s="189"/>
      <c r="I84" s="192"/>
      <c r="J84" s="192"/>
      <c r="K84" s="193">
        <f>BK84</f>
        <v>0</v>
      </c>
      <c r="L84" s="189"/>
      <c r="M84" s="194"/>
      <c r="N84" s="195"/>
      <c r="O84" s="196"/>
      <c r="P84" s="196"/>
      <c r="Q84" s="197">
        <f>Q85</f>
        <v>0</v>
      </c>
      <c r="R84" s="197">
        <f>R85</f>
        <v>0</v>
      </c>
      <c r="S84" s="196"/>
      <c r="T84" s="198">
        <f>T85</f>
        <v>0</v>
      </c>
      <c r="U84" s="196"/>
      <c r="V84" s="198">
        <f>V85</f>
        <v>0</v>
      </c>
      <c r="W84" s="196"/>
      <c r="X84" s="198">
        <f>X85</f>
        <v>0</v>
      </c>
      <c r="Y84" s="199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143</v>
      </c>
      <c r="BK84" s="202">
        <f>BK85</f>
        <v>0</v>
      </c>
    </row>
    <row r="85" spans="1:63" s="12" customFormat="1" ht="22.8" customHeight="1">
      <c r="A85" s="12"/>
      <c r="B85" s="188"/>
      <c r="C85" s="189"/>
      <c r="D85" s="190" t="s">
        <v>71</v>
      </c>
      <c r="E85" s="203" t="s">
        <v>80</v>
      </c>
      <c r="F85" s="203" t="s">
        <v>144</v>
      </c>
      <c r="G85" s="189"/>
      <c r="H85" s="189"/>
      <c r="I85" s="192"/>
      <c r="J85" s="192"/>
      <c r="K85" s="204">
        <f>BK85</f>
        <v>0</v>
      </c>
      <c r="L85" s="189"/>
      <c r="M85" s="194"/>
      <c r="N85" s="195"/>
      <c r="O85" s="196"/>
      <c r="P85" s="196"/>
      <c r="Q85" s="197">
        <f>SUM(Q86:Q107)</f>
        <v>0</v>
      </c>
      <c r="R85" s="197">
        <f>SUM(R86:R107)</f>
        <v>0</v>
      </c>
      <c r="S85" s="196"/>
      <c r="T85" s="198">
        <f>SUM(T86:T107)</f>
        <v>0</v>
      </c>
      <c r="U85" s="196"/>
      <c r="V85" s="198">
        <f>SUM(V86:V107)</f>
        <v>0</v>
      </c>
      <c r="W85" s="196"/>
      <c r="X85" s="198">
        <f>SUM(X86:X107)</f>
        <v>0</v>
      </c>
      <c r="Y85" s="199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143</v>
      </c>
      <c r="BK85" s="202">
        <f>SUM(BK86:BK107)</f>
        <v>0</v>
      </c>
    </row>
    <row r="86" spans="1:65" s="2" customFormat="1" ht="22.2" customHeight="1">
      <c r="A86" s="37"/>
      <c r="B86" s="38"/>
      <c r="C86" s="205" t="s">
        <v>80</v>
      </c>
      <c r="D86" s="205" t="s">
        <v>145</v>
      </c>
      <c r="E86" s="206" t="s">
        <v>146</v>
      </c>
      <c r="F86" s="207" t="s">
        <v>147</v>
      </c>
      <c r="G86" s="208" t="s">
        <v>148</v>
      </c>
      <c r="H86" s="209">
        <v>0.574</v>
      </c>
      <c r="I86" s="210"/>
      <c r="J86" s="210"/>
      <c r="K86" s="211">
        <f>ROUND(P86*H86,2)</f>
        <v>0</v>
      </c>
      <c r="L86" s="207" t="s">
        <v>149</v>
      </c>
      <c r="M86" s="43"/>
      <c r="N86" s="212" t="s">
        <v>20</v>
      </c>
      <c r="O86" s="213" t="s">
        <v>41</v>
      </c>
      <c r="P86" s="214">
        <f>I86+J86</f>
        <v>0</v>
      </c>
      <c r="Q86" s="214">
        <f>ROUND(I86*H86,2)</f>
        <v>0</v>
      </c>
      <c r="R86" s="214">
        <f>ROUND(J86*H86,2)</f>
        <v>0</v>
      </c>
      <c r="S86" s="83"/>
      <c r="T86" s="215">
        <f>S86*H86</f>
        <v>0</v>
      </c>
      <c r="U86" s="215">
        <v>0</v>
      </c>
      <c r="V86" s="215">
        <f>U86*H86</f>
        <v>0</v>
      </c>
      <c r="W86" s="215">
        <v>0</v>
      </c>
      <c r="X86" s="215">
        <f>W86*H86</f>
        <v>0</v>
      </c>
      <c r="Y86" s="216" t="s">
        <v>20</v>
      </c>
      <c r="Z86" s="37"/>
      <c r="AA86" s="37"/>
      <c r="AB86" s="37"/>
      <c r="AC86" s="37"/>
      <c r="AD86" s="37"/>
      <c r="AE86" s="37"/>
      <c r="AR86" s="217" t="s">
        <v>150</v>
      </c>
      <c r="AT86" s="217" t="s">
        <v>145</v>
      </c>
      <c r="AU86" s="217" t="s">
        <v>82</v>
      </c>
      <c r="AY86" s="16" t="s">
        <v>143</v>
      </c>
      <c r="BE86" s="218">
        <f>IF(O86="základní",K86,0)</f>
        <v>0</v>
      </c>
      <c r="BF86" s="218">
        <f>IF(O86="snížená",K86,0)</f>
        <v>0</v>
      </c>
      <c r="BG86" s="218">
        <f>IF(O86="zákl. přenesená",K86,0)</f>
        <v>0</v>
      </c>
      <c r="BH86" s="218">
        <f>IF(O86="sníž. přenesená",K86,0)</f>
        <v>0</v>
      </c>
      <c r="BI86" s="218">
        <f>IF(O86="nulová",K86,0)</f>
        <v>0</v>
      </c>
      <c r="BJ86" s="16" t="s">
        <v>80</v>
      </c>
      <c r="BK86" s="218">
        <f>ROUND(P86*H86,2)</f>
        <v>0</v>
      </c>
      <c r="BL86" s="16" t="s">
        <v>150</v>
      </c>
      <c r="BM86" s="217" t="s">
        <v>256</v>
      </c>
    </row>
    <row r="87" spans="1:47" s="2" customFormat="1" ht="12">
      <c r="A87" s="37"/>
      <c r="B87" s="38"/>
      <c r="C87" s="39"/>
      <c r="D87" s="219" t="s">
        <v>152</v>
      </c>
      <c r="E87" s="39"/>
      <c r="F87" s="220" t="s">
        <v>153</v>
      </c>
      <c r="G87" s="39"/>
      <c r="H87" s="39"/>
      <c r="I87" s="221"/>
      <c r="J87" s="221"/>
      <c r="K87" s="39"/>
      <c r="L87" s="39"/>
      <c r="M87" s="43"/>
      <c r="N87" s="222"/>
      <c r="O87" s="223"/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37"/>
      <c r="AA87" s="37"/>
      <c r="AB87" s="37"/>
      <c r="AC87" s="37"/>
      <c r="AD87" s="37"/>
      <c r="AE87" s="37"/>
      <c r="AT87" s="16" t="s">
        <v>152</v>
      </c>
      <c r="AU87" s="16" t="s">
        <v>82</v>
      </c>
    </row>
    <row r="88" spans="1:47" s="2" customFormat="1" ht="12">
      <c r="A88" s="37"/>
      <c r="B88" s="38"/>
      <c r="C88" s="39"/>
      <c r="D88" s="224" t="s">
        <v>154</v>
      </c>
      <c r="E88" s="39"/>
      <c r="F88" s="225" t="s">
        <v>155</v>
      </c>
      <c r="G88" s="39"/>
      <c r="H88" s="39"/>
      <c r="I88" s="221"/>
      <c r="J88" s="221"/>
      <c r="K88" s="39"/>
      <c r="L88" s="39"/>
      <c r="M88" s="43"/>
      <c r="N88" s="222"/>
      <c r="O88" s="22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37"/>
      <c r="AA88" s="37"/>
      <c r="AB88" s="37"/>
      <c r="AC88" s="37"/>
      <c r="AD88" s="37"/>
      <c r="AE88" s="37"/>
      <c r="AT88" s="16" t="s">
        <v>154</v>
      </c>
      <c r="AU88" s="16" t="s">
        <v>82</v>
      </c>
    </row>
    <row r="89" spans="1:51" s="13" customFormat="1" ht="12">
      <c r="A89" s="13"/>
      <c r="B89" s="226"/>
      <c r="C89" s="227"/>
      <c r="D89" s="219" t="s">
        <v>156</v>
      </c>
      <c r="E89" s="228" t="s">
        <v>20</v>
      </c>
      <c r="F89" s="229" t="s">
        <v>257</v>
      </c>
      <c r="G89" s="227"/>
      <c r="H89" s="230">
        <v>0.574</v>
      </c>
      <c r="I89" s="231"/>
      <c r="J89" s="231"/>
      <c r="K89" s="227"/>
      <c r="L89" s="227"/>
      <c r="M89" s="232"/>
      <c r="N89" s="233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13"/>
      <c r="AA89" s="13"/>
      <c r="AB89" s="13"/>
      <c r="AC89" s="13"/>
      <c r="AD89" s="13"/>
      <c r="AE89" s="13"/>
      <c r="AT89" s="236" t="s">
        <v>156</v>
      </c>
      <c r="AU89" s="236" t="s">
        <v>82</v>
      </c>
      <c r="AV89" s="13" t="s">
        <v>82</v>
      </c>
      <c r="AW89" s="13" t="s">
        <v>5</v>
      </c>
      <c r="AX89" s="13" t="s">
        <v>80</v>
      </c>
      <c r="AY89" s="236" t="s">
        <v>143</v>
      </c>
    </row>
    <row r="90" spans="1:65" s="2" customFormat="1" ht="22.2" customHeight="1">
      <c r="A90" s="37"/>
      <c r="B90" s="38"/>
      <c r="C90" s="205" t="s">
        <v>82</v>
      </c>
      <c r="D90" s="205" t="s">
        <v>145</v>
      </c>
      <c r="E90" s="206" t="s">
        <v>158</v>
      </c>
      <c r="F90" s="207" t="s">
        <v>159</v>
      </c>
      <c r="G90" s="208" t="s">
        <v>148</v>
      </c>
      <c r="H90" s="209">
        <v>0.861</v>
      </c>
      <c r="I90" s="210"/>
      <c r="J90" s="210"/>
      <c r="K90" s="211">
        <f>ROUND(P90*H90,2)</f>
        <v>0</v>
      </c>
      <c r="L90" s="207" t="s">
        <v>149</v>
      </c>
      <c r="M90" s="43"/>
      <c r="N90" s="212" t="s">
        <v>20</v>
      </c>
      <c r="O90" s="213" t="s">
        <v>41</v>
      </c>
      <c r="P90" s="214">
        <f>I90+J90</f>
        <v>0</v>
      </c>
      <c r="Q90" s="214">
        <f>ROUND(I90*H90,2)</f>
        <v>0</v>
      </c>
      <c r="R90" s="214">
        <f>ROUND(J90*H90,2)</f>
        <v>0</v>
      </c>
      <c r="S90" s="83"/>
      <c r="T90" s="215">
        <f>S90*H90</f>
        <v>0</v>
      </c>
      <c r="U90" s="215">
        <v>0</v>
      </c>
      <c r="V90" s="215">
        <f>U90*H90</f>
        <v>0</v>
      </c>
      <c r="W90" s="215">
        <v>0</v>
      </c>
      <c r="X90" s="215">
        <f>W90*H90</f>
        <v>0</v>
      </c>
      <c r="Y90" s="216" t="s">
        <v>20</v>
      </c>
      <c r="Z90" s="37"/>
      <c r="AA90" s="37"/>
      <c r="AB90" s="37"/>
      <c r="AC90" s="37"/>
      <c r="AD90" s="37"/>
      <c r="AE90" s="37"/>
      <c r="AR90" s="217" t="s">
        <v>150</v>
      </c>
      <c r="AT90" s="217" t="s">
        <v>145</v>
      </c>
      <c r="AU90" s="217" t="s">
        <v>82</v>
      </c>
      <c r="AY90" s="16" t="s">
        <v>143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6" t="s">
        <v>80</v>
      </c>
      <c r="BK90" s="218">
        <f>ROUND(P90*H90,2)</f>
        <v>0</v>
      </c>
      <c r="BL90" s="16" t="s">
        <v>150</v>
      </c>
      <c r="BM90" s="217" t="s">
        <v>258</v>
      </c>
    </row>
    <row r="91" spans="1:47" s="2" customFormat="1" ht="12">
      <c r="A91" s="37"/>
      <c r="B91" s="38"/>
      <c r="C91" s="39"/>
      <c r="D91" s="219" t="s">
        <v>152</v>
      </c>
      <c r="E91" s="39"/>
      <c r="F91" s="220" t="s">
        <v>161</v>
      </c>
      <c r="G91" s="39"/>
      <c r="H91" s="39"/>
      <c r="I91" s="221"/>
      <c r="J91" s="221"/>
      <c r="K91" s="39"/>
      <c r="L91" s="39"/>
      <c r="M91" s="43"/>
      <c r="N91" s="222"/>
      <c r="O91" s="22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37"/>
      <c r="AA91" s="37"/>
      <c r="AB91" s="37"/>
      <c r="AC91" s="37"/>
      <c r="AD91" s="37"/>
      <c r="AE91" s="37"/>
      <c r="AT91" s="16" t="s">
        <v>152</v>
      </c>
      <c r="AU91" s="16" t="s">
        <v>82</v>
      </c>
    </row>
    <row r="92" spans="1:47" s="2" customFormat="1" ht="12">
      <c r="A92" s="37"/>
      <c r="B92" s="38"/>
      <c r="C92" s="39"/>
      <c r="D92" s="224" t="s">
        <v>154</v>
      </c>
      <c r="E92" s="39"/>
      <c r="F92" s="225" t="s">
        <v>162</v>
      </c>
      <c r="G92" s="39"/>
      <c r="H92" s="39"/>
      <c r="I92" s="221"/>
      <c r="J92" s="221"/>
      <c r="K92" s="39"/>
      <c r="L92" s="39"/>
      <c r="M92" s="43"/>
      <c r="N92" s="222"/>
      <c r="O92" s="223"/>
      <c r="P92" s="83"/>
      <c r="Q92" s="83"/>
      <c r="R92" s="83"/>
      <c r="S92" s="83"/>
      <c r="T92" s="83"/>
      <c r="U92" s="83"/>
      <c r="V92" s="83"/>
      <c r="W92" s="83"/>
      <c r="X92" s="83"/>
      <c r="Y92" s="84"/>
      <c r="Z92" s="37"/>
      <c r="AA92" s="37"/>
      <c r="AB92" s="37"/>
      <c r="AC92" s="37"/>
      <c r="AD92" s="37"/>
      <c r="AE92" s="37"/>
      <c r="AT92" s="16" t="s">
        <v>154</v>
      </c>
      <c r="AU92" s="16" t="s">
        <v>82</v>
      </c>
    </row>
    <row r="93" spans="1:51" s="13" customFormat="1" ht="12">
      <c r="A93" s="13"/>
      <c r="B93" s="226"/>
      <c r="C93" s="227"/>
      <c r="D93" s="219" t="s">
        <v>156</v>
      </c>
      <c r="E93" s="228" t="s">
        <v>20</v>
      </c>
      <c r="F93" s="229" t="s">
        <v>259</v>
      </c>
      <c r="G93" s="227"/>
      <c r="H93" s="230">
        <v>0.861</v>
      </c>
      <c r="I93" s="231"/>
      <c r="J93" s="231"/>
      <c r="K93" s="227"/>
      <c r="L93" s="227"/>
      <c r="M93" s="232"/>
      <c r="N93" s="233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5"/>
      <c r="Z93" s="13"/>
      <c r="AA93" s="13"/>
      <c r="AB93" s="13"/>
      <c r="AC93" s="13"/>
      <c r="AD93" s="13"/>
      <c r="AE93" s="13"/>
      <c r="AT93" s="236" t="s">
        <v>156</v>
      </c>
      <c r="AU93" s="236" t="s">
        <v>82</v>
      </c>
      <c r="AV93" s="13" t="s">
        <v>82</v>
      </c>
      <c r="AW93" s="13" t="s">
        <v>5</v>
      </c>
      <c r="AX93" s="13" t="s">
        <v>80</v>
      </c>
      <c r="AY93" s="236" t="s">
        <v>143</v>
      </c>
    </row>
    <row r="94" spans="1:65" s="2" customFormat="1" ht="22.2" customHeight="1">
      <c r="A94" s="37"/>
      <c r="B94" s="38"/>
      <c r="C94" s="205" t="s">
        <v>164</v>
      </c>
      <c r="D94" s="205" t="s">
        <v>145</v>
      </c>
      <c r="E94" s="206" t="s">
        <v>165</v>
      </c>
      <c r="F94" s="207" t="s">
        <v>166</v>
      </c>
      <c r="G94" s="208" t="s">
        <v>148</v>
      </c>
      <c r="H94" s="209">
        <v>0.574</v>
      </c>
      <c r="I94" s="210"/>
      <c r="J94" s="210"/>
      <c r="K94" s="211">
        <f>ROUND(P94*H94,2)</f>
        <v>0</v>
      </c>
      <c r="L94" s="207" t="s">
        <v>149</v>
      </c>
      <c r="M94" s="43"/>
      <c r="N94" s="212" t="s">
        <v>20</v>
      </c>
      <c r="O94" s="213" t="s">
        <v>41</v>
      </c>
      <c r="P94" s="214">
        <f>I94+J94</f>
        <v>0</v>
      </c>
      <c r="Q94" s="214">
        <f>ROUND(I94*H94,2)</f>
        <v>0</v>
      </c>
      <c r="R94" s="214">
        <f>ROUND(J94*H94,2)</f>
        <v>0</v>
      </c>
      <c r="S94" s="83"/>
      <c r="T94" s="215">
        <f>S94*H94</f>
        <v>0</v>
      </c>
      <c r="U94" s="215">
        <v>0</v>
      </c>
      <c r="V94" s="215">
        <f>U94*H94</f>
        <v>0</v>
      </c>
      <c r="W94" s="215">
        <v>0</v>
      </c>
      <c r="X94" s="215">
        <f>W94*H94</f>
        <v>0</v>
      </c>
      <c r="Y94" s="216" t="s">
        <v>20</v>
      </c>
      <c r="Z94" s="37"/>
      <c r="AA94" s="37"/>
      <c r="AB94" s="37"/>
      <c r="AC94" s="37"/>
      <c r="AD94" s="37"/>
      <c r="AE94" s="37"/>
      <c r="AR94" s="217" t="s">
        <v>150</v>
      </c>
      <c r="AT94" s="217" t="s">
        <v>145</v>
      </c>
      <c r="AU94" s="217" t="s">
        <v>82</v>
      </c>
      <c r="AY94" s="16" t="s">
        <v>143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6" t="s">
        <v>80</v>
      </c>
      <c r="BK94" s="218">
        <f>ROUND(P94*H94,2)</f>
        <v>0</v>
      </c>
      <c r="BL94" s="16" t="s">
        <v>150</v>
      </c>
      <c r="BM94" s="217" t="s">
        <v>260</v>
      </c>
    </row>
    <row r="95" spans="1:47" s="2" customFormat="1" ht="12">
      <c r="A95" s="37"/>
      <c r="B95" s="38"/>
      <c r="C95" s="39"/>
      <c r="D95" s="219" t="s">
        <v>152</v>
      </c>
      <c r="E95" s="39"/>
      <c r="F95" s="220" t="s">
        <v>168</v>
      </c>
      <c r="G95" s="39"/>
      <c r="H95" s="39"/>
      <c r="I95" s="221"/>
      <c r="J95" s="221"/>
      <c r="K95" s="39"/>
      <c r="L95" s="39"/>
      <c r="M95" s="43"/>
      <c r="N95" s="222"/>
      <c r="O95" s="22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37"/>
      <c r="AA95" s="37"/>
      <c r="AB95" s="37"/>
      <c r="AC95" s="37"/>
      <c r="AD95" s="37"/>
      <c r="AE95" s="37"/>
      <c r="AT95" s="16" t="s">
        <v>152</v>
      </c>
      <c r="AU95" s="16" t="s">
        <v>82</v>
      </c>
    </row>
    <row r="96" spans="1:47" s="2" customFormat="1" ht="12">
      <c r="A96" s="37"/>
      <c r="B96" s="38"/>
      <c r="C96" s="39"/>
      <c r="D96" s="224" t="s">
        <v>154</v>
      </c>
      <c r="E96" s="39"/>
      <c r="F96" s="225" t="s">
        <v>169</v>
      </c>
      <c r="G96" s="39"/>
      <c r="H96" s="39"/>
      <c r="I96" s="221"/>
      <c r="J96" s="221"/>
      <c r="K96" s="39"/>
      <c r="L96" s="39"/>
      <c r="M96" s="43"/>
      <c r="N96" s="222"/>
      <c r="O96" s="22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37"/>
      <c r="AA96" s="37"/>
      <c r="AB96" s="37"/>
      <c r="AC96" s="37"/>
      <c r="AD96" s="37"/>
      <c r="AE96" s="37"/>
      <c r="AT96" s="16" t="s">
        <v>154</v>
      </c>
      <c r="AU96" s="16" t="s">
        <v>82</v>
      </c>
    </row>
    <row r="97" spans="1:51" s="13" customFormat="1" ht="12">
      <c r="A97" s="13"/>
      <c r="B97" s="226"/>
      <c r="C97" s="227"/>
      <c r="D97" s="219" t="s">
        <v>156</v>
      </c>
      <c r="E97" s="228" t="s">
        <v>20</v>
      </c>
      <c r="F97" s="229" t="s">
        <v>261</v>
      </c>
      <c r="G97" s="227"/>
      <c r="H97" s="230">
        <v>0.574</v>
      </c>
      <c r="I97" s="231"/>
      <c r="J97" s="231"/>
      <c r="K97" s="227"/>
      <c r="L97" s="227"/>
      <c r="M97" s="232"/>
      <c r="N97" s="233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5"/>
      <c r="Z97" s="13"/>
      <c r="AA97" s="13"/>
      <c r="AB97" s="13"/>
      <c r="AC97" s="13"/>
      <c r="AD97" s="13"/>
      <c r="AE97" s="13"/>
      <c r="AT97" s="236" t="s">
        <v>156</v>
      </c>
      <c r="AU97" s="236" t="s">
        <v>82</v>
      </c>
      <c r="AV97" s="13" t="s">
        <v>82</v>
      </c>
      <c r="AW97" s="13" t="s">
        <v>5</v>
      </c>
      <c r="AX97" s="13" t="s">
        <v>80</v>
      </c>
      <c r="AY97" s="236" t="s">
        <v>143</v>
      </c>
    </row>
    <row r="98" spans="1:65" s="2" customFormat="1" ht="22.2" customHeight="1">
      <c r="A98" s="37"/>
      <c r="B98" s="38"/>
      <c r="C98" s="205" t="s">
        <v>150</v>
      </c>
      <c r="D98" s="205" t="s">
        <v>145</v>
      </c>
      <c r="E98" s="206" t="s">
        <v>171</v>
      </c>
      <c r="F98" s="207" t="s">
        <v>172</v>
      </c>
      <c r="G98" s="208" t="s">
        <v>148</v>
      </c>
      <c r="H98" s="209">
        <v>0.861</v>
      </c>
      <c r="I98" s="210"/>
      <c r="J98" s="210"/>
      <c r="K98" s="211">
        <f>ROUND(P98*H98,2)</f>
        <v>0</v>
      </c>
      <c r="L98" s="207" t="s">
        <v>149</v>
      </c>
      <c r="M98" s="43"/>
      <c r="N98" s="212" t="s">
        <v>20</v>
      </c>
      <c r="O98" s="213" t="s">
        <v>41</v>
      </c>
      <c r="P98" s="214">
        <f>I98+J98</f>
        <v>0</v>
      </c>
      <c r="Q98" s="214">
        <f>ROUND(I98*H98,2)</f>
        <v>0</v>
      </c>
      <c r="R98" s="214">
        <f>ROUND(J98*H98,2)</f>
        <v>0</v>
      </c>
      <c r="S98" s="83"/>
      <c r="T98" s="215">
        <f>S98*H98</f>
        <v>0</v>
      </c>
      <c r="U98" s="215">
        <v>0</v>
      </c>
      <c r="V98" s="215">
        <f>U98*H98</f>
        <v>0</v>
      </c>
      <c r="W98" s="215">
        <v>0</v>
      </c>
      <c r="X98" s="215">
        <f>W98*H98</f>
        <v>0</v>
      </c>
      <c r="Y98" s="216" t="s">
        <v>20</v>
      </c>
      <c r="Z98" s="37"/>
      <c r="AA98" s="37"/>
      <c r="AB98" s="37"/>
      <c r="AC98" s="37"/>
      <c r="AD98" s="37"/>
      <c r="AE98" s="37"/>
      <c r="AR98" s="217" t="s">
        <v>150</v>
      </c>
      <c r="AT98" s="217" t="s">
        <v>145</v>
      </c>
      <c r="AU98" s="217" t="s">
        <v>82</v>
      </c>
      <c r="AY98" s="16" t="s">
        <v>143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6" t="s">
        <v>80</v>
      </c>
      <c r="BK98" s="218">
        <f>ROUND(P98*H98,2)</f>
        <v>0</v>
      </c>
      <c r="BL98" s="16" t="s">
        <v>150</v>
      </c>
      <c r="BM98" s="217" t="s">
        <v>262</v>
      </c>
    </row>
    <row r="99" spans="1:47" s="2" customFormat="1" ht="12">
      <c r="A99" s="37"/>
      <c r="B99" s="38"/>
      <c r="C99" s="39"/>
      <c r="D99" s="219" t="s">
        <v>152</v>
      </c>
      <c r="E99" s="39"/>
      <c r="F99" s="220" t="s">
        <v>174</v>
      </c>
      <c r="G99" s="39"/>
      <c r="H99" s="39"/>
      <c r="I99" s="221"/>
      <c r="J99" s="221"/>
      <c r="K99" s="39"/>
      <c r="L99" s="39"/>
      <c r="M99" s="43"/>
      <c r="N99" s="222"/>
      <c r="O99" s="223"/>
      <c r="P99" s="83"/>
      <c r="Q99" s="83"/>
      <c r="R99" s="83"/>
      <c r="S99" s="83"/>
      <c r="T99" s="83"/>
      <c r="U99" s="83"/>
      <c r="V99" s="83"/>
      <c r="W99" s="83"/>
      <c r="X99" s="83"/>
      <c r="Y99" s="84"/>
      <c r="Z99" s="37"/>
      <c r="AA99" s="37"/>
      <c r="AB99" s="37"/>
      <c r="AC99" s="37"/>
      <c r="AD99" s="37"/>
      <c r="AE99" s="37"/>
      <c r="AT99" s="16" t="s">
        <v>152</v>
      </c>
      <c r="AU99" s="16" t="s">
        <v>82</v>
      </c>
    </row>
    <row r="100" spans="1:47" s="2" customFormat="1" ht="12">
      <c r="A100" s="37"/>
      <c r="B100" s="38"/>
      <c r="C100" s="39"/>
      <c r="D100" s="224" t="s">
        <v>154</v>
      </c>
      <c r="E100" s="39"/>
      <c r="F100" s="225" t="s">
        <v>175</v>
      </c>
      <c r="G100" s="39"/>
      <c r="H100" s="39"/>
      <c r="I100" s="221"/>
      <c r="J100" s="221"/>
      <c r="K100" s="39"/>
      <c r="L100" s="39"/>
      <c r="M100" s="43"/>
      <c r="N100" s="222"/>
      <c r="O100" s="22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37"/>
      <c r="AA100" s="37"/>
      <c r="AB100" s="37"/>
      <c r="AC100" s="37"/>
      <c r="AD100" s="37"/>
      <c r="AE100" s="37"/>
      <c r="AT100" s="16" t="s">
        <v>154</v>
      </c>
      <c r="AU100" s="16" t="s">
        <v>82</v>
      </c>
    </row>
    <row r="101" spans="1:51" s="13" customFormat="1" ht="12">
      <c r="A101" s="13"/>
      <c r="B101" s="226"/>
      <c r="C101" s="227"/>
      <c r="D101" s="219" t="s">
        <v>156</v>
      </c>
      <c r="E101" s="228" t="s">
        <v>20</v>
      </c>
      <c r="F101" s="229" t="s">
        <v>263</v>
      </c>
      <c r="G101" s="227"/>
      <c r="H101" s="230">
        <v>0.861</v>
      </c>
      <c r="I101" s="231"/>
      <c r="J101" s="231"/>
      <c r="K101" s="227"/>
      <c r="L101" s="227"/>
      <c r="M101" s="232"/>
      <c r="N101" s="233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5"/>
      <c r="Z101" s="13"/>
      <c r="AA101" s="13"/>
      <c r="AB101" s="13"/>
      <c r="AC101" s="13"/>
      <c r="AD101" s="13"/>
      <c r="AE101" s="13"/>
      <c r="AT101" s="236" t="s">
        <v>156</v>
      </c>
      <c r="AU101" s="236" t="s">
        <v>82</v>
      </c>
      <c r="AV101" s="13" t="s">
        <v>82</v>
      </c>
      <c r="AW101" s="13" t="s">
        <v>5</v>
      </c>
      <c r="AX101" s="13" t="s">
        <v>80</v>
      </c>
      <c r="AY101" s="236" t="s">
        <v>143</v>
      </c>
    </row>
    <row r="102" spans="1:65" s="2" customFormat="1" ht="19.8" customHeight="1">
      <c r="A102" s="37"/>
      <c r="B102" s="38"/>
      <c r="C102" s="205" t="s">
        <v>177</v>
      </c>
      <c r="D102" s="205" t="s">
        <v>145</v>
      </c>
      <c r="E102" s="206" t="s">
        <v>178</v>
      </c>
      <c r="F102" s="207" t="s">
        <v>179</v>
      </c>
      <c r="G102" s="208" t="s">
        <v>148</v>
      </c>
      <c r="H102" s="209">
        <v>0.574</v>
      </c>
      <c r="I102" s="210"/>
      <c r="J102" s="210"/>
      <c r="K102" s="211">
        <f>ROUND(P102*H102,2)</f>
        <v>0</v>
      </c>
      <c r="L102" s="207" t="s">
        <v>20</v>
      </c>
      <c r="M102" s="43"/>
      <c r="N102" s="212" t="s">
        <v>20</v>
      </c>
      <c r="O102" s="213" t="s">
        <v>41</v>
      </c>
      <c r="P102" s="214">
        <f>I102+J102</f>
        <v>0</v>
      </c>
      <c r="Q102" s="214">
        <f>ROUND(I102*H102,2)</f>
        <v>0</v>
      </c>
      <c r="R102" s="214">
        <f>ROUND(J102*H102,2)</f>
        <v>0</v>
      </c>
      <c r="S102" s="83"/>
      <c r="T102" s="215">
        <f>S102*H102</f>
        <v>0</v>
      </c>
      <c r="U102" s="215">
        <v>0</v>
      </c>
      <c r="V102" s="215">
        <f>U102*H102</f>
        <v>0</v>
      </c>
      <c r="W102" s="215">
        <v>0</v>
      </c>
      <c r="X102" s="215">
        <f>W102*H102</f>
        <v>0</v>
      </c>
      <c r="Y102" s="216" t="s">
        <v>20</v>
      </c>
      <c r="Z102" s="37"/>
      <c r="AA102" s="37"/>
      <c r="AB102" s="37"/>
      <c r="AC102" s="37"/>
      <c r="AD102" s="37"/>
      <c r="AE102" s="37"/>
      <c r="AR102" s="217" t="s">
        <v>150</v>
      </c>
      <c r="AT102" s="217" t="s">
        <v>145</v>
      </c>
      <c r="AU102" s="217" t="s">
        <v>82</v>
      </c>
      <c r="AY102" s="16" t="s">
        <v>143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6" t="s">
        <v>80</v>
      </c>
      <c r="BK102" s="218">
        <f>ROUND(P102*H102,2)</f>
        <v>0</v>
      </c>
      <c r="BL102" s="16" t="s">
        <v>150</v>
      </c>
      <c r="BM102" s="217" t="s">
        <v>264</v>
      </c>
    </row>
    <row r="103" spans="1:47" s="2" customFormat="1" ht="12">
      <c r="A103" s="37"/>
      <c r="B103" s="38"/>
      <c r="C103" s="39"/>
      <c r="D103" s="219" t="s">
        <v>152</v>
      </c>
      <c r="E103" s="39"/>
      <c r="F103" s="220" t="s">
        <v>181</v>
      </c>
      <c r="G103" s="39"/>
      <c r="H103" s="39"/>
      <c r="I103" s="221"/>
      <c r="J103" s="221"/>
      <c r="K103" s="39"/>
      <c r="L103" s="39"/>
      <c r="M103" s="43"/>
      <c r="N103" s="222"/>
      <c r="O103" s="223"/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37"/>
      <c r="AA103" s="37"/>
      <c r="AB103" s="37"/>
      <c r="AC103" s="37"/>
      <c r="AD103" s="37"/>
      <c r="AE103" s="37"/>
      <c r="AT103" s="16" t="s">
        <v>152</v>
      </c>
      <c r="AU103" s="16" t="s">
        <v>82</v>
      </c>
    </row>
    <row r="104" spans="1:51" s="13" customFormat="1" ht="12">
      <c r="A104" s="13"/>
      <c r="B104" s="226"/>
      <c r="C104" s="227"/>
      <c r="D104" s="219" t="s">
        <v>156</v>
      </c>
      <c r="E104" s="228" t="s">
        <v>20</v>
      </c>
      <c r="F104" s="229" t="s">
        <v>261</v>
      </c>
      <c r="G104" s="227"/>
      <c r="H104" s="230">
        <v>0.574</v>
      </c>
      <c r="I104" s="231"/>
      <c r="J104" s="231"/>
      <c r="K104" s="227"/>
      <c r="L104" s="227"/>
      <c r="M104" s="232"/>
      <c r="N104" s="233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5"/>
      <c r="Z104" s="13"/>
      <c r="AA104" s="13"/>
      <c r="AB104" s="13"/>
      <c r="AC104" s="13"/>
      <c r="AD104" s="13"/>
      <c r="AE104" s="13"/>
      <c r="AT104" s="236" t="s">
        <v>156</v>
      </c>
      <c r="AU104" s="236" t="s">
        <v>82</v>
      </c>
      <c r="AV104" s="13" t="s">
        <v>82</v>
      </c>
      <c r="AW104" s="13" t="s">
        <v>5</v>
      </c>
      <c r="AX104" s="13" t="s">
        <v>80</v>
      </c>
      <c r="AY104" s="236" t="s">
        <v>143</v>
      </c>
    </row>
    <row r="105" spans="1:65" s="2" customFormat="1" ht="19.8" customHeight="1">
      <c r="A105" s="37"/>
      <c r="B105" s="38"/>
      <c r="C105" s="205" t="s">
        <v>182</v>
      </c>
      <c r="D105" s="205" t="s">
        <v>145</v>
      </c>
      <c r="E105" s="206" t="s">
        <v>183</v>
      </c>
      <c r="F105" s="207" t="s">
        <v>184</v>
      </c>
      <c r="G105" s="208" t="s">
        <v>148</v>
      </c>
      <c r="H105" s="209">
        <v>0.861</v>
      </c>
      <c r="I105" s="210"/>
      <c r="J105" s="210"/>
      <c r="K105" s="211">
        <f>ROUND(P105*H105,2)</f>
        <v>0</v>
      </c>
      <c r="L105" s="207" t="s">
        <v>20</v>
      </c>
      <c r="M105" s="43"/>
      <c r="N105" s="212" t="s">
        <v>20</v>
      </c>
      <c r="O105" s="213" t="s">
        <v>41</v>
      </c>
      <c r="P105" s="214">
        <f>I105+J105</f>
        <v>0</v>
      </c>
      <c r="Q105" s="214">
        <f>ROUND(I105*H105,2)</f>
        <v>0</v>
      </c>
      <c r="R105" s="214">
        <f>ROUND(J105*H105,2)</f>
        <v>0</v>
      </c>
      <c r="S105" s="83"/>
      <c r="T105" s="215">
        <f>S105*H105</f>
        <v>0</v>
      </c>
      <c r="U105" s="215">
        <v>0</v>
      </c>
      <c r="V105" s="215">
        <f>U105*H105</f>
        <v>0</v>
      </c>
      <c r="W105" s="215">
        <v>0</v>
      </c>
      <c r="X105" s="215">
        <f>W105*H105</f>
        <v>0</v>
      </c>
      <c r="Y105" s="216" t="s">
        <v>20</v>
      </c>
      <c r="Z105" s="37"/>
      <c r="AA105" s="37"/>
      <c r="AB105" s="37"/>
      <c r="AC105" s="37"/>
      <c r="AD105" s="37"/>
      <c r="AE105" s="37"/>
      <c r="AR105" s="217" t="s">
        <v>150</v>
      </c>
      <c r="AT105" s="217" t="s">
        <v>145</v>
      </c>
      <c r="AU105" s="217" t="s">
        <v>82</v>
      </c>
      <c r="AY105" s="16" t="s">
        <v>143</v>
      </c>
      <c r="BE105" s="218">
        <f>IF(O105="základní",K105,0)</f>
        <v>0</v>
      </c>
      <c r="BF105" s="218">
        <f>IF(O105="snížená",K105,0)</f>
        <v>0</v>
      </c>
      <c r="BG105" s="218">
        <f>IF(O105="zákl. přenesená",K105,0)</f>
        <v>0</v>
      </c>
      <c r="BH105" s="218">
        <f>IF(O105="sníž. přenesená",K105,0)</f>
        <v>0</v>
      </c>
      <c r="BI105" s="218">
        <f>IF(O105="nulová",K105,0)</f>
        <v>0</v>
      </c>
      <c r="BJ105" s="16" t="s">
        <v>80</v>
      </c>
      <c r="BK105" s="218">
        <f>ROUND(P105*H105,2)</f>
        <v>0</v>
      </c>
      <c r="BL105" s="16" t="s">
        <v>150</v>
      </c>
      <c r="BM105" s="217" t="s">
        <v>265</v>
      </c>
    </row>
    <row r="106" spans="1:47" s="2" customFormat="1" ht="12">
      <c r="A106" s="37"/>
      <c r="B106" s="38"/>
      <c r="C106" s="39"/>
      <c r="D106" s="219" t="s">
        <v>152</v>
      </c>
      <c r="E106" s="39"/>
      <c r="F106" s="220" t="s">
        <v>184</v>
      </c>
      <c r="G106" s="39"/>
      <c r="H106" s="39"/>
      <c r="I106" s="221"/>
      <c r="J106" s="221"/>
      <c r="K106" s="39"/>
      <c r="L106" s="39"/>
      <c r="M106" s="43"/>
      <c r="N106" s="222"/>
      <c r="O106" s="22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37"/>
      <c r="AA106" s="37"/>
      <c r="AB106" s="37"/>
      <c r="AC106" s="37"/>
      <c r="AD106" s="37"/>
      <c r="AE106" s="37"/>
      <c r="AT106" s="16" t="s">
        <v>152</v>
      </c>
      <c r="AU106" s="16" t="s">
        <v>82</v>
      </c>
    </row>
    <row r="107" spans="1:51" s="13" customFormat="1" ht="12">
      <c r="A107" s="13"/>
      <c r="B107" s="226"/>
      <c r="C107" s="227"/>
      <c r="D107" s="219" t="s">
        <v>156</v>
      </c>
      <c r="E107" s="228" t="s">
        <v>20</v>
      </c>
      <c r="F107" s="229" t="s">
        <v>263</v>
      </c>
      <c r="G107" s="227"/>
      <c r="H107" s="230">
        <v>0.861</v>
      </c>
      <c r="I107" s="231"/>
      <c r="J107" s="231"/>
      <c r="K107" s="227"/>
      <c r="L107" s="227"/>
      <c r="M107" s="232"/>
      <c r="N107" s="237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9"/>
      <c r="Z107" s="13"/>
      <c r="AA107" s="13"/>
      <c r="AB107" s="13"/>
      <c r="AC107" s="13"/>
      <c r="AD107" s="13"/>
      <c r="AE107" s="13"/>
      <c r="AT107" s="236" t="s">
        <v>156</v>
      </c>
      <c r="AU107" s="236" t="s">
        <v>82</v>
      </c>
      <c r="AV107" s="13" t="s">
        <v>82</v>
      </c>
      <c r="AW107" s="13" t="s">
        <v>5</v>
      </c>
      <c r="AX107" s="13" t="s">
        <v>80</v>
      </c>
      <c r="AY107" s="236" t="s">
        <v>143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43"/>
      <c r="N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2:L10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85803106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2023-03-16T11:37:16Z</dcterms:created>
  <dcterms:modified xsi:type="dcterms:W3CDTF">2023-03-16T11:37:27Z</dcterms:modified>
  <cp:category/>
  <cp:version/>
  <cp:contentType/>
  <cp:contentStatus/>
</cp:coreProperties>
</file>