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70" yWindow="585" windowWidth="20775" windowHeight="10680"/>
  </bookViews>
  <sheets>
    <sheet name="Rekapitulace stavby" sheetId="1" r:id="rId1"/>
    <sheet name="SO-101 - Polní cesta VPC 6" sheetId="2" r:id="rId2"/>
    <sheet name="SO-901 - Výsadby" sheetId="3" r:id="rId3"/>
    <sheet name="VON - Vedlejší a ostatní ..." sheetId="4" r:id="rId4"/>
    <sheet name="Pokyny pro vyplnění" sheetId="5" r:id="rId5"/>
  </sheets>
  <definedNames>
    <definedName name="_xlnm._FilterDatabase" localSheetId="1" hidden="1">'SO-101 - Polní cesta VPC 6'!$C$85:$K$405</definedName>
    <definedName name="_xlnm._FilterDatabase" localSheetId="2" hidden="1">'SO-901 - Výsadby'!$C$81:$K$129</definedName>
    <definedName name="_xlnm._FilterDatabase" localSheetId="3" hidden="1">'VON - Vedlejší a ostatní ...'!$C$81:$K$112</definedName>
    <definedName name="_xlnm.Print_Titles" localSheetId="0">'Rekapitulace stavby'!$52:$52</definedName>
    <definedName name="_xlnm.Print_Titles" localSheetId="1">'SO-101 - Polní cesta VPC 6'!$85:$85</definedName>
    <definedName name="_xlnm.Print_Titles" localSheetId="2">'SO-901 - Výsadby'!$81:$81</definedName>
    <definedName name="_xlnm.Print_Titles" localSheetId="3">'VON - Vedlejší a ostatní ...'!$81:$81</definedName>
    <definedName name="_xlnm.Print_Area" localSheetId="4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stavby'!$C$42:$AQ$58</definedName>
    <definedName name="_xlnm.Print_Area" localSheetId="1">'SO-101 - Polní cesta VPC 6'!$C$4:$J$39,'SO-101 - Polní cesta VPC 6'!$C$45:$J$67,'SO-101 - Polní cesta VPC 6'!$C$73:$K$405</definedName>
    <definedName name="_xlnm.Print_Area" localSheetId="2">'SO-901 - Výsadby'!$C$4:$J$39,'SO-901 - Výsadby'!$C$45:$J$63,'SO-901 - Výsadby'!$C$69:$K$129</definedName>
    <definedName name="_xlnm.Print_Area" localSheetId="3">'VON - Vedlejší a ostatní ...'!$C$4:$J$39,'VON - Vedlejší a ostatní ...'!$C$45:$J$63,'VON - Vedlejší a ostatní ...'!$C$69:$K$112</definedName>
  </definedNames>
  <calcPr calcId="125725"/>
</workbook>
</file>

<file path=xl/calcChain.xml><?xml version="1.0" encoding="utf-8"?>
<calcChain xmlns="http://schemas.openxmlformats.org/spreadsheetml/2006/main">
  <c r="J37" i="4"/>
  <c r="J36"/>
  <c r="AY57" i="1" s="1"/>
  <c r="J35" i="4"/>
  <c r="AX57" i="1" s="1"/>
  <c r="BI110" i="4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1"/>
  <c r="BH91"/>
  <c r="BG91"/>
  <c r="BF91"/>
  <c r="T91"/>
  <c r="R91"/>
  <c r="P91"/>
  <c r="BI88"/>
  <c r="BH88"/>
  <c r="BG88"/>
  <c r="BF88"/>
  <c r="T88"/>
  <c r="R88"/>
  <c r="P88"/>
  <c r="BI85"/>
  <c r="BH85"/>
  <c r="BG85"/>
  <c r="BF85"/>
  <c r="T85"/>
  <c r="R85"/>
  <c r="P85"/>
  <c r="J78"/>
  <c r="F78"/>
  <c r="F76"/>
  <c r="E74"/>
  <c r="J54"/>
  <c r="F54"/>
  <c r="F52"/>
  <c r="E50"/>
  <c r="J24"/>
  <c r="E24"/>
  <c r="J79" s="1"/>
  <c r="J23"/>
  <c r="J18"/>
  <c r="E18"/>
  <c r="F55" s="1"/>
  <c r="J17"/>
  <c r="J12"/>
  <c r="J76"/>
  <c r="E7"/>
  <c r="E72" s="1"/>
  <c r="J37" i="3"/>
  <c r="J36"/>
  <c r="AY56" i="1" s="1"/>
  <c r="J35" i="3"/>
  <c r="AX56" i="1"/>
  <c r="BI127" i="3"/>
  <c r="BH127"/>
  <c r="BG127"/>
  <c r="BF127"/>
  <c r="T127"/>
  <c r="T126" s="1"/>
  <c r="R127"/>
  <c r="R126"/>
  <c r="P127"/>
  <c r="P126" s="1"/>
  <c r="BI123"/>
  <c r="BH123"/>
  <c r="BG123"/>
  <c r="BF123"/>
  <c r="T123"/>
  <c r="R123"/>
  <c r="P123"/>
  <c r="BI120"/>
  <c r="BH120"/>
  <c r="BG120"/>
  <c r="BF120"/>
  <c r="T120"/>
  <c r="R120"/>
  <c r="P120"/>
  <c r="BI116"/>
  <c r="BH116"/>
  <c r="BG116"/>
  <c r="BF116"/>
  <c r="T116"/>
  <c r="R116"/>
  <c r="P116"/>
  <c r="BI111"/>
  <c r="BH111"/>
  <c r="BG111"/>
  <c r="BF111"/>
  <c r="T111"/>
  <c r="R111"/>
  <c r="P111"/>
  <c r="BI107"/>
  <c r="BH107"/>
  <c r="BG107"/>
  <c r="BF107"/>
  <c r="T107"/>
  <c r="R107"/>
  <c r="P107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BI88"/>
  <c r="BH88"/>
  <c r="BG88"/>
  <c r="BF88"/>
  <c r="T88"/>
  <c r="R88"/>
  <c r="P88"/>
  <c r="BI85"/>
  <c r="BH85"/>
  <c r="BG85"/>
  <c r="BF85"/>
  <c r="T85"/>
  <c r="R85"/>
  <c r="P85"/>
  <c r="J78"/>
  <c r="F78"/>
  <c r="F76"/>
  <c r="E74"/>
  <c r="J54"/>
  <c r="F54"/>
  <c r="F52"/>
  <c r="E50"/>
  <c r="J24"/>
  <c r="E24"/>
  <c r="J79"/>
  <c r="J23"/>
  <c r="J18"/>
  <c r="E18"/>
  <c r="F79" s="1"/>
  <c r="J17"/>
  <c r="J12"/>
  <c r="J76"/>
  <c r="E7"/>
  <c r="E72" s="1"/>
  <c r="J37" i="2"/>
  <c r="J36"/>
  <c r="AY55" i="1" s="1"/>
  <c r="J35" i="2"/>
  <c r="AX55" i="1" s="1"/>
  <c r="BI403" i="2"/>
  <c r="BH403"/>
  <c r="BG403"/>
  <c r="BF403"/>
  <c r="T403"/>
  <c r="T402" s="1"/>
  <c r="R403"/>
  <c r="R402" s="1"/>
  <c r="P403"/>
  <c r="P402" s="1"/>
  <c r="BI398"/>
  <c r="BH398"/>
  <c r="BG398"/>
  <c r="BF398"/>
  <c r="T398"/>
  <c r="R398"/>
  <c r="P398"/>
  <c r="BI394"/>
  <c r="BH394"/>
  <c r="BG394"/>
  <c r="BF394"/>
  <c r="T394"/>
  <c r="R394"/>
  <c r="P394"/>
  <c r="BI390"/>
  <c r="BH390"/>
  <c r="BG390"/>
  <c r="BF390"/>
  <c r="T390"/>
  <c r="R390"/>
  <c r="P390"/>
  <c r="BI385"/>
  <c r="BH385"/>
  <c r="BG385"/>
  <c r="BF385"/>
  <c r="T385"/>
  <c r="R385"/>
  <c r="P385"/>
  <c r="BI381"/>
  <c r="BH381"/>
  <c r="BG381"/>
  <c r="BF381"/>
  <c r="T381"/>
  <c r="R381"/>
  <c r="P381"/>
  <c r="BI377"/>
  <c r="BH377"/>
  <c r="BG377"/>
  <c r="BF377"/>
  <c r="T377"/>
  <c r="R377"/>
  <c r="P377"/>
  <c r="BI375"/>
  <c r="BH375"/>
  <c r="BG375"/>
  <c r="BF375"/>
  <c r="T375"/>
  <c r="R375"/>
  <c r="P375"/>
  <c r="BI372"/>
  <c r="BH372"/>
  <c r="BG372"/>
  <c r="BF372"/>
  <c r="T372"/>
  <c r="R372"/>
  <c r="P372"/>
  <c r="BI368"/>
  <c r="BH368"/>
  <c r="BG368"/>
  <c r="BF368"/>
  <c r="T368"/>
  <c r="R368"/>
  <c r="P368"/>
  <c r="BI364"/>
  <c r="BH364"/>
  <c r="BG364"/>
  <c r="BF364"/>
  <c r="T364"/>
  <c r="R364"/>
  <c r="P364"/>
  <c r="BI360"/>
  <c r="BH360"/>
  <c r="BG360"/>
  <c r="BF360"/>
  <c r="T360"/>
  <c r="R360"/>
  <c r="P360"/>
  <c r="BI356"/>
  <c r="BH356"/>
  <c r="BG356"/>
  <c r="BF356"/>
  <c r="T356"/>
  <c r="R356"/>
  <c r="P356"/>
  <c r="BI354"/>
  <c r="BH354"/>
  <c r="BG354"/>
  <c r="BF354"/>
  <c r="T354"/>
  <c r="R354"/>
  <c r="P354"/>
  <c r="BI350"/>
  <c r="BH350"/>
  <c r="BG350"/>
  <c r="BF350"/>
  <c r="T350"/>
  <c r="R350"/>
  <c r="P350"/>
  <c r="BI347"/>
  <c r="BH347"/>
  <c r="BG347"/>
  <c r="BF347"/>
  <c r="T347"/>
  <c r="R347"/>
  <c r="P347"/>
  <c r="BI344"/>
  <c r="BH344"/>
  <c r="BG344"/>
  <c r="BF344"/>
  <c r="T344"/>
  <c r="R344"/>
  <c r="P344"/>
  <c r="BI341"/>
  <c r="BH341"/>
  <c r="BG341"/>
  <c r="BF341"/>
  <c r="T341"/>
  <c r="R341"/>
  <c r="P341"/>
  <c r="BI337"/>
  <c r="BH337"/>
  <c r="BG337"/>
  <c r="BF337"/>
  <c r="T337"/>
  <c r="R337"/>
  <c r="P337"/>
  <c r="BI335"/>
  <c r="BH335"/>
  <c r="BG335"/>
  <c r="BF335"/>
  <c r="T335"/>
  <c r="R335"/>
  <c r="P335"/>
  <c r="BI331"/>
  <c r="BH331"/>
  <c r="BG331"/>
  <c r="BF331"/>
  <c r="T331"/>
  <c r="R331"/>
  <c r="P331"/>
  <c r="BI326"/>
  <c r="BH326"/>
  <c r="BG326"/>
  <c r="BF326"/>
  <c r="T326"/>
  <c r="R326"/>
  <c r="P326"/>
  <c r="BI321"/>
  <c r="BH321"/>
  <c r="BG321"/>
  <c r="BF321"/>
  <c r="T321"/>
  <c r="R321"/>
  <c r="P321"/>
  <c r="BI315"/>
  <c r="BH315"/>
  <c r="BG315"/>
  <c r="BF315"/>
  <c r="T315"/>
  <c r="R315"/>
  <c r="P315"/>
  <c r="BI310"/>
  <c r="BH310"/>
  <c r="BG310"/>
  <c r="BF310"/>
  <c r="T310"/>
  <c r="R310"/>
  <c r="P310"/>
  <c r="BI305"/>
  <c r="BH305"/>
  <c r="BG305"/>
  <c r="BF305"/>
  <c r="T305"/>
  <c r="R305"/>
  <c r="P305"/>
  <c r="BI300"/>
  <c r="BH300"/>
  <c r="BG300"/>
  <c r="BF300"/>
  <c r="T300"/>
  <c r="R300"/>
  <c r="P300"/>
  <c r="BI296"/>
  <c r="BH296"/>
  <c r="BG296"/>
  <c r="BF296"/>
  <c r="T296"/>
  <c r="R296"/>
  <c r="P296"/>
  <c r="BI290"/>
  <c r="BH290"/>
  <c r="BG290"/>
  <c r="BF290"/>
  <c r="T290"/>
  <c r="R290"/>
  <c r="P290"/>
  <c r="BI285"/>
  <c r="BH285"/>
  <c r="BG285"/>
  <c r="BF285"/>
  <c r="T285"/>
  <c r="R285"/>
  <c r="P285"/>
  <c r="BI282"/>
  <c r="BH282"/>
  <c r="BG282"/>
  <c r="BF282"/>
  <c r="T282"/>
  <c r="R282"/>
  <c r="P282"/>
  <c r="BI277"/>
  <c r="BH277"/>
  <c r="BG277"/>
  <c r="BF277"/>
  <c r="T277"/>
  <c r="R277"/>
  <c r="P277"/>
  <c r="BI272"/>
  <c r="BH272"/>
  <c r="BG272"/>
  <c r="BF272"/>
  <c r="T272"/>
  <c r="R272"/>
  <c r="P272"/>
  <c r="BI267"/>
  <c r="BH267"/>
  <c r="BG267"/>
  <c r="BF267"/>
  <c r="T267"/>
  <c r="R267"/>
  <c r="P267"/>
  <c r="BI263"/>
  <c r="BH263"/>
  <c r="BG263"/>
  <c r="BF263"/>
  <c r="T263"/>
  <c r="R263"/>
  <c r="P263"/>
  <c r="BI257"/>
  <c r="BH257"/>
  <c r="BG257"/>
  <c r="BF257"/>
  <c r="T257"/>
  <c r="R257"/>
  <c r="P257"/>
  <c r="BI253"/>
  <c r="BH253"/>
  <c r="BG253"/>
  <c r="BF253"/>
  <c r="T253"/>
  <c r="R253"/>
  <c r="P253"/>
  <c r="BI249"/>
  <c r="BH249"/>
  <c r="BG249"/>
  <c r="BF249"/>
  <c r="T249"/>
  <c r="R249"/>
  <c r="P249"/>
  <c r="BI244"/>
  <c r="BH244"/>
  <c r="BG244"/>
  <c r="BF244"/>
  <c r="T244"/>
  <c r="R244"/>
  <c r="P244"/>
  <c r="BI240"/>
  <c r="BH240"/>
  <c r="BG240"/>
  <c r="BF240"/>
  <c r="T240"/>
  <c r="R240"/>
  <c r="P240"/>
  <c r="BI236"/>
  <c r="BH236"/>
  <c r="BG236"/>
  <c r="BF236"/>
  <c r="T236"/>
  <c r="R236"/>
  <c r="P236"/>
  <c r="BI232"/>
  <c r="BH232"/>
  <c r="BG232"/>
  <c r="BF232"/>
  <c r="T232"/>
  <c r="R232"/>
  <c r="P232"/>
  <c r="BI227"/>
  <c r="BH227"/>
  <c r="BG227"/>
  <c r="BF227"/>
  <c r="T227"/>
  <c r="R227"/>
  <c r="P227"/>
  <c r="BI224"/>
  <c r="BH224"/>
  <c r="BG224"/>
  <c r="BF224"/>
  <c r="T224"/>
  <c r="R224"/>
  <c r="P224"/>
  <c r="BI219"/>
  <c r="BH219"/>
  <c r="BG219"/>
  <c r="BF219"/>
  <c r="T219"/>
  <c r="R219"/>
  <c r="P219"/>
  <c r="BI215"/>
  <c r="BH215"/>
  <c r="BG215"/>
  <c r="BF215"/>
  <c r="T215"/>
  <c r="R215"/>
  <c r="P215"/>
  <c r="BI211"/>
  <c r="BH211"/>
  <c r="BG211"/>
  <c r="BF211"/>
  <c r="T211"/>
  <c r="R211"/>
  <c r="P211"/>
  <c r="BI206"/>
  <c r="BH206"/>
  <c r="BG206"/>
  <c r="BF206"/>
  <c r="T206"/>
  <c r="R206"/>
  <c r="P206"/>
  <c r="BI201"/>
  <c r="BH201"/>
  <c r="BG201"/>
  <c r="BF201"/>
  <c r="T201"/>
  <c r="R201"/>
  <c r="P201"/>
  <c r="BI197"/>
  <c r="BH197"/>
  <c r="BG197"/>
  <c r="BF197"/>
  <c r="T197"/>
  <c r="R197"/>
  <c r="P197"/>
  <c r="BI193"/>
  <c r="BH193"/>
  <c r="BG193"/>
  <c r="BF193"/>
  <c r="T193"/>
  <c r="R193"/>
  <c r="P193"/>
  <c r="BI189"/>
  <c r="BH189"/>
  <c r="BG189"/>
  <c r="BF189"/>
  <c r="T189"/>
  <c r="R189"/>
  <c r="P189"/>
  <c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4"/>
  <c r="BH154"/>
  <c r="BG154"/>
  <c r="BF154"/>
  <c r="T154"/>
  <c r="R154"/>
  <c r="P154"/>
  <c r="BI150"/>
  <c r="BH150"/>
  <c r="BG150"/>
  <c r="BF150"/>
  <c r="T150"/>
  <c r="R150"/>
  <c r="P150"/>
  <c r="BI146"/>
  <c r="BH146"/>
  <c r="BG146"/>
  <c r="BF146"/>
  <c r="T146"/>
  <c r="R146"/>
  <c r="P146"/>
  <c r="BI138"/>
  <c r="BH138"/>
  <c r="BG138"/>
  <c r="BF138"/>
  <c r="T138"/>
  <c r="R138"/>
  <c r="P138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17"/>
  <c r="BH117"/>
  <c r="BG117"/>
  <c r="BF117"/>
  <c r="T117"/>
  <c r="R117"/>
  <c r="P117"/>
  <c r="BI113"/>
  <c r="BH113"/>
  <c r="BG113"/>
  <c r="BF113"/>
  <c r="T113"/>
  <c r="R113"/>
  <c r="P113"/>
  <c r="BI109"/>
  <c r="BH109"/>
  <c r="BG109"/>
  <c r="BF109"/>
  <c r="T109"/>
  <c r="R109"/>
  <c r="P109"/>
  <c r="BI105"/>
  <c r="BH105"/>
  <c r="BG105"/>
  <c r="BF105"/>
  <c r="T105"/>
  <c r="R105"/>
  <c r="P105"/>
  <c r="BI101"/>
  <c r="BH101"/>
  <c r="BG101"/>
  <c r="BF101"/>
  <c r="T101"/>
  <c r="R101"/>
  <c r="P101"/>
  <c r="BI97"/>
  <c r="BH97"/>
  <c r="BG97"/>
  <c r="BF97"/>
  <c r="T97"/>
  <c r="R97"/>
  <c r="P97"/>
  <c r="BI93"/>
  <c r="BH93"/>
  <c r="BG93"/>
  <c r="BF93"/>
  <c r="T93"/>
  <c r="R93"/>
  <c r="P93"/>
  <c r="BI89"/>
  <c r="BH89"/>
  <c r="BG89"/>
  <c r="BF89"/>
  <c r="T89"/>
  <c r="R89"/>
  <c r="P89"/>
  <c r="J82"/>
  <c r="F82"/>
  <c r="F80"/>
  <c r="E78"/>
  <c r="J54"/>
  <c r="F54"/>
  <c r="F52"/>
  <c r="E50"/>
  <c r="J24"/>
  <c r="E24"/>
  <c r="J83" s="1"/>
  <c r="J23"/>
  <c r="J18"/>
  <c r="E18"/>
  <c r="F55" s="1"/>
  <c r="J17"/>
  <c r="J12"/>
  <c r="J80" s="1"/>
  <c r="E7"/>
  <c r="E48"/>
  <c r="L50" i="1"/>
  <c r="AM50"/>
  <c r="AM49"/>
  <c r="L49"/>
  <c r="AM47"/>
  <c r="L47"/>
  <c r="L45"/>
  <c r="L44"/>
  <c r="BK394" i="2"/>
  <c r="BK219"/>
  <c r="BK109"/>
  <c r="BK403"/>
  <c r="J164"/>
  <c r="J390"/>
  <c r="BK360"/>
  <c r="BK341"/>
  <c r="J310"/>
  <c r="J167"/>
  <c r="J94" i="3"/>
  <c r="BK107" i="4"/>
  <c r="J98"/>
  <c r="J263" i="2"/>
  <c r="BK176"/>
  <c r="J272"/>
  <c r="J89"/>
  <c r="J219"/>
  <c r="J101"/>
  <c r="BK372"/>
  <c r="J344"/>
  <c r="J315"/>
  <c r="BK185"/>
  <c r="J107" i="3"/>
  <c r="BK110" i="4"/>
  <c r="J101"/>
  <c r="J253" i="2"/>
  <c r="J224"/>
  <c r="BK263"/>
  <c r="J403"/>
  <c r="J109"/>
  <c r="BK375"/>
  <c r="J341"/>
  <c r="BK305"/>
  <c r="J197"/>
  <c r="BK116" i="3"/>
  <c r="BK107"/>
  <c r="J88" i="4"/>
  <c r="BK272" i="2"/>
  <c r="J201"/>
  <c r="BK211"/>
  <c r="BK398"/>
  <c r="BK201"/>
  <c r="BK113"/>
  <c r="J377"/>
  <c r="J350"/>
  <c r="BK310"/>
  <c r="J282"/>
  <c r="BK170"/>
  <c r="BK94" i="3"/>
  <c r="J120"/>
  <c r="BK95" i="4"/>
  <c r="J257" i="2"/>
  <c r="J170"/>
  <c r="BK167"/>
  <c r="BK244"/>
  <c r="J117"/>
  <c r="J375"/>
  <c r="BK347"/>
  <c r="J321"/>
  <c r="BK267"/>
  <c r="BK125"/>
  <c r="BK127" i="3"/>
  <c r="J104" i="4"/>
  <c r="BK277" i="2"/>
  <c r="J215"/>
  <c r="BK105"/>
  <c r="J146"/>
  <c r="J122"/>
  <c r="BK377"/>
  <c r="BK350"/>
  <c r="BK321"/>
  <c r="J285"/>
  <c r="BK117"/>
  <c r="J116" i="3"/>
  <c r="J100"/>
  <c r="BK85" i="4"/>
  <c r="J267" i="2"/>
  <c r="BK240"/>
  <c r="J138"/>
  <c r="BK154"/>
  <c r="J236"/>
  <c r="J161"/>
  <c r="BK368"/>
  <c r="J347"/>
  <c r="BK315"/>
  <c r="J277"/>
  <c r="J97"/>
  <c r="BK123" i="3"/>
  <c r="J85"/>
  <c r="J95" i="4"/>
  <c r="BK236" i="2"/>
  <c r="BK146"/>
  <c r="J176"/>
  <c r="J240"/>
  <c r="J93"/>
  <c r="J364"/>
  <c r="BK344"/>
  <c r="BK300"/>
  <c r="BK128"/>
  <c r="BK120" i="3"/>
  <c r="J110" i="4"/>
  <c r="BK249" i="2"/>
  <c r="BK179"/>
  <c r="BK282"/>
  <c r="BK138"/>
  <c r="BK197"/>
  <c r="BK97"/>
  <c r="J368"/>
  <c r="BK335"/>
  <c r="BK285"/>
  <c r="BK173"/>
  <c r="AS54" i="1"/>
  <c r="J227" i="2"/>
  <c r="BK131"/>
  <c r="J158"/>
  <c r="BK232"/>
  <c r="J131"/>
  <c r="BK89"/>
  <c r="J360"/>
  <c r="BK331"/>
  <c r="J296"/>
  <c r="BK161"/>
  <c r="J88" i="3"/>
  <c r="BK85"/>
  <c r="BK98" i="4"/>
  <c r="BK257" i="2"/>
  <c r="BK164"/>
  <c r="J185"/>
  <c r="BK215"/>
  <c r="J394"/>
  <c r="BK356"/>
  <c r="J335"/>
  <c r="BK296"/>
  <c r="BK182"/>
  <c r="BK100" i="3"/>
  <c r="BK88"/>
  <c r="BK88" i="4"/>
  <c r="J107"/>
  <c r="J249" i="2"/>
  <c r="BK122"/>
  <c r="J150"/>
  <c r="BK224"/>
  <c r="J125"/>
  <c r="J385"/>
  <c r="J356"/>
  <c r="BK326"/>
  <c r="BK189"/>
  <c r="J111" i="3"/>
  <c r="BK91"/>
  <c r="BK104" i="4"/>
  <c r="J232" i="2"/>
  <c r="BK150"/>
  <c r="BK206"/>
  <c r="BK227"/>
  <c r="J128"/>
  <c r="J381"/>
  <c r="BK354"/>
  <c r="J331"/>
  <c r="J300"/>
  <c r="BK193"/>
  <c r="BK111" i="3"/>
  <c r="J97"/>
  <c r="BK91" i="4"/>
  <c r="J244" i="2"/>
  <c r="J154"/>
  <c r="J189"/>
  <c r="J398"/>
  <c r="J193"/>
  <c r="BK385"/>
  <c r="BK364"/>
  <c r="BK337"/>
  <c r="J305"/>
  <c r="J206"/>
  <c r="J123" i="3"/>
  <c r="BK97"/>
  <c r="J85" i="4"/>
  <c r="J91"/>
  <c r="J211" i="2"/>
  <c r="BK101"/>
  <c r="J113"/>
  <c r="J182"/>
  <c r="BK381"/>
  <c r="J354"/>
  <c r="J326"/>
  <c r="J290"/>
  <c r="BK158"/>
  <c r="J103" i="3"/>
  <c r="BK101" i="4"/>
  <c r="BK253" i="2"/>
  <c r="J173"/>
  <c r="BK93"/>
  <c r="J105"/>
  <c r="J179"/>
  <c r="BK390"/>
  <c r="J372"/>
  <c r="J337"/>
  <c r="BK290"/>
  <c r="J127" i="3"/>
  <c r="BK103"/>
  <c r="J91"/>
  <c r="BK88" i="2" l="1"/>
  <c r="J88" s="1"/>
  <c r="J61" s="1"/>
  <c r="BK262"/>
  <c r="J262"/>
  <c r="J62" s="1"/>
  <c r="P276"/>
  <c r="P330"/>
  <c r="P389"/>
  <c r="BK94" i="4"/>
  <c r="J94" s="1"/>
  <c r="J62" s="1"/>
  <c r="T88" i="2"/>
  <c r="R262"/>
  <c r="T276"/>
  <c r="T330"/>
  <c r="T389"/>
  <c r="P84" i="3"/>
  <c r="P83" s="1"/>
  <c r="P82" s="1"/>
  <c r="AU56" i="1" s="1"/>
  <c r="R84" i="3"/>
  <c r="R83" s="1"/>
  <c r="R82" s="1"/>
  <c r="BK84" i="4"/>
  <c r="J84" s="1"/>
  <c r="J61" s="1"/>
  <c r="T84"/>
  <c r="P94"/>
  <c r="R88" i="2"/>
  <c r="T262"/>
  <c r="R276"/>
  <c r="R330"/>
  <c r="R389"/>
  <c r="BK84" i="3"/>
  <c r="T84"/>
  <c r="T83"/>
  <c r="T82" s="1"/>
  <c r="P84" i="4"/>
  <c r="P83" s="1"/>
  <c r="P82" s="1"/>
  <c r="AU57" i="1" s="1"/>
  <c r="R94" i="4"/>
  <c r="P88" i="2"/>
  <c r="P87"/>
  <c r="P86" s="1"/>
  <c r="AU55" i="1" s="1"/>
  <c r="P262" i="2"/>
  <c r="BK276"/>
  <c r="J276" s="1"/>
  <c r="J63" s="1"/>
  <c r="BK330"/>
  <c r="J330"/>
  <c r="J64" s="1"/>
  <c r="BK389"/>
  <c r="J389"/>
  <c r="J65"/>
  <c r="R84" i="4"/>
  <c r="R83" s="1"/>
  <c r="R82" s="1"/>
  <c r="T94"/>
  <c r="BK126" i="3"/>
  <c r="J126" s="1"/>
  <c r="J62" s="1"/>
  <c r="BK402" i="2"/>
  <c r="J402" s="1"/>
  <c r="J66" s="1"/>
  <c r="J84" i="3"/>
  <c r="J61"/>
  <c r="J52" i="4"/>
  <c r="F79"/>
  <c r="BE85"/>
  <c r="BE95"/>
  <c r="E48"/>
  <c r="J55"/>
  <c r="BE88"/>
  <c r="BE91"/>
  <c r="BE98"/>
  <c r="BE107"/>
  <c r="BE110"/>
  <c r="BE101"/>
  <c r="BE104"/>
  <c r="J52" i="3"/>
  <c r="F55"/>
  <c r="J55"/>
  <c r="BE103"/>
  <c r="BE107"/>
  <c r="E48"/>
  <c r="BE85"/>
  <c r="BE88"/>
  <c r="BE94"/>
  <c r="BE100"/>
  <c r="BE116"/>
  <c r="BE127"/>
  <c r="BE91"/>
  <c r="BE97"/>
  <c r="BE111"/>
  <c r="BE120"/>
  <c r="BE123"/>
  <c r="J52" i="2"/>
  <c r="E76"/>
  <c r="BE89"/>
  <c r="BE105"/>
  <c r="BE109"/>
  <c r="BE131"/>
  <c r="BE138"/>
  <c r="BE146"/>
  <c r="BE176"/>
  <c r="BE179"/>
  <c r="BE185"/>
  <c r="BE189"/>
  <c r="BE206"/>
  <c r="BE211"/>
  <c r="BE263"/>
  <c r="BE277"/>
  <c r="BE282"/>
  <c r="BE290"/>
  <c r="BE296"/>
  <c r="BE300"/>
  <c r="BE305"/>
  <c r="BE310"/>
  <c r="BE315"/>
  <c r="BE321"/>
  <c r="BE326"/>
  <c r="BE331"/>
  <c r="BE335"/>
  <c r="BE337"/>
  <c r="BE341"/>
  <c r="BE344"/>
  <c r="BE347"/>
  <c r="BE350"/>
  <c r="BE354"/>
  <c r="BE356"/>
  <c r="BE360"/>
  <c r="BE364"/>
  <c r="BE368"/>
  <c r="BE372"/>
  <c r="BE375"/>
  <c r="BE377"/>
  <c r="BE381"/>
  <c r="BE385"/>
  <c r="BE394"/>
  <c r="F83"/>
  <c r="BE150"/>
  <c r="BE154"/>
  <c r="BE167"/>
  <c r="BE173"/>
  <c r="BE182"/>
  <c r="BE219"/>
  <c r="BE224"/>
  <c r="BE240"/>
  <c r="BE398"/>
  <c r="BE403"/>
  <c r="J55"/>
  <c r="BE93"/>
  <c r="BE97"/>
  <c r="BE101"/>
  <c r="BE125"/>
  <c r="BE128"/>
  <c r="BE161"/>
  <c r="BE164"/>
  <c r="BE170"/>
  <c r="BE197"/>
  <c r="BE267"/>
  <c r="BE272"/>
  <c r="BE285"/>
  <c r="BE390"/>
  <c r="BE113"/>
  <c r="BE117"/>
  <c r="BE122"/>
  <c r="BE158"/>
  <c r="BE193"/>
  <c r="BE201"/>
  <c r="BE215"/>
  <c r="BE227"/>
  <c r="BE232"/>
  <c r="BE236"/>
  <c r="BE244"/>
  <c r="BE249"/>
  <c r="BE253"/>
  <c r="BE257"/>
  <c r="F35"/>
  <c r="BB55" i="1" s="1"/>
  <c r="F37" i="2"/>
  <c r="BD55" i="1" s="1"/>
  <c r="F34" i="2"/>
  <c r="BA55" i="1" s="1"/>
  <c r="J34" i="4"/>
  <c r="AW57" i="1" s="1"/>
  <c r="F35" i="3"/>
  <c r="BB56" i="1" s="1"/>
  <c r="F34" i="3"/>
  <c r="BA56" i="1" s="1"/>
  <c r="J34" i="3"/>
  <c r="AW56" i="1" s="1"/>
  <c r="F35" i="4"/>
  <c r="BB57" i="1" s="1"/>
  <c r="F36" i="4"/>
  <c r="BC57" i="1" s="1"/>
  <c r="J34" i="2"/>
  <c r="AW55" i="1" s="1"/>
  <c r="F37" i="4"/>
  <c r="BD57" i="1" s="1"/>
  <c r="F37" i="3"/>
  <c r="BD56" i="1" s="1"/>
  <c r="F36" i="2"/>
  <c r="BC55" i="1" s="1"/>
  <c r="F36" i="3"/>
  <c r="BC56" i="1" s="1"/>
  <c r="F34" i="4"/>
  <c r="BA57" i="1" s="1"/>
  <c r="T87" i="2" l="1"/>
  <c r="T86" s="1"/>
  <c r="BK83" i="3"/>
  <c r="J83" s="1"/>
  <c r="J60" s="1"/>
  <c r="T83" i="4"/>
  <c r="T82" s="1"/>
  <c r="R87" i="2"/>
  <c r="R86"/>
  <c r="BK83" i="4"/>
  <c r="J83" s="1"/>
  <c r="J60" s="1"/>
  <c r="BK87" i="2"/>
  <c r="J87" s="1"/>
  <c r="J60" s="1"/>
  <c r="F33" i="4"/>
  <c r="AZ57" i="1"/>
  <c r="F33" i="2"/>
  <c r="AZ55" i="1" s="1"/>
  <c r="AU54"/>
  <c r="BA54"/>
  <c r="W30" s="1"/>
  <c r="BD54"/>
  <c r="W33" s="1"/>
  <c r="J33" i="2"/>
  <c r="AV55" i="1" s="1"/>
  <c r="AT55" s="1"/>
  <c r="J33" i="3"/>
  <c r="AV56" i="1"/>
  <c r="AT56" s="1"/>
  <c r="F33" i="3"/>
  <c r="AZ56" i="1"/>
  <c r="J33" i="4"/>
  <c r="AV57" i="1" s="1"/>
  <c r="AT57" s="1"/>
  <c r="BB54"/>
  <c r="W31"/>
  <c r="BC54"/>
  <c r="AY54" s="1"/>
  <c r="BK82" i="3" l="1"/>
  <c r="J82" s="1"/>
  <c r="J59" s="1"/>
  <c r="BK82" i="4"/>
  <c r="J82"/>
  <c r="BK86" i="2"/>
  <c r="J86" s="1"/>
  <c r="J59" s="1"/>
  <c r="J30" i="4"/>
  <c r="AG57" i="1" s="1"/>
  <c r="AX54"/>
  <c r="AZ54"/>
  <c r="W29"/>
  <c r="AW54"/>
  <c r="AK30" s="1"/>
  <c r="W32"/>
  <c r="J39" i="4" l="1"/>
  <c r="J59"/>
  <c r="AN57" i="1"/>
  <c r="AV54"/>
  <c r="AK29"/>
  <c r="J30" i="3"/>
  <c r="AG56" i="1" s="1"/>
  <c r="J30" i="2"/>
  <c r="AG55" i="1"/>
  <c r="J39" i="2" l="1"/>
  <c r="J39" i="3"/>
  <c r="AN56" i="1"/>
  <c r="AN55"/>
  <c r="AG54"/>
  <c r="AK26" s="1"/>
  <c r="AK35" s="1"/>
  <c r="AT54"/>
  <c r="AN54"/>
</calcChain>
</file>

<file path=xl/sharedStrings.xml><?xml version="1.0" encoding="utf-8"?>
<sst xmlns="http://schemas.openxmlformats.org/spreadsheetml/2006/main" count="4038" uniqueCount="957">
  <si>
    <t>Export Komplet</t>
  </si>
  <si>
    <t>VZ</t>
  </si>
  <si>
    <t>2.0</t>
  </si>
  <si>
    <t>ZAMOK</t>
  </si>
  <si>
    <t>False</t>
  </si>
  <si>
    <t>{dc1d4840-ed12-48a4-94dd-88cb0f5f2994}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</si>
  <si>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</si>
  <si>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</si>
  <si>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</si>
  <si>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</si>
  <si>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</si>
  <si>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</si>
  <si>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</si>
  <si>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</si>
  <si>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PAT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</si>
  <si>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</si>
  <si>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</si>
  <si>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K.ú. Velichovky, cesta VPC 6 vč. Dodatku č.1</t>
  </si>
  <si>
    <t>KSO:</t>
  </si>
  <si>
    <t/>
  </si>
  <si>
    <t>CC-CZ:</t>
  </si>
  <si>
    <t>Místo:</t>
  </si>
  <si>
    <t xml:space="preserve"> </t>
  </si>
  <si>
    <t>Datum:</t>
  </si>
  <si>
    <t>1. 3. 2023</t>
  </si>
  <si>
    <t>Zadavatel:</t>
  </si>
  <si>
    <t>IČ:</t>
  </si>
  <si>
    <t>ČR-SPÚ, Pobočka Náchod</t>
  </si>
  <si>
    <t>DIČ:</t>
  </si>
  <si>
    <t>Uchazeč:</t>
  </si>
  <si>
    <t>Vyplň údaj</t>
  </si>
  <si>
    <t>Projektant:</t>
  </si>
  <si>
    <t>Agroprojekce Litomyšl,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</si>
  <si>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</si>
  <si>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</si>
  <si>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</si>
  <si>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</si>
  <si>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</si>
  <si>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</si>
  <si>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</si>
  <si>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</si>
  <si>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</si>
  <si>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</si>
  <si>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</si>
  <si>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</si>
  <si>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</si>
  <si>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</si>
  <si>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</si>
  <si>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</si>
  <si>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</si>
  <si>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</si>
  <si>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</si>
  <si>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</si>
  <si>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</si>
  <si>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</si>
  <si>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</si>
  <si>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</si>
  <si>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</si>
  <si>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</si>
  <si>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</si>
  <si>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</si>
  <si>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</si>
  <si>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</si>
  <si>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</si>
  <si>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</si>
  <si>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</si>
  <si>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</si>
  <si>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</si>
  <si>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</si>
  <si>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</si>
  <si>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</si>
  <si>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</si>
  <si>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</si>
  <si>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</si>
  <si>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</si>
  <si>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</si>
  <si>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SO-101</t>
  </si>
  <si>
    <t>Polní cesta VPC 6</t>
  </si>
  <si>
    <t>STA</t>
  </si>
  <si>
    <t>1</t>
  </si>
  <si>
    <t>{108b284e-2e4d-42e9-a86f-f8ffcc665c8f}</t>
  </si>
  <si>
    <t>822 2</t>
  </si>
  <si>
    <t>2</t>
  </si>
  <si>
    <t>SO-901</t>
  </si>
  <si>
    <t>Výsadby</t>
  </si>
  <si>
    <t>{a328119c-7d55-4acc-ab60-ae134e0a234d}</t>
  </si>
  <si>
    <t>823 2</t>
  </si>
  <si>
    <t>VON</t>
  </si>
  <si>
    <t>Vedlejší a ostatní náklady</t>
  </si>
  <si>
    <t>{5fc47fab-255f-46c7-9ee1-29f6dc789527}</t>
  </si>
  <si>
    <t>KRYCÍ LIST SOUPISU PRACÍ</t>
  </si>
  <si>
    <t>Objekt:</t>
  </si>
  <si>
    <t>SO-101 - Polní cesta VPC 6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</si>
  <si>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</si>
  <si>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</si>
  <si>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</si>
  <si>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</si>
  <si>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</si>
  <si>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</si>
  <si>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</si>
  <si>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</si>
  <si>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</si>
  <si>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</si>
  <si>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</si>
  <si>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</si>
  <si>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</si>
  <si>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</si>
  <si>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</si>
  <si>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</si>
  <si>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</si>
  <si>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</si>
  <si>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</si>
  <si>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</si>
  <si>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</si>
  <si>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</si>
  <si>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</si>
  <si>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</si>
  <si>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</si>
  <si>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</si>
  <si>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</si>
  <si>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</si>
  <si>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</si>
  <si>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111251102</t>
  </si>
  <si>
    <t>Odstranění křovin a stromů průměru kmene do 100 mm i s kořeny sklonu terénu do 1:5 z celkové plochy přes 100 do 500 m2 strojně</t>
  </si>
  <si>
    <t>m2</t>
  </si>
  <si>
    <t>CS ÚRS 2023 01</t>
  </si>
  <si>
    <t>4</t>
  </si>
  <si>
    <t>-1629070219</t>
  </si>
  <si>
    <t>PP</t>
  </si>
  <si>
    <t>Odstranění křovin a stromů s odstraněním kořenů strojně průměru kmene do 100 mm v rovině nebo ve svahu sklonu terénu do 1:5, při celkové ploše přes 100 do 500 m2</t>
  </si>
  <si>
    <t>Online PSC</t>
  </si>
  <si>
    <t>https://podminky.urs.cz/item/CS_URS_2023_01/111251102</t>
  </si>
  <si>
    <t>VV</t>
  </si>
  <si>
    <t>"viz. A.11.2." 400,0</t>
  </si>
  <si>
    <t>112101101</t>
  </si>
  <si>
    <t>Odstranění stromů listnatých průměru kmene přes 100 do 300 mm</t>
  </si>
  <si>
    <t>kus</t>
  </si>
  <si>
    <t>2028758953</t>
  </si>
  <si>
    <t>Odstranění stromů s odřezáním kmene a s odvětvením listnatých, průměru kmene přes 100 do 300 mm</t>
  </si>
  <si>
    <t>https://podminky.urs.cz/item/CS_URS_2023_01/112101101</t>
  </si>
  <si>
    <t>"viz. A.11.2." 15,0</t>
  </si>
  <si>
    <t>3</t>
  </si>
  <si>
    <t>112101102</t>
  </si>
  <si>
    <t>Odstranění stromů listnatých průměru kmene přes 300 do 500 mm</t>
  </si>
  <si>
    <t>-1813537243</t>
  </si>
  <si>
    <t>Odstranění stromů s odřezáním kmene a s odvětvením listnatých, průměru kmene přes 300 do 500 mm</t>
  </si>
  <si>
    <t>https://podminky.urs.cz/item/CS_URS_2023_01/112101102</t>
  </si>
  <si>
    <t>"viz. A.11.2." 6,0</t>
  </si>
  <si>
    <t>112101103</t>
  </si>
  <si>
    <t>Odstranění stromů listnatých průměru kmene přes 500 do 700 mm</t>
  </si>
  <si>
    <t>111149017</t>
  </si>
  <si>
    <t>Odstranění stromů s odřezáním kmene a s odvětvením listnatých, průměru kmene přes 500 do 700 mm</t>
  </si>
  <si>
    <t>https://podminky.urs.cz/item/CS_URS_2023_01/112101103</t>
  </si>
  <si>
    <t>"viz. A.11.2." 1,0</t>
  </si>
  <si>
    <t>5</t>
  </si>
  <si>
    <t>112155215</t>
  </si>
  <si>
    <t>Štěpkování solitérních stromků a větví průměru kmene do 300 mm s naložením</t>
  </si>
  <si>
    <t>1743383180</t>
  </si>
  <si>
    <t>Štěpkování s naložením na dopravní prostředek a odvozem do 20 km stromků a větví solitérů, průměru kmene do 300 mm</t>
  </si>
  <si>
    <t>https://podminky.urs.cz/item/CS_URS_2023_01/112155215</t>
  </si>
  <si>
    <t>P</t>
  </si>
  <si>
    <t>Poznámka k položce:_x000D_
Štěpku využije  obec k parkovým úpravám.</t>
  </si>
  <si>
    <t>6</t>
  </si>
  <si>
    <t>112155221</t>
  </si>
  <si>
    <t>Štěpkování solitérních stromků a větví průměru kmene přes 300 do 500 mm s naložením</t>
  </si>
  <si>
    <t>768673292</t>
  </si>
  <si>
    <t>Štěpkování s naložením na dopravní prostředek a odvozem do 20 km stromků a větví solitérů, průměru kmene přes 300 do 500 mm</t>
  </si>
  <si>
    <t>https://podminky.urs.cz/item/CS_URS_2023_01/112155221</t>
  </si>
  <si>
    <t>7</t>
  </si>
  <si>
    <t>112155225</t>
  </si>
  <si>
    <t>Štěpkování solitérních stromků a větví průměru kmene přes 500 do 700 mm s naložením</t>
  </si>
  <si>
    <t>-576119191</t>
  </si>
  <si>
    <t>Štěpkování s naložením na dopravní prostředek a odvozem do 20 km stromků a větví solitérů, průměru kmene přes 500 do 700 mm</t>
  </si>
  <si>
    <t>https://podminky.urs.cz/item/CS_URS_2023_01/112155225</t>
  </si>
  <si>
    <t>8</t>
  </si>
  <si>
    <t>112155311</t>
  </si>
  <si>
    <t>Štěpkování keřového porostu středně hustého s naložením</t>
  </si>
  <si>
    <t>-1544585423</t>
  </si>
  <si>
    <t>Štěpkování s naložením na dopravní prostředek a odvozem do 20 km keřového porostu středně hustého</t>
  </si>
  <si>
    <t>https://podminky.urs.cz/item/CS_URS_2023_01/112155311</t>
  </si>
  <si>
    <t>"keře" 400,0</t>
  </si>
  <si>
    <t>9</t>
  </si>
  <si>
    <t>112251101</t>
  </si>
  <si>
    <t>Odstranění pařezů průměru přes 100 do 300 mm</t>
  </si>
  <si>
    <t>774876105</t>
  </si>
  <si>
    <t>Odstranění pařezů strojně s jejich vykopáním nebo vytrháním průměru přes 100 do 300 mm</t>
  </si>
  <si>
    <t>https://podminky.urs.cz/item/CS_URS_2023_01/112251101</t>
  </si>
  <si>
    <t>10</t>
  </si>
  <si>
    <t>112251102</t>
  </si>
  <si>
    <t>Odstranění pařezů průměru přes 300 do 500 mm</t>
  </si>
  <si>
    <t>-725620970</t>
  </si>
  <si>
    <t>Odstranění pařezů strojně s jejich vykopáním nebo vytrháním průměru přes 300 do 500 mm</t>
  </si>
  <si>
    <t>https://podminky.urs.cz/item/CS_URS_2023_01/112251102</t>
  </si>
  <si>
    <t>11</t>
  </si>
  <si>
    <t>112251103</t>
  </si>
  <si>
    <t>Odstranění pařezů průměru přes 500 do 700 mm</t>
  </si>
  <si>
    <t>-1675916825</t>
  </si>
  <si>
    <t>Odstranění pařezů strojně s jejich vykopáním nebo vytrháním průměru přes 500 do 700 mm</t>
  </si>
  <si>
    <t>https://podminky.urs.cz/item/CS_URS_2023_01/112251103</t>
  </si>
  <si>
    <t>12</t>
  </si>
  <si>
    <t>121151123</t>
  </si>
  <si>
    <t>Sejmutí ornice plochy přes 500 m2 tl vrstvy do 200 mm strojně</t>
  </si>
  <si>
    <t>1726588601</t>
  </si>
  <si>
    <t>Sejmutí ornice strojně při souvislé ploše přes 500 m2, tl. vrstvy do 200 mm</t>
  </si>
  <si>
    <t>https://podminky.urs.cz/item/CS_URS_2023_01/121151123</t>
  </si>
  <si>
    <t>Poznámka k položce:_x000D_
- tl. 100 mm</t>
  </si>
  <si>
    <t>"viz. Výkaz výměr C.1.2.4." 924,4</t>
  </si>
  <si>
    <t>"ZÚ - viz. Výkaz výměr C.1.2.4." 87,6</t>
  </si>
  <si>
    <t>"zasakovací jímky - viz. Výkaz výměr C.1.2.4." 6,3</t>
  </si>
  <si>
    <t>13</t>
  </si>
  <si>
    <t>122252204</t>
  </si>
  <si>
    <t>Odkopávky a prokopávky nezapažené pro silnice a dálnice v hornině třídy těžitelnosti I objem do 500 m3 strojně</t>
  </si>
  <si>
    <t>m3</t>
  </si>
  <si>
    <t>253057121</t>
  </si>
  <si>
    <t>Odkopávky a prokopávky nezapažené pro silnice a dálnice strojně v hornině třídy těžitelnosti I přes 100 do 500 m3</t>
  </si>
  <si>
    <t>https://podminky.urs.cz/item/CS_URS_2023_01/122252204</t>
  </si>
  <si>
    <t>"cesta - viz. Výkaz výměr C.1.2.4." 243,0</t>
  </si>
  <si>
    <t>"ZÚ - viz. Výkaz výměr C.1.2.4." 31,1</t>
  </si>
  <si>
    <t>"navážka - viz. Výkaz výměr C.1.2.4." 324,7*0,3+278,8*0,2</t>
  </si>
  <si>
    <t>"navážka ZÚ - viz. Výkaz výměr C.1.2.4." 9,4*0,3</t>
  </si>
  <si>
    <t>"navážka zasakovací jímky - viz. Výkaz výměr C.1.2.4." 7,1</t>
  </si>
  <si>
    <t>14</t>
  </si>
  <si>
    <t>129001101</t>
  </si>
  <si>
    <t>Příplatek za ztížení odkopávky nebo prokopávky v blízkosti inženýrských sítí</t>
  </si>
  <si>
    <t>-266326062</t>
  </si>
  <si>
    <t>Příplatek k cenám vykopávek za ztížení vykopávky v blízkosti podzemního vedení nebo výbušnin v horninách jakékoliv třídy</t>
  </si>
  <si>
    <t>https://podminky.urs.cz/item/CS_URS_2023_01/129001101</t>
  </si>
  <si>
    <t>"souběh s kabelem Cetin - viz. A.10.1." 40,0*1,0*1,0</t>
  </si>
  <si>
    <t>132251103</t>
  </si>
  <si>
    <t>Hloubení rýh nezapažených š do 800 mm v hornině třídy těžitelnosti I skupiny 3 objem do 100 m3 strojně</t>
  </si>
  <si>
    <t>440618746</t>
  </si>
  <si>
    <t>Hloubení nezapažených rýh šířky do 800 mm strojně s urovnáním dna do předepsaného profilu a spádu v hornině třídy těžitelnosti I skupiny 3 přes 50 do 100 m3</t>
  </si>
  <si>
    <t>https://podminky.urs.cz/item/CS_URS_2023_01/132251103</t>
  </si>
  <si>
    <t>"drenáž - viz. Výkaz výměr C.1.2.4." 60,8</t>
  </si>
  <si>
    <t>16</t>
  </si>
  <si>
    <t>132251251</t>
  </si>
  <si>
    <t>Hloubení rýh nezapažených š do 2000 mm v hornině třídy těžitelnosti I skupiny 3 objem do 20 m3 strojně</t>
  </si>
  <si>
    <t>407831378</t>
  </si>
  <si>
    <t>Hloubení nezapažených rýh šířky přes 800 do 2 000 mm strojně s urovnáním dna do předepsaného profilu a spádu v hornině třídy těžitelnosti I skupiny 3 do 20 m3</t>
  </si>
  <si>
    <t>https://podminky.urs.cz/item/CS_URS_2023_01/132251251</t>
  </si>
  <si>
    <t>"zasakovací jímky vč. rozšíření u svahu cesty - viz. Výkaz výměr C.1.2.4." 26,8</t>
  </si>
  <si>
    <t>17</t>
  </si>
  <si>
    <t>162201411</t>
  </si>
  <si>
    <t>Vodorovné přemístění kmenů stromů listnatých do 1 km D kmene přes 100 do 300 mm</t>
  </si>
  <si>
    <t>-1783397514</t>
  </si>
  <si>
    <t>Vodorovné přemístění větví, kmenů nebo pařezů s naložením, složením a dopravou do 1000 m kmenů stromů listnatých, průměru přes 100 do 300 mm</t>
  </si>
  <si>
    <t>https://podminky.urs.cz/item/CS_URS_2023_01/162201411</t>
  </si>
  <si>
    <t>18</t>
  </si>
  <si>
    <t>162201412</t>
  </si>
  <si>
    <t>Vodorovné přemístění kmenů stromů listnatých do 1 km D kmene přes 300 do 500 mm</t>
  </si>
  <si>
    <t>555730278</t>
  </si>
  <si>
    <t>Vodorovné přemístění větví, kmenů nebo pařezů s naložením, složením a dopravou do 1000 m kmenů stromů listnatých, průměru přes 300 do 500 mm</t>
  </si>
  <si>
    <t>https://podminky.urs.cz/item/CS_URS_2023_01/162201412</t>
  </si>
  <si>
    <t>19</t>
  </si>
  <si>
    <t>162201413</t>
  </si>
  <si>
    <t>Vodorovné přemístění kmenů stromů listnatých do 1 km D kmene přes 500 do 700 mm</t>
  </si>
  <si>
    <t>674135931</t>
  </si>
  <si>
    <t>Vodorovné přemístění větví, kmenů nebo pařezů s naložením, složením a dopravou do 1000 m kmenů stromů listnatých, průměru přes 500 do 700 mm</t>
  </si>
  <si>
    <t>https://podminky.urs.cz/item/CS_URS_2023_01/162201413</t>
  </si>
  <si>
    <t>20</t>
  </si>
  <si>
    <t>162201421</t>
  </si>
  <si>
    <t>Vodorovné přemístění pařezů do 1 km D přes 100 do 300 mm</t>
  </si>
  <si>
    <t>-1631160007</t>
  </si>
  <si>
    <t>Vodorovné přemístění větví, kmenů nebo pařezů s naložením, složením a dopravou do 1000 m pařezů kmenů, průměru přes 100 do 300 mm</t>
  </si>
  <si>
    <t>https://podminky.urs.cz/item/CS_URS_2023_01/162201421</t>
  </si>
  <si>
    <t>162201422</t>
  </si>
  <si>
    <t>Vodorovné přemístění pařezů do 1 km D přes 300 do 500 mm</t>
  </si>
  <si>
    <t>713109284</t>
  </si>
  <si>
    <t>Vodorovné přemístění větví, kmenů nebo pařezů s naložením, složením a dopravou do 1000 m pařezů kmenů, průměru přes 300 do 500 mm</t>
  </si>
  <si>
    <t>https://podminky.urs.cz/item/CS_URS_2023_01/162201422</t>
  </si>
  <si>
    <t>22</t>
  </si>
  <si>
    <t>162201423</t>
  </si>
  <si>
    <t>Vodorovné přemístění pařezů do 1 km D přes 500 do 700 mm</t>
  </si>
  <si>
    <t>211416316</t>
  </si>
  <si>
    <t>Vodorovné přemístění větví, kmenů nebo pařezů s naložením, složením a dopravou do 1000 m pařezů kmenů, průměru přes 500 do 700 mm</t>
  </si>
  <si>
    <t>https://podminky.urs.cz/item/CS_URS_2023_01/162201423</t>
  </si>
  <si>
    <t>23</t>
  </si>
  <si>
    <t>162301951</t>
  </si>
  <si>
    <t>Příplatek k vodorovnému přemístění kmenů stromů listnatých D kmene přes 100 do 300 mm ZKD 1 km</t>
  </si>
  <si>
    <t>-1123363075</t>
  </si>
  <si>
    <t>Vodorovné přemístění větví, kmenů nebo pařezů s naložením, složením a dopravou Příplatek k cenám za každých dalších i započatých 1000 m přes 1000 m kmenů stromů listnatých, o průměru přes 100 do 300 mm</t>
  </si>
  <si>
    <t>https://podminky.urs.cz/item/CS_URS_2023_01/162301951</t>
  </si>
  <si>
    <t>24</t>
  </si>
  <si>
    <t>162301952</t>
  </si>
  <si>
    <t>Příplatek k vodorovnému přemístění kmenů stromů listnatých D kmene přes 300 do 500 mm ZKD 1 km</t>
  </si>
  <si>
    <t>883292147</t>
  </si>
  <si>
    <t>Vodorovné přemístění větví, kmenů nebo pařezů s naložením, složením a dopravou Příplatek k cenám za každých dalších i započatých 1000 m přes 1000 m kmenů stromů listnatých, o průměru přes 300 do 500 mm</t>
  </si>
  <si>
    <t>https://podminky.urs.cz/item/CS_URS_2023_01/162301952</t>
  </si>
  <si>
    <t>25</t>
  </si>
  <si>
    <t>162301953</t>
  </si>
  <si>
    <t>Příplatek k vodorovnému přemístění kmenů stromů listnatých D kmene přes 500 do 700 mm ZKD 1 km</t>
  </si>
  <si>
    <t>-1473009219</t>
  </si>
  <si>
    <t>Vodorovné přemístění větví, kmenů nebo pařezů s naložením, složením a dopravou Příplatek k cenám za každých dalších i započatých 1000 m přes 1000 m kmenů stromů listnatých, o průměru přes 500 do 700 mm</t>
  </si>
  <si>
    <t>https://podminky.urs.cz/item/CS_URS_2023_01/162301953</t>
  </si>
  <si>
    <t>26</t>
  </si>
  <si>
    <t>162301971</t>
  </si>
  <si>
    <t>Příplatek k vodorovnému přemístění pařezů D přes 100 do 300 mm ZKD 1 km</t>
  </si>
  <si>
    <t>817978952</t>
  </si>
  <si>
    <t>Vodorovné přemístění větví, kmenů nebo pařezů s naložením, složením a dopravou Příplatek k cenám za každých dalších i započatých 1000 m přes 1000 m pařezů kmenů, průměru přes 100 do 300 mm</t>
  </si>
  <si>
    <t>https://podminky.urs.cz/item/CS_URS_2023_01/162301971</t>
  </si>
  <si>
    <t>45*15</t>
  </si>
  <si>
    <t>27</t>
  </si>
  <si>
    <t>162301972</t>
  </si>
  <si>
    <t>Příplatek k vodorovnému přemístění pařezů D přes 300 do 500 mm ZKD 1 km</t>
  </si>
  <si>
    <t>1738113098</t>
  </si>
  <si>
    <t>Vodorovné přemístění větví, kmenů nebo pařezů s naložením, složením a dopravou Příplatek k cenám za každých dalších i započatých 1000 m přes 1000 m pařezů kmenů, průměru přes 300 do 500 mm</t>
  </si>
  <si>
    <t>https://podminky.urs.cz/item/CS_URS_2023_01/162301972</t>
  </si>
  <si>
    <t>45*6</t>
  </si>
  <si>
    <t>28</t>
  </si>
  <si>
    <t>162301973</t>
  </si>
  <si>
    <t>Příplatek k vodorovnému přemístění pařezů D přes 500 do 700 mm ZKD 1 km</t>
  </si>
  <si>
    <t>-128329514</t>
  </si>
  <si>
    <t>Vodorovné přemístění větví, kmenů nebo pařezů s naložením, složením a dopravou Příplatek k cenám za každých dalších i započatých 1000 m přes 1000 m pařezů kmenů, průměru přes 500 do 700 mm</t>
  </si>
  <si>
    <t>https://podminky.urs.cz/item/CS_URS_2023_01/162301973</t>
  </si>
  <si>
    <t>45*1</t>
  </si>
  <si>
    <t>29</t>
  </si>
  <si>
    <t>162351103</t>
  </si>
  <si>
    <t>Vodorovné přemístění přes 50 do 500 m výkopku/sypaniny z horniny třídy těžitelnosti I skupiny 1 až 3</t>
  </si>
  <si>
    <t>-1439850791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</si>
  <si>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</si>
  <si>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https://podminky.urs.cz/item/CS_URS_2023_01/162351103</t>
  </si>
  <si>
    <t>"přebytečná humózní zemina" 1018,3*0,1-318,3*0,1</t>
  </si>
  <si>
    <t>30</t>
  </si>
  <si>
    <t>162751117</t>
  </si>
  <si>
    <t>Vodorovné přemístění přes 9 000 do 10000 m výkopku/sypaniny z horniny třídy těžitelnosti I skupiny 1 až 3</t>
  </si>
  <si>
    <t>510350137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</si>
  <si>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</si>
  <si>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https://podminky.urs.cz/item/CS_URS_2023_01/162751117</t>
  </si>
  <si>
    <t>"přebytečná zemina" 243,0+31,1+60,8+26,8-32,5</t>
  </si>
  <si>
    <t>"navážka" 153,2+2,8+7,1</t>
  </si>
  <si>
    <t>31</t>
  </si>
  <si>
    <t>162751119</t>
  </si>
  <si>
    <t>Příplatek k vodorovnému přemístění výkopku/sypaniny z horniny třídy těžitelnosti I skupiny 1 až 3 ZKD 1000 m přes 10000 m</t>
  </si>
  <si>
    <t>-1890827580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</si>
  <si>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</si>
  <si>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https://podminky.urs.cz/item/CS_URS_2023_01/162751119</t>
  </si>
  <si>
    <t>"přebytečná zemina" 36*329,2</t>
  </si>
  <si>
    <t>"navážka" 36*163,1</t>
  </si>
  <si>
    <t>32</t>
  </si>
  <si>
    <t>167151101</t>
  </si>
  <si>
    <t>Nakládání výkopku z hornin třídy těžitelnosti I skupiny 1 až 3 do 100 m3</t>
  </si>
  <si>
    <t>-1592014958</t>
  </si>
  <si>
    <t>Nakládání, skládání a překládání neulehlého výkopku nebo sypaniny strojně nakládání, množství do 100 m3, z horniny třídy těžitelnosti I, skupiny 1 až 3</t>
  </si>
  <si>
    <t>https://podminky.urs.cz/item/CS_URS_2023_01/167151101</t>
  </si>
  <si>
    <t>33</t>
  </si>
  <si>
    <t>171151131</t>
  </si>
  <si>
    <t>Uložení sypaniny z hornin nesoudržných a soudržných střídavě do násypů zhutněných strojně</t>
  </si>
  <si>
    <t>-1972255453</t>
  </si>
  <si>
    <t>Uložení sypanin do násypů strojně s rozprostřením sypaniny ve vrstvách a s hrubým urovnáním zhutněných z hornin nesoudržných a soudržných střídavě ukládaných</t>
  </si>
  <si>
    <t>https://podminky.urs.cz/item/CS_URS_2023_01/171151131</t>
  </si>
  <si>
    <t>"cesta - viz. Výkaz výměr C.1.2.4." 32,5</t>
  </si>
  <si>
    <t>34</t>
  </si>
  <si>
    <t>171201221</t>
  </si>
  <si>
    <t>Poplatek za uložení na skládce (skládkovné) zeminy a kamení kód odpadu 17 05 04</t>
  </si>
  <si>
    <t>t</t>
  </si>
  <si>
    <t>-2001246962</t>
  </si>
  <si>
    <t>Poplatek za uložení stavebního odpadu na skládce (skládkovné) zeminy a kamení zatříděného do Katalogu odpadů pod kódem 17 05 04</t>
  </si>
  <si>
    <t>https://podminky.urs.cz/item/CS_URS_2023_01/171201221</t>
  </si>
  <si>
    <t>"přebytečná zemina" 329,2*1,8</t>
  </si>
  <si>
    <t>"navážka" 163,1*1,7</t>
  </si>
  <si>
    <t>35</t>
  </si>
  <si>
    <t>171209012-R</t>
  </si>
  <si>
    <t>Skládkovné - pařezy</t>
  </si>
  <si>
    <t>-831743363</t>
  </si>
  <si>
    <t>"pařezy" 15*0,050+6*0,100+1*0,300</t>
  </si>
  <si>
    <t>36</t>
  </si>
  <si>
    <t>171251201</t>
  </si>
  <si>
    <t>Uložení sypaniny na skládky nebo meziskládky</t>
  </si>
  <si>
    <t>2105213267</t>
  </si>
  <si>
    <t>Uložení sypaniny na skládky nebo meziskládky bez hutnění s upravením uložené sypaniny do předepsaného tvaru</t>
  </si>
  <si>
    <t>https://podminky.urs.cz/item/CS_URS_2023_01/171251201</t>
  </si>
  <si>
    <t>"přebytečná zemina" 329,2</t>
  </si>
  <si>
    <t>"navážka" 163,1</t>
  </si>
  <si>
    <t>37</t>
  </si>
  <si>
    <t>181351113</t>
  </si>
  <si>
    <t>Rozprostření ornice tl vrstvy do 200 mm pl přes 500 m2 v rovině nebo ve svahu do 1:5 strojně</t>
  </si>
  <si>
    <t>-1135444166</t>
  </si>
  <si>
    <t>Rozprostření a urovnání ornice v rovině nebo ve svahu sklonu do 1:5 strojně při souvislé ploše přes 500 m2, tl. vrstvy do 200 mm</t>
  </si>
  <si>
    <t>https://podminky.urs.cz/item/CS_URS_2023_01/181351113</t>
  </si>
  <si>
    <t>"přebytečná humózní zemina" 70,0/0,1</t>
  </si>
  <si>
    <t>38</t>
  </si>
  <si>
    <t>181411123</t>
  </si>
  <si>
    <t>Založení lučního trávníku výsevem pl do 1000 m2 ve svahu přes 1:2 do 1:1</t>
  </si>
  <si>
    <t>-694200187</t>
  </si>
  <si>
    <t>Založení trávníku na půdě předem připravené plochy do 1000 m2 výsevem včetně utažení lučního na svahu přes 1:2 do 1:1</t>
  </si>
  <si>
    <t>https://podminky.urs.cz/item/CS_URS_2023_01/181411123</t>
  </si>
  <si>
    <t>"viz. Výkaz výměr C.1.2.4." 318,3</t>
  </si>
  <si>
    <t>39</t>
  </si>
  <si>
    <t>M</t>
  </si>
  <si>
    <t>00572470</t>
  </si>
  <si>
    <t>osivo směs travní univerzál</t>
  </si>
  <si>
    <t>kg</t>
  </si>
  <si>
    <t>-454836555</t>
  </si>
  <si>
    <t>Poznámka k položce:_x000D_
- 20 g/m2</t>
  </si>
  <si>
    <t>318,3*0,02*1,03</t>
  </si>
  <si>
    <t>40</t>
  </si>
  <si>
    <t>181951112</t>
  </si>
  <si>
    <t>Úprava pláně v hornině třídy těžitelnosti I skupiny 1 až 3 se zhutněním strojně</t>
  </si>
  <si>
    <t>-228731624</t>
  </si>
  <si>
    <t>Úprava pláně vyrovnáním výškových rozdílů strojně v hornině třídy těžitelnosti I, skupiny 1 až 3 se zhutněním</t>
  </si>
  <si>
    <t>https://podminky.urs.cz/item/CS_URS_2023_01/181951112</t>
  </si>
  <si>
    <t>"cesta - viz. Výkaz výměr C.1.2.4." 1320,8</t>
  </si>
  <si>
    <t>"přípočty - viz. C.1.2.1." 97,0</t>
  </si>
  <si>
    <t>41</t>
  </si>
  <si>
    <t>182151111</t>
  </si>
  <si>
    <t>Svahování v zářezech v hornině třídy těžitelnosti I skupiny 1 až 3 strojně</t>
  </si>
  <si>
    <t>-190687951</t>
  </si>
  <si>
    <t>Svahování trvalých svahů do projektovaných profilů strojně s potřebným přemístěním výkopku při svahování v zářezech v hornině třídy těžitelnosti I, skupiny 1 až 3</t>
  </si>
  <si>
    <t>https://podminky.urs.cz/item/CS_URS_2023_01/182151111</t>
  </si>
  <si>
    <t>"viz. Výkaz výměr C.1.2.4." 63,5</t>
  </si>
  <si>
    <t>42</t>
  </si>
  <si>
    <t>182251101</t>
  </si>
  <si>
    <t>Svahování násypů strojně</t>
  </si>
  <si>
    <t>-1663667414</t>
  </si>
  <si>
    <t>Svahování trvalých svahů do projektovaných profilů strojně s potřebným přemístěním výkopku při svahování násypů v jakékoliv hornině</t>
  </si>
  <si>
    <t>https://podminky.urs.cz/item/CS_URS_2023_01/182251101</t>
  </si>
  <si>
    <t>"viz. Výkaz výměr C.1.2.4." 170,3</t>
  </si>
  <si>
    <t>43</t>
  </si>
  <si>
    <t>182351123</t>
  </si>
  <si>
    <t>Rozprostření ornice pl přes 100 do 500 m2 ve svahu přes 1:5 tl vrstvy do 200 mm strojně</t>
  </si>
  <si>
    <t>-767702820</t>
  </si>
  <si>
    <t>Rozprostření a urovnání ornice ve svahu sklonu přes 1:5 strojně při souvislé ploše přes 100 do 500 m2, tl. vrstvy do 200 mm</t>
  </si>
  <si>
    <t>https://podminky.urs.cz/item/CS_URS_2023_01/182351123</t>
  </si>
  <si>
    <t>Zakládání</t>
  </si>
  <si>
    <t>44</t>
  </si>
  <si>
    <t>211521111</t>
  </si>
  <si>
    <t>Výplň odvodňovacích žeber nebo trativodů kamenivem hrubým drceným frakce 63 až 125 mm</t>
  </si>
  <si>
    <t>1160133219</t>
  </si>
  <si>
    <t>Výplň kamenivem do rýh odvodňovacích žeber nebo trativodů bez zhutnění, s úpravou povrchu výplně kamenivem hrubým drceným frakce 63 až 125 mm</t>
  </si>
  <si>
    <t>https://podminky.urs.cz/item/CS_URS_2023_01/211521111</t>
  </si>
  <si>
    <t>"zasakovací jímky vč. rozšíření u svahu cesty - viz. Výkaz výměr C.1.2.4." 25,4</t>
  </si>
  <si>
    <t>45</t>
  </si>
  <si>
    <t>211561111</t>
  </si>
  <si>
    <t>Výplň odvodňovacích žeber nebo trativodů kamenivem hrubým drceným frakce 4 až 16 mm</t>
  </si>
  <si>
    <t>369535885</t>
  </si>
  <si>
    <t>Výplň kamenivem do rýh odvodňovacích žeber nebo trativodů bez zhutnění, s úpravou povrchu výplně kamenivem hrubým drceným frakce 4 až 16 mm</t>
  </si>
  <si>
    <t>https://podminky.urs.cz/item/CS_URS_2023_01/211561111</t>
  </si>
  <si>
    <t>Poznámka k položce:_x000D_
- kamenivo fr. 8-16 mm</t>
  </si>
  <si>
    <t>46</t>
  </si>
  <si>
    <t>212755215</t>
  </si>
  <si>
    <t>Trativody z drenážních trubek plastových flexibilních D 125 mm bez lože</t>
  </si>
  <si>
    <t>m</t>
  </si>
  <si>
    <t>1338535248</t>
  </si>
  <si>
    <t>Trativody bez lože z drenážních trubek plastových flexibilních D 125 mm</t>
  </si>
  <si>
    <t>https://podminky.urs.cz/item/CS_URS_2023_01/212755215</t>
  </si>
  <si>
    <t>"viz. C.1.2.1." 299,3</t>
  </si>
  <si>
    <t>Komunikace pozemní</t>
  </si>
  <si>
    <t>47</t>
  </si>
  <si>
    <t>561041111</t>
  </si>
  <si>
    <t>Zřízení podkladu ze zeminy upravené vápnem, cementem, směsnými pojivy tl přes 250 do 300 mm pl do 1000 m2</t>
  </si>
  <si>
    <t>1666582257</t>
  </si>
  <si>
    <t>Zřízení podkladu ze zeminy upravené hydraulickými pojivy vápnem, cementem nebo směsnými pojivy (materiál ve specifikaci) s rozprostřením, promísením, vlhčením, zhutněním a ošetřením vodou plochy do 1 000 m2, tloušťka po zhutnění přes 250 do 300 mm</t>
  </si>
  <si>
    <t>https://podminky.urs.cz/item/CS_URS_2023_01/561041111</t>
  </si>
  <si>
    <t>"KM 0,000 0-0,105 8 - viz. vzor. řez C.1.2.1.+příč. řezy C.1.2.3. ( = ÚP)" 105,8*4,3</t>
  </si>
  <si>
    <t>48</t>
  </si>
  <si>
    <t>58530170</t>
  </si>
  <si>
    <t>vápno nehašené CL 90-Q pro úpravu zemin standardní</t>
  </si>
  <si>
    <t>878613209</t>
  </si>
  <si>
    <t>"15,9 kg/m2" 551,94*15,9*0,001</t>
  </si>
  <si>
    <t>49</t>
  </si>
  <si>
    <t>564851111</t>
  </si>
  <si>
    <t>Podklad ze štěrkodrtě ŠD plochy přes 100 m2 tl 150 mm</t>
  </si>
  <si>
    <t>-173611222</t>
  </si>
  <si>
    <t>Podklad ze štěrkodrti ŠD s rozprostřením a zhutněním plochy přes 100 m2, po zhutnění tl. 150 mm</t>
  </si>
  <si>
    <t>https://podminky.urs.cz/item/CS_URS_2023_01/564851111</t>
  </si>
  <si>
    <t>"ŠDa - viz. Výkaz výměr C.1.2.4." 1249,5</t>
  </si>
  <si>
    <t>50</t>
  </si>
  <si>
    <t>564861111</t>
  </si>
  <si>
    <t>Podklad ze štěrkodrtě ŠD plochy přes 100 m2 tl 200 mm</t>
  </si>
  <si>
    <t>799918767</t>
  </si>
  <si>
    <t>Podklad ze štěrkodrti ŠD s rozprostřením a zhutněním plochy přes 100 m2, po zhutnění tl. 200 mm</t>
  </si>
  <si>
    <t>https://podminky.urs.cz/item/CS_URS_2023_01/564861111</t>
  </si>
  <si>
    <t>"ŠDb - viz. Výkaz výměr C.1.2.4." 1305,5</t>
  </si>
  <si>
    <t>"přípočty" 97,0</t>
  </si>
  <si>
    <t>"doplnění ŠDb v KM 0,150-0,210 - viz. Výkaz výměr C.1.2.4. (50,9 m3)" 60,0*2,0</t>
  </si>
  <si>
    <t>51</t>
  </si>
  <si>
    <t>564861113</t>
  </si>
  <si>
    <t>Podklad ze štěrkodrtě ŠD plochy přes 100 m2 tl 220 mm</t>
  </si>
  <si>
    <t>827525861</t>
  </si>
  <si>
    <t>Podklad ze štěrkodrti ŠD s rozprostřením a zhutněním plochy přes 100 m2, po zhutnění tl. 220 mm</t>
  </si>
  <si>
    <t>https://podminky.urs.cz/item/CS_URS_2023_01/564861113</t>
  </si>
  <si>
    <t>52</t>
  </si>
  <si>
    <t>565135121</t>
  </si>
  <si>
    <t>Asfaltový beton vrstva podkladní ACP 16+ (obalované kamenivo OKS) tl 50 mm š přes 3 m</t>
  </si>
  <si>
    <t>881896071</t>
  </si>
  <si>
    <t>Asfaltový beton vrstva podkladní ACP 16+ (obalované kamenivo střednězrnné - OKS) s rozprostřením a zhutněním v pruhu šířky přes 3 m, po zhutnění tl. 50 mm</t>
  </si>
  <si>
    <t>https://podminky.urs.cz/item/CS_URS_2023_01/565135121</t>
  </si>
  <si>
    <t>"viz. vzor. řezy C.1.2.1. + Výkaz výměr C.1.2.4." 297,9*3,7</t>
  </si>
  <si>
    <t>53</t>
  </si>
  <si>
    <t>569721112</t>
  </si>
  <si>
    <t>Zpevnění krajnic kamenivem drceným tl 90 mm</t>
  </si>
  <si>
    <t>1724015183</t>
  </si>
  <si>
    <t>Zpevnění krajnic nebo komunikací pro pěší s rozprostřením a zhutněním, po zhutnění kamenivem drceným tl. 90 mm</t>
  </si>
  <si>
    <t>https://podminky.urs.cz/item/CS_URS_2023_01/569721112</t>
  </si>
  <si>
    <t>Poznámka k položce:_x000D_
- kamenivo fr. 0-32 mm</t>
  </si>
  <si>
    <t>"viz. Výkaz výměr C.1.2.4." 149,0</t>
  </si>
  <si>
    <t>54</t>
  </si>
  <si>
    <t>573111114</t>
  </si>
  <si>
    <t>Postřik živičný infiltrační s posypem z asfaltu množství 2 kg/m2</t>
  </si>
  <si>
    <t>22845559</t>
  </si>
  <si>
    <t>Postřik infiltrační PI z asfaltu silničního s posypem kamenivem, v množství 2,00 kg/m2</t>
  </si>
  <si>
    <t>https://podminky.urs.cz/item/CS_URS_2023_01/573111114</t>
  </si>
  <si>
    <t>"viz. vzor. řezy C.1.2.1. + Výkaz výměr C.1.2.4." 297,9*4,1</t>
  </si>
  <si>
    <t>55</t>
  </si>
  <si>
    <t>573231107</t>
  </si>
  <si>
    <t>Postřik živičný spojovací ze silniční emulze v množství 0,40 kg/m2</t>
  </si>
  <si>
    <t>-1467441151</t>
  </si>
  <si>
    <t>Postřik spojovací PS bez posypu kamenivem ze silniční emulze, v množství 0,40 kg/m2</t>
  </si>
  <si>
    <t>https://podminky.urs.cz/item/CS_URS_2023_01/573231107</t>
  </si>
  <si>
    <t>Poznámka k položce:_x000D_
- kationaktivní emulze v množství zbytkového asfaltu 0,2 kg/m2</t>
  </si>
  <si>
    <t>"viz. vzor. řezy C.1.2.1. + Výkaz výměr C.1.2.4." 297,9*3,62</t>
  </si>
  <si>
    <t>56</t>
  </si>
  <si>
    <t>577134221</t>
  </si>
  <si>
    <t>Asfaltový beton vrstva obrusná ACO 11 (ABS) tř. II tl 40 mm š přes 3 m z nemodifikovaného asfaltu</t>
  </si>
  <si>
    <t>-580877520</t>
  </si>
  <si>
    <t>Asfaltový beton vrstva obrusná ACO 11 (ABS) s rozprostřením a se zhutněním z nemodifikovaného asfaltu v pruhu šířky přes 3 m tř. II, po zhutnění tl. 40 mm</t>
  </si>
  <si>
    <t>https://podminky.urs.cz/item/CS_URS_2023_01/577134221</t>
  </si>
  <si>
    <t>"viz. vzor. řezy C.1.2.1. + Výkaz výměr C.1.2.4." 297,9*3,56</t>
  </si>
  <si>
    <t>57</t>
  </si>
  <si>
    <t>599142111</t>
  </si>
  <si>
    <t>Úprava zálivky dilatačních nebo pracovních spár v cementobetonovém krytu hl do 40 mm š přes 20 do 40 mm</t>
  </si>
  <si>
    <t>701390179</t>
  </si>
  <si>
    <t>Úprava zálivky dilatačních nebo pracovních spár v cementobetonovém krytu, hloubky do 40 mm, šířky přes 20 do 40 mm</t>
  </si>
  <si>
    <t>https://podminky.urs.cz/item/CS_URS_2023_01/599142111</t>
  </si>
  <si>
    <t>"ZÚ" 24,5</t>
  </si>
  <si>
    <t>Ostatní konstrukce a práce, bourání</t>
  </si>
  <si>
    <t>58</t>
  </si>
  <si>
    <t>912211111</t>
  </si>
  <si>
    <t>Montáž směrového sloupku silničního plastového prosté uložení bez betonového základu</t>
  </si>
  <si>
    <t>-1537171064</t>
  </si>
  <si>
    <t>Montáž směrového sloupku plastového s odrazkou prostým uložením bez betonového základu silničního</t>
  </si>
  <si>
    <t>https://podminky.urs.cz/item/CS_URS_2023_01/912211111</t>
  </si>
  <si>
    <t>"ZÚ - viz. C.1.2.1." 2,0</t>
  </si>
  <si>
    <t>59</t>
  </si>
  <si>
    <t>40445158</t>
  </si>
  <si>
    <t>sloupek směrový silniční plastový 1,2m</t>
  </si>
  <si>
    <t>-1752413696</t>
  </si>
  <si>
    <t>60</t>
  </si>
  <si>
    <t>914111111</t>
  </si>
  <si>
    <t>Montáž svislé dopravní značky do velikosti 1 m2 objímkami na sloupek nebo konzolu</t>
  </si>
  <si>
    <t>-2014491069</t>
  </si>
  <si>
    <t>Montáž svislé dopravní značky základní velikosti do 1 m2 objímkami na sloupky nebo konzoly</t>
  </si>
  <si>
    <t>https://podminky.urs.cz/item/CS_URS_2023_01/914111111</t>
  </si>
  <si>
    <t>"ZÚ - viz. C.1.2.1." 3,0</t>
  </si>
  <si>
    <t>61</t>
  </si>
  <si>
    <t>40445620</t>
  </si>
  <si>
    <t>zákazové, příkazové dopravní značky B1-B34, C1-15 700mm</t>
  </si>
  <si>
    <t>-646401119</t>
  </si>
  <si>
    <t>Poznámka k položce:_x000D_
B11</t>
  </si>
  <si>
    <t>62</t>
  </si>
  <si>
    <t>40445608</t>
  </si>
  <si>
    <t>značky upravující přednost P1, P4 700mm</t>
  </si>
  <si>
    <t>-1851404102</t>
  </si>
  <si>
    <t>Poznámka k položce:_x000D_
P4</t>
  </si>
  <si>
    <t>63</t>
  </si>
  <si>
    <t>40445650</t>
  </si>
  <si>
    <t>dodatkové tabulky E7, E12, E13 500x300mm</t>
  </si>
  <si>
    <t>-478806751</t>
  </si>
  <si>
    <t>Poznámka k položce:_x000D_
E12</t>
  </si>
  <si>
    <t>64</t>
  </si>
  <si>
    <t>914511111</t>
  </si>
  <si>
    <t>Montáž sloupku dopravních značek délky do 3,5 m s betonovým základem</t>
  </si>
  <si>
    <t>-2016804402</t>
  </si>
  <si>
    <t>Montáž sloupku dopravních značek délky do 3,5 m do betonového základu</t>
  </si>
  <si>
    <t>https://podminky.urs.cz/item/CS_URS_2023_01/914511111</t>
  </si>
  <si>
    <t>65</t>
  </si>
  <si>
    <t>40445225</t>
  </si>
  <si>
    <t>sloupek pro dopravní značku Zn D 60mm v 3,5m</t>
  </si>
  <si>
    <t>-138252854</t>
  </si>
  <si>
    <t>66</t>
  </si>
  <si>
    <t>915121111</t>
  </si>
  <si>
    <t>Vodorovné dopravní značení vodící čáry souvislé š 250 mm základní bílá barva</t>
  </si>
  <si>
    <t>-666646688</t>
  </si>
  <si>
    <t>Vodorovné dopravní značení stříkané barvou vodící čára bílá šířky 250 mm souvislá základní</t>
  </si>
  <si>
    <t>https://podminky.urs.cz/item/CS_URS_2023_01/915121111</t>
  </si>
  <si>
    <t>"ZÚ - viz. C.1.2.1." 24,5</t>
  </si>
  <si>
    <t>67</t>
  </si>
  <si>
    <t>915611111</t>
  </si>
  <si>
    <t>Předznačení vodorovného liniového značení</t>
  </si>
  <si>
    <t>-1372887954</t>
  </si>
  <si>
    <t>Předznačení pro vodorovné značení stříkané barvou nebo prováděné z nátěrových hmot liniové dělicí čáry, vodicí proužky</t>
  </si>
  <si>
    <t>https://podminky.urs.cz/item/CS_URS_2023_01/915611111</t>
  </si>
  <si>
    <t>68</t>
  </si>
  <si>
    <t>916131113</t>
  </si>
  <si>
    <t>Osazení silničního obrubníku betonového ležatého s boční opěrou do lože z betonu prostého</t>
  </si>
  <si>
    <t>2006490857</t>
  </si>
  <si>
    <t>Osazení silničního obrubníku betonového se zřízením lože, s vyplněním a zatřením spár cementovou maltou ležatého s boční opěrou z betonu prostého, do lože z betonu prostého</t>
  </si>
  <si>
    <t>https://podminky.urs.cz/item/CS_URS_2023_01/916131113</t>
  </si>
  <si>
    <t>"sklopený na ZÚ - viz. C.1.2.1." 24,5</t>
  </si>
  <si>
    <t>69</t>
  </si>
  <si>
    <t>916131213</t>
  </si>
  <si>
    <t>Osazení silničního obrubníku betonového stojatého s boční opěrou do lože z betonu prostého</t>
  </si>
  <si>
    <t>38384082</t>
  </si>
  <si>
    <t>Osazení silničního obrubníku betonového se zřízením lože, s vyplněním a zatřením spár cementovou maltou stojatého s boční opěrou z betonu prostého, do lože z betonu prostého</t>
  </si>
  <si>
    <t>https://podminky.urs.cz/item/CS_URS_2023_01/916131213</t>
  </si>
  <si>
    <t>"sjezd + KÚ - viz. C.1.2.1." 8,0+4,0</t>
  </si>
  <si>
    <t>70</t>
  </si>
  <si>
    <t>59217031</t>
  </si>
  <si>
    <t>obrubník betonový silniční 1000x150x250mm</t>
  </si>
  <si>
    <t>-680822639</t>
  </si>
  <si>
    <t>24+12</t>
  </si>
  <si>
    <t>71</t>
  </si>
  <si>
    <t>59217026</t>
  </si>
  <si>
    <t>obrubník betonový silniční 500x150x250mm</t>
  </si>
  <si>
    <t>-132441361</t>
  </si>
  <si>
    <t>72</t>
  </si>
  <si>
    <t>916991121</t>
  </si>
  <si>
    <t>Lože pod obrubníky, krajníky nebo obruby z dlažebních kostek z betonu prostého</t>
  </si>
  <si>
    <t>-1957056875</t>
  </si>
  <si>
    <t>Lože pod obrubníky, krajníky nebo obruby z dlažebních kostek z betonu prostého</t>
  </si>
  <si>
    <t>https://podminky.urs.cz/item/CS_URS_2023_01/916991121</t>
  </si>
  <si>
    <t>"lože nad 10 cm" (24,5*0,5+12,0*0,4)*0,05</t>
  </si>
  <si>
    <t>73</t>
  </si>
  <si>
    <t>919735111</t>
  </si>
  <si>
    <t>Řezání stávajícího živičného krytu hl do 50 mm</t>
  </si>
  <si>
    <t>-477515137</t>
  </si>
  <si>
    <t>Řezání stávajícího živičného krytu nebo podkladu hloubky do 50 mm</t>
  </si>
  <si>
    <t>https://podminky.urs.cz/item/CS_URS_2023_01/919735111</t>
  </si>
  <si>
    <t>74</t>
  </si>
  <si>
    <t>962052314</t>
  </si>
  <si>
    <t>Bourání pilířů ze ŽB</t>
  </si>
  <si>
    <t>-235509436</t>
  </si>
  <si>
    <t>Bourání zdiva železobetonového pilířů, průřezu do 0,36 m2</t>
  </si>
  <si>
    <t>https://podminky.urs.cz/item/CS_URS_2023_01/962052314</t>
  </si>
  <si>
    <t>"sloupky" 4*0,25*0,25*2,0</t>
  </si>
  <si>
    <t>997</t>
  </si>
  <si>
    <t>Přesun sutě</t>
  </si>
  <si>
    <t>75</t>
  </si>
  <si>
    <t>997013501</t>
  </si>
  <si>
    <t>Odvoz suti a vybouraných hmot na skládku nebo meziskládku do 1 km se složením</t>
  </si>
  <si>
    <t>254353948</t>
  </si>
  <si>
    <t>Odvoz suti a vybouraných hmot na skládku nebo meziskládku se složením, na vzdálenost do 1 km</t>
  </si>
  <si>
    <t>https://podminky.urs.cz/item/CS_URS_2023_01/997013501</t>
  </si>
  <si>
    <t>"sloupky" 1,2</t>
  </si>
  <si>
    <t>76</t>
  </si>
  <si>
    <t>997013509</t>
  </si>
  <si>
    <t>Příplatek k odvozu suti a vybouraných hmot na skládku ZKD 1 km přes 1 km</t>
  </si>
  <si>
    <t>-740531472</t>
  </si>
  <si>
    <t>Odvoz suti a vybouraných hmot na skládku nebo meziskládku se složením, na vzdálenost Příplatek k ceně za každý další i započatý 1 km přes 1 km</t>
  </si>
  <si>
    <t>https://podminky.urs.cz/item/CS_URS_2023_01/997013509</t>
  </si>
  <si>
    <t>45*1,2</t>
  </si>
  <si>
    <t>77</t>
  </si>
  <si>
    <t>997013602</t>
  </si>
  <si>
    <t>Poplatek za uložení na skládce (skládkovné) stavebního odpadu železobetonového kód odpadu 17 01 01</t>
  </si>
  <si>
    <t>-717928692</t>
  </si>
  <si>
    <t>Poplatek za uložení stavebního odpadu na skládce (skládkovné) z armovaného betonu zatříděného do Katalogu odpadů pod kódem 17 01 01</t>
  </si>
  <si>
    <t>https://podminky.urs.cz/item/CS_URS_2023_01/997013602</t>
  </si>
  <si>
    <t>998</t>
  </si>
  <si>
    <t>Přesun hmot</t>
  </si>
  <si>
    <t>78</t>
  </si>
  <si>
    <t>998225111</t>
  </si>
  <si>
    <t>Přesun hmot pro pozemní komunikace s krytem z kamene, monolitickým betonovým nebo živičným</t>
  </si>
  <si>
    <t>-2125021809</t>
  </si>
  <si>
    <t>Přesun hmot pro komunikace s krytem z kameniva, monolitickým betonovým nebo živičným dopravní vzdálenost do 200 m jakékoliv délky objektu</t>
  </si>
  <si>
    <t>https://podminky.urs.cz/item/CS_URS_2023_01/998225111</t>
  </si>
  <si>
    <t>SO-901 - Výsadby</t>
  </si>
  <si>
    <t>183101115</t>
  </si>
  <si>
    <t>Hloubení jamek bez výměny půdy zeminy skupiny 1 až 4 obj přes 0,125 do 0,4 m3 v rovině a svahu do 1:5</t>
  </si>
  <si>
    <t>1611886585</t>
  </si>
  <si>
    <t>Hloubení jamek pro vysazování rostlin v zemině skupiny 1 až 4 bez výměny půdy v rovině nebo na svahu do 1:5, objemu přes 0,125 do 0,40 m3</t>
  </si>
  <si>
    <t>https://podminky.urs.cz/item/CS_URS_2023_01/183101115</t>
  </si>
  <si>
    <t>184102112</t>
  </si>
  <si>
    <t>Výsadba dřeviny s balem D přes 0,2 do 0,3 m do jamky se zalitím v rovině a svahu do 1:5</t>
  </si>
  <si>
    <t>1737081033</t>
  </si>
  <si>
    <t>Výsadba dřeviny s balem do předem vyhloubené jamky se zalitím v rovině nebo na svahu do 1:5, při průměru balu přes 200 do 300 mm</t>
  </si>
  <si>
    <t>https://podminky.urs.cz/item/CS_URS_2023_01/184102112</t>
  </si>
  <si>
    <t>02699019-R</t>
  </si>
  <si>
    <t>Dodávka stromků Jabloň (Malus domestica) vk krytokořenný, zapěstovaná korunka</t>
  </si>
  <si>
    <t>809754685</t>
  </si>
  <si>
    <t xml:space="preserve">Poznámka k položce:_x000D_
- vysokokmen 3x přesazovaný_x000D_
Jabloň Blenheimská reneta - 4 ks, Jabloň Kanadská reneta - 4 ks_x000D_
</t>
  </si>
  <si>
    <t>184215132</t>
  </si>
  <si>
    <t>Ukotvení kmene dřevin v rovině nebo na svahu do 1:5 třemi kůly D do 0,1 m dl přes 1 do 2 m</t>
  </si>
  <si>
    <t>-1593414106</t>
  </si>
  <si>
    <t>Ukotvení dřeviny kůly v rovině nebo na svahu do 1:5 třemi kůly, délky přes 1 do 2 m</t>
  </si>
  <si>
    <t>https://podminky.urs.cz/item/CS_URS_2023_01/184215132</t>
  </si>
  <si>
    <t>60591253</t>
  </si>
  <si>
    <t>kůl vyvazovací dřevěný impregnovaný D 8cm dl 2m</t>
  </si>
  <si>
    <t>-2145912008</t>
  </si>
  <si>
    <t>8*3</t>
  </si>
  <si>
    <t>60599001-R</t>
  </si>
  <si>
    <t>Příčka spojovací ke kůlům impregnovaná 50 x 8 cm</t>
  </si>
  <si>
    <t>1571582</t>
  </si>
  <si>
    <t>184801121</t>
  </si>
  <si>
    <t>Ošetřování vysazených dřevin soliterních v rovině a svahu do 1:5</t>
  </si>
  <si>
    <t>364571568</t>
  </si>
  <si>
    <t>Ošetření vysazených dřevin solitérních v rovině nebo na svahu do 1:5</t>
  </si>
  <si>
    <t>https://podminky.urs.cz/item/CS_URS_2023_01/184801121</t>
  </si>
  <si>
    <t xml:space="preserve">Poznámka k položce:_x000D_
Ceny jsou určeny pouze pro jednorázové ošetření při výsadbě._x000D_
</t>
  </si>
  <si>
    <t>184813121</t>
  </si>
  <si>
    <t>Ochrana dřevin před okusem ručně pletivem v rovině a svahu do 1:5</t>
  </si>
  <si>
    <t>-1803018261</t>
  </si>
  <si>
    <t>Ochrana dřevin před okusem zvěří ručně v rovině nebo ve svahu do 1:5, pletivem, výšky do 2 m</t>
  </si>
  <si>
    <t>https://podminky.urs.cz/item/CS_URS_2023_01/184813121</t>
  </si>
  <si>
    <t>Poznámka k položce:_x000D_
Kolem kůlů se připevní lesnické pletivo v. 150 cm, síla drátu 1,6/2,0 mm, 14 vodorovných drátů.</t>
  </si>
  <si>
    <t>184911431</t>
  </si>
  <si>
    <t>Mulčování rostlin kůrou tl přes 0,1 do 0,15 m v rovině a svahu do 1:5</t>
  </si>
  <si>
    <t>239486089</t>
  </si>
  <si>
    <t>Mulčování vysazených rostlin mulčovací kůrou, tl. přes 100 do 150 mm v rovině nebo na svahu do 1:5</t>
  </si>
  <si>
    <t>https://podminky.urs.cz/item/CS_URS_2023_01/184911431</t>
  </si>
  <si>
    <t>Poznámka k položce:_x000D_
K mulčování se použije štěpka z větví pokácených stromů.</t>
  </si>
  <si>
    <t>8*0,6*0,6</t>
  </si>
  <si>
    <t>185804311</t>
  </si>
  <si>
    <t>Zalití rostlin vodou plocha do 20 m2</t>
  </si>
  <si>
    <t>1404190901</t>
  </si>
  <si>
    <t>Zalití rostlin vodou plochy záhonů jednotlivě do 20 m2</t>
  </si>
  <si>
    <t>https://podminky.urs.cz/item/CS_URS_2023_01/185804311</t>
  </si>
  <si>
    <t>8*0,020</t>
  </si>
  <si>
    <t>185851121</t>
  </si>
  <si>
    <t>Dovoz vody pro zálivku rostlin za vzdálenost do 1000 m</t>
  </si>
  <si>
    <t>-1272456329</t>
  </si>
  <si>
    <t>Dovoz vody pro zálivku rostlin na vzdálenost do 1000 m</t>
  </si>
  <si>
    <t>https://podminky.urs.cz/item/CS_URS_2023_01/185851121</t>
  </si>
  <si>
    <t>185851129</t>
  </si>
  <si>
    <t>Příplatek k dovozu vody pro zálivku rostlin do 1000 m ZKD 1000 m</t>
  </si>
  <si>
    <t>-1490791150</t>
  </si>
  <si>
    <t>Dovoz vody pro zálivku rostlin Příplatek k ceně za každých dalších i započatých 1000 m</t>
  </si>
  <si>
    <t>https://podminky.urs.cz/item/CS_URS_2023_01/185851129</t>
  </si>
  <si>
    <t>998231311</t>
  </si>
  <si>
    <t>Přesun hmot pro sadovnické a krajinářské úpravy vodorovně do 5000 m</t>
  </si>
  <si>
    <t>-292225316</t>
  </si>
  <si>
    <t>Přesun hmot pro sadovnické a krajinářské úpravy - strojně dopravní vzdálenost do 5000 m</t>
  </si>
  <si>
    <t>https://podminky.urs.cz/item/CS_URS_2023_01/998231311</t>
  </si>
  <si>
    <t>VON - Vedlejší a ostatní náklady</t>
  </si>
  <si>
    <t>VRN - Vedlejší rozpočtové náklady</t>
  </si>
  <si>
    <t xml:space="preserve">    VRN3 - Vedlejší náklady</t>
  </si>
  <si>
    <t xml:space="preserve">    VRN9 - Ostatní náklady</t>
  </si>
  <si>
    <t>VRN</t>
  </si>
  <si>
    <t>Vedlejší rozpočtové náklady</t>
  </si>
  <si>
    <t>VRN3</t>
  </si>
  <si>
    <t>Vedlejší náklady</t>
  </si>
  <si>
    <t>031002000</t>
  </si>
  <si>
    <t>Zařízení staveniště</t>
  </si>
  <si>
    <t>soubor</t>
  </si>
  <si>
    <t>1024</t>
  </si>
  <si>
    <t>-621071810</t>
  </si>
  <si>
    <t xml:space="preserve">Zřízení zařízení staveniště a jeho následné odstranění. </t>
  </si>
  <si>
    <t xml:space="preserve">Poznámka k položce:_x000D_
Zřízení zařízení staveniště, jeho připojení na sítě, oplocení prostoru a jejich následné odstranění. Zajištění přístupu k jednotlivým úsekům stavby za účelem provádění a uvedení do původního stavu po ukončení stavby, náhrada za dočasné zábory ploch. Zřízení a odstranění dočasných komunikací, sjezdů, nájezdů, lávek přes výkopy. Zajištění výkopů zábradlím. Zřízení čistících zón před výjezdem z obvodu staveniště. Zajištění bezpečnosti práce a ochrany životního prostředí.
</t>
  </si>
  <si>
    <t>031002002</t>
  </si>
  <si>
    <t>Dopravní značení na staveništi</t>
  </si>
  <si>
    <t>-1695202399</t>
  </si>
  <si>
    <t>Poznámka k položce:_x000D_
Projednání a zajištění zvláštního užívání komunikací a veřejných ploch, zajištění dopravního značení
 k dopravním omezením vč. případné světelné signalizace, jejich údržba, přemisťování a následné odstranění a to v rozsahu nezbytném pro řádné a bezpečné provádění stavby. (částečná uzavírka komunikace).</t>
  </si>
  <si>
    <t>031002003</t>
  </si>
  <si>
    <t xml:space="preserve">Provozní vlivy - práce v ochranném pásmu </t>
  </si>
  <si>
    <t>-54802849</t>
  </si>
  <si>
    <t>Poznámka k položce:_x000D_
- ochranné pásmo silnice III. třídy, ochranné pásmo lesa, vedení VN nadzemní, CHOPAV</t>
  </si>
  <si>
    <t>VRN9</t>
  </si>
  <si>
    <t>Ostatní náklady</t>
  </si>
  <si>
    <t>090001000</t>
  </si>
  <si>
    <t xml:space="preserve">Geodetické vytýčení před zahájením realizace 
stavebních prací </t>
  </si>
  <si>
    <t>-166354430</t>
  </si>
  <si>
    <t>Geodetické vytýčení před zahájením realizace 
stavebních prací</t>
  </si>
  <si>
    <t>Poznámka k položce:_x000D_
cesta dl. 298 m</t>
  </si>
  <si>
    <t>091003000</t>
  </si>
  <si>
    <t xml:space="preserve">Geodetické práce po výstavbě </t>
  </si>
  <si>
    <t>-1902243394</t>
  </si>
  <si>
    <t>Geodetické práce po výstavbě</t>
  </si>
  <si>
    <t xml:space="preserve">Poznámka k položce:_x000D_
vč. případných geometrických plánů_x000D_
</t>
  </si>
  <si>
    <t>091003001</t>
  </si>
  <si>
    <t>Vytýčení podzemních inženýrských sítí</t>
  </si>
  <si>
    <t>-362717102</t>
  </si>
  <si>
    <t xml:space="preserve">Poznámka k položce:_x000D_
Zajištění ochrany a vytýčení podzemních inženýrských sítí uvedených v projektové dokumentaci dle podmínek z dokladové části projektu (např. kabel sdělovacího vedení)._x000D_
</t>
  </si>
  <si>
    <t>091204000</t>
  </si>
  <si>
    <t>Dokumentace skutečného provedení stavby</t>
  </si>
  <si>
    <t>ks</t>
  </si>
  <si>
    <t>-955265231</t>
  </si>
  <si>
    <t>Poznámka k položce:_x000D_
Vypracování projektové dokumentace skutečného provedení díla dle vyhlášky 3x v grafické (tištěné) podobě a 1x v digitálním vyhotovení</t>
  </si>
  <si>
    <t>091404000</t>
  </si>
  <si>
    <t>Zkoušky, atesty a revize podle ČSN a případných jiných právních nebo technických předpisů</t>
  </si>
  <si>
    <t>-1262636569</t>
  </si>
  <si>
    <t>Poznámka k položce:_x000D_
Zajištění všech ostatních nezbytných zkoušek, atestů a revizí podle ČSN a případných jiných právních nebo technických předpisů platných v době provádění a předání díla, kterými bude prokázáno dosažení předepsané kvality a předepsaných technických parametrů díla._x000D_
Před zahájením vylepšení pláně se ukládá dodavateli stavby zajistit u autorizované firmy vyhodnocení zemin v odkryté pláni. Autorizovaná firma navrhne optimální poměr média pro vylepšení podloží a potvrdí mocnost vápnění. V případě potřeby vápnění o mocnosti do 300 mm budou patřičné položky zahrnuty do méněprací. Po provedení vylepšení podloží musí dosahovat upravená pláň hodnoty min. 30 MPa.</t>
  </si>
  <si>
    <t>091806001</t>
  </si>
  <si>
    <t>Analýza všech druhů odpadů ukládaných na skládku</t>
  </si>
  <si>
    <t>-767414553</t>
  </si>
  <si>
    <t>Poznámka k položce:_x000D_
Před uložením odpadů na skládku je nutné doložit analýzy všech druhů odpadů dodávaných na skládku a současně vypracovat Základní popis odpadu na základě výsledků těchto zkoušek odpadu. Nedílnou součástí protokolu o zkoušce musí být také protokol o odběru vzorku a doložení akreditace příslušné laboratoře.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</si>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</sst>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5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5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9" fillId="0" borderId="1" xfId="0" applyFont="1" applyBorder="1" applyAlignment="1">
      <alignment horizontal="center" vertical="center"/>
    </xf>
    <xf numFmtId="0" fontId="39" fillId="0" borderId="1" xfId="0" applyFont="1" applyBorder="1" applyAlignment="1">
      <alignment horizontal="center" vertical="center" wrapText="1"/>
    </xf>
    <xf numFmtId="0" fontId="40" fillId="0" borderId="29" xfId="0" applyFont="1" applyBorder="1" applyAlignment="1">
      <alignment horizontal="left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wrapText="1"/>
    </xf>
    <xf numFmtId="49" fontId="41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1/122252204" TargetMode="External"/><Relationship Id="rId18" Type="http://schemas.openxmlformats.org/officeDocument/2006/relationships/hyperlink" Target="https://podminky.urs.cz/item/CS_URS_2023_01/162201412" TargetMode="External"/><Relationship Id="rId26" Type="http://schemas.openxmlformats.org/officeDocument/2006/relationships/hyperlink" Target="https://podminky.urs.cz/item/CS_URS_2023_01/162301971" TargetMode="External"/><Relationship Id="rId39" Type="http://schemas.openxmlformats.org/officeDocument/2006/relationships/hyperlink" Target="https://podminky.urs.cz/item/CS_URS_2023_01/182151111" TargetMode="External"/><Relationship Id="rId21" Type="http://schemas.openxmlformats.org/officeDocument/2006/relationships/hyperlink" Target="https://podminky.urs.cz/item/CS_URS_2023_01/162201422" TargetMode="External"/><Relationship Id="rId34" Type="http://schemas.openxmlformats.org/officeDocument/2006/relationships/hyperlink" Target="https://podminky.urs.cz/item/CS_URS_2023_01/171201221" TargetMode="External"/><Relationship Id="rId42" Type="http://schemas.openxmlformats.org/officeDocument/2006/relationships/hyperlink" Target="https://podminky.urs.cz/item/CS_URS_2023_01/211521111" TargetMode="External"/><Relationship Id="rId47" Type="http://schemas.openxmlformats.org/officeDocument/2006/relationships/hyperlink" Target="https://podminky.urs.cz/item/CS_URS_2023_01/564861111" TargetMode="External"/><Relationship Id="rId50" Type="http://schemas.openxmlformats.org/officeDocument/2006/relationships/hyperlink" Target="https://podminky.urs.cz/item/CS_URS_2023_01/569721112" TargetMode="External"/><Relationship Id="rId55" Type="http://schemas.openxmlformats.org/officeDocument/2006/relationships/hyperlink" Target="https://podminky.urs.cz/item/CS_URS_2023_01/912211111" TargetMode="External"/><Relationship Id="rId63" Type="http://schemas.openxmlformats.org/officeDocument/2006/relationships/hyperlink" Target="https://podminky.urs.cz/item/CS_URS_2023_01/919735111" TargetMode="External"/><Relationship Id="rId68" Type="http://schemas.openxmlformats.org/officeDocument/2006/relationships/hyperlink" Target="https://podminky.urs.cz/item/CS_URS_2023_01/998225111" TargetMode="External"/><Relationship Id="rId7" Type="http://schemas.openxmlformats.org/officeDocument/2006/relationships/hyperlink" Target="https://podminky.urs.cz/item/CS_URS_2023_01/112155225" TargetMode="External"/><Relationship Id="rId2" Type="http://schemas.openxmlformats.org/officeDocument/2006/relationships/hyperlink" Target="https://podminky.urs.cz/item/CS_URS_2023_01/112101101" TargetMode="External"/><Relationship Id="rId16" Type="http://schemas.openxmlformats.org/officeDocument/2006/relationships/hyperlink" Target="https://podminky.urs.cz/item/CS_URS_2023_01/132251251" TargetMode="External"/><Relationship Id="rId29" Type="http://schemas.openxmlformats.org/officeDocument/2006/relationships/hyperlink" Target="https://podminky.urs.cz/item/CS_URS_2023_01/162351103" TargetMode="External"/><Relationship Id="rId1" Type="http://schemas.openxmlformats.org/officeDocument/2006/relationships/hyperlink" Target="https://podminky.urs.cz/item/CS_URS_2023_01/111251102" TargetMode="External"/><Relationship Id="rId6" Type="http://schemas.openxmlformats.org/officeDocument/2006/relationships/hyperlink" Target="https://podminky.urs.cz/item/CS_URS_2023_01/112155221" TargetMode="External"/><Relationship Id="rId11" Type="http://schemas.openxmlformats.org/officeDocument/2006/relationships/hyperlink" Target="https://podminky.urs.cz/item/CS_URS_2023_01/112251103" TargetMode="External"/><Relationship Id="rId24" Type="http://schemas.openxmlformats.org/officeDocument/2006/relationships/hyperlink" Target="https://podminky.urs.cz/item/CS_URS_2023_01/162301952" TargetMode="External"/><Relationship Id="rId32" Type="http://schemas.openxmlformats.org/officeDocument/2006/relationships/hyperlink" Target="https://podminky.urs.cz/item/CS_URS_2023_01/167151101" TargetMode="External"/><Relationship Id="rId37" Type="http://schemas.openxmlformats.org/officeDocument/2006/relationships/hyperlink" Target="https://podminky.urs.cz/item/CS_URS_2023_01/181411123" TargetMode="External"/><Relationship Id="rId40" Type="http://schemas.openxmlformats.org/officeDocument/2006/relationships/hyperlink" Target="https://podminky.urs.cz/item/CS_URS_2023_01/182251101" TargetMode="External"/><Relationship Id="rId45" Type="http://schemas.openxmlformats.org/officeDocument/2006/relationships/hyperlink" Target="https://podminky.urs.cz/item/CS_URS_2023_01/561041111" TargetMode="External"/><Relationship Id="rId53" Type="http://schemas.openxmlformats.org/officeDocument/2006/relationships/hyperlink" Target="https://podminky.urs.cz/item/CS_URS_2023_01/577134221" TargetMode="External"/><Relationship Id="rId58" Type="http://schemas.openxmlformats.org/officeDocument/2006/relationships/hyperlink" Target="https://podminky.urs.cz/item/CS_URS_2023_01/915121111" TargetMode="External"/><Relationship Id="rId66" Type="http://schemas.openxmlformats.org/officeDocument/2006/relationships/hyperlink" Target="https://podminky.urs.cz/item/CS_URS_2023_01/997013509" TargetMode="External"/><Relationship Id="rId5" Type="http://schemas.openxmlformats.org/officeDocument/2006/relationships/hyperlink" Target="https://podminky.urs.cz/item/CS_URS_2023_01/112155215" TargetMode="External"/><Relationship Id="rId15" Type="http://schemas.openxmlformats.org/officeDocument/2006/relationships/hyperlink" Target="https://podminky.urs.cz/item/CS_URS_2023_01/132251103" TargetMode="External"/><Relationship Id="rId23" Type="http://schemas.openxmlformats.org/officeDocument/2006/relationships/hyperlink" Target="https://podminky.urs.cz/item/CS_URS_2023_01/162301951" TargetMode="External"/><Relationship Id="rId28" Type="http://schemas.openxmlformats.org/officeDocument/2006/relationships/hyperlink" Target="https://podminky.urs.cz/item/CS_URS_2023_01/162301973" TargetMode="External"/><Relationship Id="rId36" Type="http://schemas.openxmlformats.org/officeDocument/2006/relationships/hyperlink" Target="https://podminky.urs.cz/item/CS_URS_2023_01/181351113" TargetMode="External"/><Relationship Id="rId49" Type="http://schemas.openxmlformats.org/officeDocument/2006/relationships/hyperlink" Target="https://podminky.urs.cz/item/CS_URS_2023_01/565135121" TargetMode="External"/><Relationship Id="rId57" Type="http://schemas.openxmlformats.org/officeDocument/2006/relationships/hyperlink" Target="https://podminky.urs.cz/item/CS_URS_2023_01/914511111" TargetMode="External"/><Relationship Id="rId61" Type="http://schemas.openxmlformats.org/officeDocument/2006/relationships/hyperlink" Target="https://podminky.urs.cz/item/CS_URS_2023_01/916131213" TargetMode="External"/><Relationship Id="rId10" Type="http://schemas.openxmlformats.org/officeDocument/2006/relationships/hyperlink" Target="https://podminky.urs.cz/item/CS_URS_2023_01/112251102" TargetMode="External"/><Relationship Id="rId19" Type="http://schemas.openxmlformats.org/officeDocument/2006/relationships/hyperlink" Target="https://podminky.urs.cz/item/CS_URS_2023_01/162201413" TargetMode="External"/><Relationship Id="rId31" Type="http://schemas.openxmlformats.org/officeDocument/2006/relationships/hyperlink" Target="https://podminky.urs.cz/item/CS_URS_2023_01/162751119" TargetMode="External"/><Relationship Id="rId44" Type="http://schemas.openxmlformats.org/officeDocument/2006/relationships/hyperlink" Target="https://podminky.urs.cz/item/CS_URS_2023_01/212755215" TargetMode="External"/><Relationship Id="rId52" Type="http://schemas.openxmlformats.org/officeDocument/2006/relationships/hyperlink" Target="https://podminky.urs.cz/item/CS_URS_2023_01/573231107" TargetMode="External"/><Relationship Id="rId60" Type="http://schemas.openxmlformats.org/officeDocument/2006/relationships/hyperlink" Target="https://podminky.urs.cz/item/CS_URS_2023_01/916131113" TargetMode="External"/><Relationship Id="rId65" Type="http://schemas.openxmlformats.org/officeDocument/2006/relationships/hyperlink" Target="https://podminky.urs.cz/item/CS_URS_2023_01/997013501" TargetMode="External"/><Relationship Id="rId4" Type="http://schemas.openxmlformats.org/officeDocument/2006/relationships/hyperlink" Target="https://podminky.urs.cz/item/CS_URS_2023_01/112101103" TargetMode="External"/><Relationship Id="rId9" Type="http://schemas.openxmlformats.org/officeDocument/2006/relationships/hyperlink" Target="https://podminky.urs.cz/item/CS_URS_2023_01/112251101" TargetMode="External"/><Relationship Id="rId14" Type="http://schemas.openxmlformats.org/officeDocument/2006/relationships/hyperlink" Target="https://podminky.urs.cz/item/CS_URS_2023_01/129001101" TargetMode="External"/><Relationship Id="rId22" Type="http://schemas.openxmlformats.org/officeDocument/2006/relationships/hyperlink" Target="https://podminky.urs.cz/item/CS_URS_2023_01/162201423" TargetMode="External"/><Relationship Id="rId27" Type="http://schemas.openxmlformats.org/officeDocument/2006/relationships/hyperlink" Target="https://podminky.urs.cz/item/CS_URS_2023_01/162301972" TargetMode="External"/><Relationship Id="rId30" Type="http://schemas.openxmlformats.org/officeDocument/2006/relationships/hyperlink" Target="https://podminky.urs.cz/item/CS_URS_2023_01/162751117" TargetMode="External"/><Relationship Id="rId35" Type="http://schemas.openxmlformats.org/officeDocument/2006/relationships/hyperlink" Target="https://podminky.urs.cz/item/CS_URS_2023_01/171251201" TargetMode="External"/><Relationship Id="rId43" Type="http://schemas.openxmlformats.org/officeDocument/2006/relationships/hyperlink" Target="https://podminky.urs.cz/item/CS_URS_2023_01/211561111" TargetMode="External"/><Relationship Id="rId48" Type="http://schemas.openxmlformats.org/officeDocument/2006/relationships/hyperlink" Target="https://podminky.urs.cz/item/CS_URS_2023_01/564861113" TargetMode="External"/><Relationship Id="rId56" Type="http://schemas.openxmlformats.org/officeDocument/2006/relationships/hyperlink" Target="https://podminky.urs.cz/item/CS_URS_2023_01/914111111" TargetMode="External"/><Relationship Id="rId64" Type="http://schemas.openxmlformats.org/officeDocument/2006/relationships/hyperlink" Target="https://podminky.urs.cz/item/CS_URS_2023_01/962052314" TargetMode="External"/><Relationship Id="rId69" Type="http://schemas.openxmlformats.org/officeDocument/2006/relationships/drawing" Target="../drawings/drawing2.xml"/><Relationship Id="rId8" Type="http://schemas.openxmlformats.org/officeDocument/2006/relationships/hyperlink" Target="https://podminky.urs.cz/item/CS_URS_2023_01/112155311" TargetMode="External"/><Relationship Id="rId51" Type="http://schemas.openxmlformats.org/officeDocument/2006/relationships/hyperlink" Target="https://podminky.urs.cz/item/CS_URS_2023_01/573111114" TargetMode="External"/><Relationship Id="rId3" Type="http://schemas.openxmlformats.org/officeDocument/2006/relationships/hyperlink" Target="https://podminky.urs.cz/item/CS_URS_2023_01/112101102" TargetMode="External"/><Relationship Id="rId12" Type="http://schemas.openxmlformats.org/officeDocument/2006/relationships/hyperlink" Target="https://podminky.urs.cz/item/CS_URS_2023_01/121151123" TargetMode="External"/><Relationship Id="rId17" Type="http://schemas.openxmlformats.org/officeDocument/2006/relationships/hyperlink" Target="https://podminky.urs.cz/item/CS_URS_2023_01/162201411" TargetMode="External"/><Relationship Id="rId25" Type="http://schemas.openxmlformats.org/officeDocument/2006/relationships/hyperlink" Target="https://podminky.urs.cz/item/CS_URS_2023_01/162301953" TargetMode="External"/><Relationship Id="rId33" Type="http://schemas.openxmlformats.org/officeDocument/2006/relationships/hyperlink" Target="https://podminky.urs.cz/item/CS_URS_2023_01/171151131" TargetMode="External"/><Relationship Id="rId38" Type="http://schemas.openxmlformats.org/officeDocument/2006/relationships/hyperlink" Target="https://podminky.urs.cz/item/CS_URS_2023_01/181951112" TargetMode="External"/><Relationship Id="rId46" Type="http://schemas.openxmlformats.org/officeDocument/2006/relationships/hyperlink" Target="https://podminky.urs.cz/item/CS_URS_2023_01/564851111" TargetMode="External"/><Relationship Id="rId59" Type="http://schemas.openxmlformats.org/officeDocument/2006/relationships/hyperlink" Target="https://podminky.urs.cz/item/CS_URS_2023_01/915611111" TargetMode="External"/><Relationship Id="rId67" Type="http://schemas.openxmlformats.org/officeDocument/2006/relationships/hyperlink" Target="https://podminky.urs.cz/item/CS_URS_2023_01/997013602" TargetMode="External"/><Relationship Id="rId20" Type="http://schemas.openxmlformats.org/officeDocument/2006/relationships/hyperlink" Target="https://podminky.urs.cz/item/CS_URS_2023_01/162201421" TargetMode="External"/><Relationship Id="rId41" Type="http://schemas.openxmlformats.org/officeDocument/2006/relationships/hyperlink" Target="https://podminky.urs.cz/item/CS_URS_2023_01/182351123" TargetMode="External"/><Relationship Id="rId54" Type="http://schemas.openxmlformats.org/officeDocument/2006/relationships/hyperlink" Target="https://podminky.urs.cz/item/CS_URS_2023_01/599142111" TargetMode="External"/><Relationship Id="rId62" Type="http://schemas.openxmlformats.org/officeDocument/2006/relationships/hyperlink" Target="https://podminky.urs.cz/item/CS_URS_2023_01/916991121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185851121" TargetMode="External"/><Relationship Id="rId3" Type="http://schemas.openxmlformats.org/officeDocument/2006/relationships/hyperlink" Target="https://podminky.urs.cz/item/CS_URS_2023_01/184215132" TargetMode="External"/><Relationship Id="rId7" Type="http://schemas.openxmlformats.org/officeDocument/2006/relationships/hyperlink" Target="https://podminky.urs.cz/item/CS_URS_2023_01/185804311" TargetMode="External"/><Relationship Id="rId2" Type="http://schemas.openxmlformats.org/officeDocument/2006/relationships/hyperlink" Target="https://podminky.urs.cz/item/CS_URS_2023_01/184102112" TargetMode="External"/><Relationship Id="rId1" Type="http://schemas.openxmlformats.org/officeDocument/2006/relationships/hyperlink" Target="https://podminky.urs.cz/item/CS_URS_2023_01/183101115" TargetMode="External"/><Relationship Id="rId6" Type="http://schemas.openxmlformats.org/officeDocument/2006/relationships/hyperlink" Target="https://podminky.urs.cz/item/CS_URS_2023_01/184911431" TargetMode="External"/><Relationship Id="rId11" Type="http://schemas.openxmlformats.org/officeDocument/2006/relationships/drawing" Target="../drawings/drawing3.xml"/><Relationship Id="rId5" Type="http://schemas.openxmlformats.org/officeDocument/2006/relationships/hyperlink" Target="https://podminky.urs.cz/item/CS_URS_2023_01/184813121" TargetMode="External"/><Relationship Id="rId10" Type="http://schemas.openxmlformats.org/officeDocument/2006/relationships/hyperlink" Target="https://podminky.urs.cz/item/CS_URS_2023_01/998231311" TargetMode="External"/><Relationship Id="rId4" Type="http://schemas.openxmlformats.org/officeDocument/2006/relationships/hyperlink" Target="https://podminky.urs.cz/item/CS_URS_2023_01/184801121" TargetMode="External"/><Relationship Id="rId9" Type="http://schemas.openxmlformats.org/officeDocument/2006/relationships/hyperlink" Target="https://podminky.urs.cz/item/CS_URS_2023_01/185851129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9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338"/>
      <c r="AS2" s="338"/>
      <c r="AT2" s="338"/>
      <c r="AU2" s="338"/>
      <c r="AV2" s="338"/>
      <c r="AW2" s="338"/>
      <c r="AX2" s="338"/>
      <c r="AY2" s="338"/>
      <c r="AZ2" s="338"/>
      <c r="BA2" s="338"/>
      <c r="BB2" s="338"/>
      <c r="BC2" s="338"/>
      <c r="BD2" s="338"/>
      <c r="BE2" s="338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302" t="s">
        <v>14</v>
      </c>
      <c r="L5" s="303"/>
      <c r="M5" s="303"/>
      <c r="N5" s="303"/>
      <c r="O5" s="303"/>
      <c r="P5" s="303"/>
      <c r="Q5" s="303"/>
      <c r="R5" s="303"/>
      <c r="S5" s="303"/>
      <c r="T5" s="303"/>
      <c r="U5" s="303"/>
      <c r="V5" s="303"/>
      <c r="W5" s="303"/>
      <c r="X5" s="303"/>
      <c r="Y5" s="303"/>
      <c r="Z5" s="303"/>
      <c r="AA5" s="303"/>
      <c r="AB5" s="303"/>
      <c r="AC5" s="303"/>
      <c r="AD5" s="303"/>
      <c r="AE5" s="303"/>
      <c r="AF5" s="303"/>
      <c r="AG5" s="303"/>
      <c r="AH5" s="303"/>
      <c r="AI5" s="303"/>
      <c r="AJ5" s="303"/>
      <c r="AK5" s="303"/>
      <c r="AL5" s="303"/>
      <c r="AM5" s="303"/>
      <c r="AN5" s="303"/>
      <c r="AO5" s="303"/>
      <c r="AP5" s="21"/>
      <c r="AQ5" s="21"/>
      <c r="AR5" s="19"/>
      <c r="BE5" s="299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304" t="s">
        <v>17</v>
      </c>
      <c r="L6" s="303"/>
      <c r="M6" s="303"/>
      <c r="N6" s="303"/>
      <c r="O6" s="303"/>
      <c r="P6" s="303"/>
      <c r="Q6" s="303"/>
      <c r="R6" s="303"/>
      <c r="S6" s="303"/>
      <c r="T6" s="303"/>
      <c r="U6" s="303"/>
      <c r="V6" s="303"/>
      <c r="W6" s="303"/>
      <c r="X6" s="303"/>
      <c r="Y6" s="303"/>
      <c r="Z6" s="303"/>
      <c r="AA6" s="303"/>
      <c r="AB6" s="303"/>
      <c r="AC6" s="303"/>
      <c r="AD6" s="303"/>
      <c r="AE6" s="303"/>
      <c r="AF6" s="303"/>
      <c r="AG6" s="303"/>
      <c r="AH6" s="303"/>
      <c r="AI6" s="303"/>
      <c r="AJ6" s="303"/>
      <c r="AK6" s="303"/>
      <c r="AL6" s="303"/>
      <c r="AM6" s="303"/>
      <c r="AN6" s="303"/>
      <c r="AO6" s="303"/>
      <c r="AP6" s="21"/>
      <c r="AQ6" s="21"/>
      <c r="AR6" s="19"/>
      <c r="BE6" s="300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20</v>
      </c>
      <c r="AL7" s="21"/>
      <c r="AM7" s="21"/>
      <c r="AN7" s="26" t="s">
        <v>19</v>
      </c>
      <c r="AO7" s="21"/>
      <c r="AP7" s="21"/>
      <c r="AQ7" s="21"/>
      <c r="AR7" s="19"/>
      <c r="BE7" s="300"/>
      <c r="BS7" s="16" t="s">
        <v>6</v>
      </c>
    </row>
    <row r="8" spans="1:74" s="1" customFormat="1" ht="12" customHeight="1">
      <c r="B8" s="20"/>
      <c r="C8" s="21"/>
      <c r="D8" s="28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23</v>
      </c>
      <c r="AL8" s="21"/>
      <c r="AM8" s="21"/>
      <c r="AN8" s="29" t="s">
        <v>24</v>
      </c>
      <c r="AO8" s="21"/>
      <c r="AP8" s="21"/>
      <c r="AQ8" s="21"/>
      <c r="AR8" s="19"/>
      <c r="BE8" s="300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0"/>
      <c r="BS9" s="16" t="s">
        <v>6</v>
      </c>
    </row>
    <row r="10" spans="1:74" s="1" customFormat="1" ht="12" customHeight="1">
      <c r="B10" s="20"/>
      <c r="C10" s="21"/>
      <c r="D10" s="28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26</v>
      </c>
      <c r="AL10" s="21"/>
      <c r="AM10" s="21"/>
      <c r="AN10" s="26" t="s">
        <v>19</v>
      </c>
      <c r="AO10" s="21"/>
      <c r="AP10" s="21"/>
      <c r="AQ10" s="21"/>
      <c r="AR10" s="19"/>
      <c r="BE10" s="300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28</v>
      </c>
      <c r="AL11" s="21"/>
      <c r="AM11" s="21"/>
      <c r="AN11" s="26" t="s">
        <v>19</v>
      </c>
      <c r="AO11" s="21"/>
      <c r="AP11" s="21"/>
      <c r="AQ11" s="21"/>
      <c r="AR11" s="19"/>
      <c r="BE11" s="300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0"/>
      <c r="BS12" s="16" t="s">
        <v>6</v>
      </c>
    </row>
    <row r="13" spans="1:74" s="1" customFormat="1" ht="12" customHeight="1">
      <c r="B13" s="20"/>
      <c r="C13" s="21"/>
      <c r="D13" s="28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26</v>
      </c>
      <c r="AL13" s="21"/>
      <c r="AM13" s="21"/>
      <c r="AN13" s="30" t="s">
        <v>30</v>
      </c>
      <c r="AO13" s="21"/>
      <c r="AP13" s="21"/>
      <c r="AQ13" s="21"/>
      <c r="AR13" s="19"/>
      <c r="BE13" s="300"/>
      <c r="BS13" s="16" t="s">
        <v>6</v>
      </c>
    </row>
    <row r="14" spans="1:74" ht="12.75">
      <c r="B14" s="20"/>
      <c r="C14" s="21"/>
      <c r="D14" s="21"/>
      <c r="E14" s="305" t="s">
        <v>30</v>
      </c>
      <c r="F14" s="306"/>
      <c r="G14" s="306"/>
      <c r="H14" s="306"/>
      <c r="I14" s="306"/>
      <c r="J14" s="306"/>
      <c r="K14" s="306"/>
      <c r="L14" s="306"/>
      <c r="M14" s="306"/>
      <c r="N14" s="306"/>
      <c r="O14" s="306"/>
      <c r="P14" s="306"/>
      <c r="Q14" s="306"/>
      <c r="R14" s="306"/>
      <c r="S14" s="306"/>
      <c r="T14" s="306"/>
      <c r="U14" s="306"/>
      <c r="V14" s="306"/>
      <c r="W14" s="306"/>
      <c r="X14" s="306"/>
      <c r="Y14" s="306"/>
      <c r="Z14" s="306"/>
      <c r="AA14" s="306"/>
      <c r="AB14" s="306"/>
      <c r="AC14" s="306"/>
      <c r="AD14" s="306"/>
      <c r="AE14" s="306"/>
      <c r="AF14" s="306"/>
      <c r="AG14" s="306"/>
      <c r="AH14" s="306"/>
      <c r="AI14" s="306"/>
      <c r="AJ14" s="306"/>
      <c r="AK14" s="28" t="s">
        <v>28</v>
      </c>
      <c r="AL14" s="21"/>
      <c r="AM14" s="21"/>
      <c r="AN14" s="30" t="s">
        <v>30</v>
      </c>
      <c r="AO14" s="21"/>
      <c r="AP14" s="21"/>
      <c r="AQ14" s="21"/>
      <c r="AR14" s="19"/>
      <c r="BE14" s="300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0"/>
      <c r="BS15" s="16" t="s">
        <v>4</v>
      </c>
    </row>
    <row r="16" spans="1:74" s="1" customFormat="1" ht="12" customHeight="1">
      <c r="B16" s="20"/>
      <c r="C16" s="21"/>
      <c r="D16" s="28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00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28</v>
      </c>
      <c r="AL17" s="21"/>
      <c r="AM17" s="21"/>
      <c r="AN17" s="26" t="s">
        <v>19</v>
      </c>
      <c r="AO17" s="21"/>
      <c r="AP17" s="21"/>
      <c r="AQ17" s="21"/>
      <c r="AR17" s="19"/>
      <c r="BE17" s="300"/>
      <c r="BS17" s="16" t="s">
        <v>33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0"/>
      <c r="BS18" s="16" t="s">
        <v>6</v>
      </c>
    </row>
    <row r="19" spans="1:71" s="1" customFormat="1" ht="12" customHeight="1">
      <c r="B19" s="20"/>
      <c r="C19" s="21"/>
      <c r="D19" s="28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00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22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28</v>
      </c>
      <c r="AL20" s="21"/>
      <c r="AM20" s="21"/>
      <c r="AN20" s="26" t="s">
        <v>19</v>
      </c>
      <c r="AO20" s="21"/>
      <c r="AP20" s="21"/>
      <c r="AQ20" s="21"/>
      <c r="AR20" s="19"/>
      <c r="BE20" s="300"/>
      <c r="BS20" s="16" t="s">
        <v>33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0"/>
    </row>
    <row r="22" spans="1:71" s="1" customFormat="1" ht="12" customHeight="1">
      <c r="B22" s="20"/>
      <c r="C22" s="21"/>
      <c r="D22" s="28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0"/>
    </row>
    <row r="23" spans="1:71" s="1" customFormat="1" ht="47.25" customHeight="1">
      <c r="B23" s="20"/>
      <c r="C23" s="21"/>
      <c r="D23" s="21"/>
      <c r="E23" s="307" t="s">
        <v>36</v>
      </c>
      <c r="F23" s="307"/>
      <c r="G23" s="307"/>
      <c r="H23" s="307"/>
      <c r="I23" s="307"/>
      <c r="J23" s="307"/>
      <c r="K23" s="307"/>
      <c r="L23" s="307"/>
      <c r="M23" s="307"/>
      <c r="N23" s="307"/>
      <c r="O23" s="307"/>
      <c r="P23" s="307"/>
      <c r="Q23" s="307"/>
      <c r="R23" s="307"/>
      <c r="S23" s="307"/>
      <c r="T23" s="307"/>
      <c r="U23" s="307"/>
      <c r="V23" s="307"/>
      <c r="W23" s="307"/>
      <c r="X23" s="307"/>
      <c r="Y23" s="307"/>
      <c r="Z23" s="307"/>
      <c r="AA23" s="307"/>
      <c r="AB23" s="307"/>
      <c r="AC23" s="307"/>
      <c r="AD23" s="307"/>
      <c r="AE23" s="307"/>
      <c r="AF23" s="307"/>
      <c r="AG23" s="307"/>
      <c r="AH23" s="307"/>
      <c r="AI23" s="307"/>
      <c r="AJ23" s="307"/>
      <c r="AK23" s="307"/>
      <c r="AL23" s="307"/>
      <c r="AM23" s="307"/>
      <c r="AN23" s="307"/>
      <c r="AO23" s="21"/>
      <c r="AP23" s="21"/>
      <c r="AQ23" s="21"/>
      <c r="AR23" s="19"/>
      <c r="BE23" s="300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0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300"/>
    </row>
    <row r="26" spans="1:71" s="2" customFormat="1" ht="25.9" customHeight="1">
      <c r="A26" s="33"/>
      <c r="B26" s="34"/>
      <c r="C26" s="35"/>
      <c r="D26" s="36" t="s">
        <v>37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08">
        <f>ROUND(AG54,2)</f>
        <v>0</v>
      </c>
      <c r="AL26" s="309"/>
      <c r="AM26" s="309"/>
      <c r="AN26" s="309"/>
      <c r="AO26" s="309"/>
      <c r="AP26" s="35"/>
      <c r="AQ26" s="35"/>
      <c r="AR26" s="38"/>
      <c r="BE26" s="300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300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10" t="s">
        <v>38</v>
      </c>
      <c r="M28" s="310"/>
      <c r="N28" s="310"/>
      <c r="O28" s="310"/>
      <c r="P28" s="310"/>
      <c r="Q28" s="35"/>
      <c r="R28" s="35"/>
      <c r="S28" s="35"/>
      <c r="T28" s="35"/>
      <c r="U28" s="35"/>
      <c r="V28" s="35"/>
      <c r="W28" s="310" t="s">
        <v>39</v>
      </c>
      <c r="X28" s="310"/>
      <c r="Y28" s="310"/>
      <c r="Z28" s="310"/>
      <c r="AA28" s="310"/>
      <c r="AB28" s="310"/>
      <c r="AC28" s="310"/>
      <c r="AD28" s="310"/>
      <c r="AE28" s="310"/>
      <c r="AF28" s="35"/>
      <c r="AG28" s="35"/>
      <c r="AH28" s="35"/>
      <c r="AI28" s="35"/>
      <c r="AJ28" s="35"/>
      <c r="AK28" s="310" t="s">
        <v>40</v>
      </c>
      <c r="AL28" s="310"/>
      <c r="AM28" s="310"/>
      <c r="AN28" s="310"/>
      <c r="AO28" s="310"/>
      <c r="AP28" s="35"/>
      <c r="AQ28" s="35"/>
      <c r="AR28" s="38"/>
      <c r="BE28" s="300"/>
    </row>
    <row r="29" spans="1:71" s="3" customFormat="1" ht="14.45" customHeight="1">
      <c r="B29" s="39"/>
      <c r="C29" s="40"/>
      <c r="D29" s="28" t="s">
        <v>41</v>
      </c>
      <c r="E29" s="40"/>
      <c r="F29" s="28" t="s">
        <v>42</v>
      </c>
      <c r="G29" s="40"/>
      <c r="H29" s="40"/>
      <c r="I29" s="40"/>
      <c r="J29" s="40"/>
      <c r="K29" s="40"/>
      <c r="L29" s="313">
        <v>0.21</v>
      </c>
      <c r="M29" s="312"/>
      <c r="N29" s="312"/>
      <c r="O29" s="312"/>
      <c r="P29" s="312"/>
      <c r="Q29" s="40"/>
      <c r="R29" s="40"/>
      <c r="S29" s="40"/>
      <c r="T29" s="40"/>
      <c r="U29" s="40"/>
      <c r="V29" s="40"/>
      <c r="W29" s="311">
        <f>ROUND(AZ54, 2)</f>
        <v>0</v>
      </c>
      <c r="X29" s="312"/>
      <c r="Y29" s="312"/>
      <c r="Z29" s="312"/>
      <c r="AA29" s="312"/>
      <c r="AB29" s="312"/>
      <c r="AC29" s="312"/>
      <c r="AD29" s="312"/>
      <c r="AE29" s="312"/>
      <c r="AF29" s="40"/>
      <c r="AG29" s="40"/>
      <c r="AH29" s="40"/>
      <c r="AI29" s="40"/>
      <c r="AJ29" s="40"/>
      <c r="AK29" s="311">
        <f>ROUND(AV54, 2)</f>
        <v>0</v>
      </c>
      <c r="AL29" s="312"/>
      <c r="AM29" s="312"/>
      <c r="AN29" s="312"/>
      <c r="AO29" s="312"/>
      <c r="AP29" s="40"/>
      <c r="AQ29" s="40"/>
      <c r="AR29" s="41"/>
      <c r="BE29" s="301"/>
    </row>
    <row r="30" spans="1:71" s="3" customFormat="1" ht="14.45" customHeight="1">
      <c r="B30" s="39"/>
      <c r="C30" s="40"/>
      <c r="D30" s="40"/>
      <c r="E30" s="40"/>
      <c r="F30" s="28" t="s">
        <v>43</v>
      </c>
      <c r="G30" s="40"/>
      <c r="H30" s="40"/>
      <c r="I30" s="40"/>
      <c r="J30" s="40"/>
      <c r="K30" s="40"/>
      <c r="L30" s="313">
        <v>0.15</v>
      </c>
      <c r="M30" s="312"/>
      <c r="N30" s="312"/>
      <c r="O30" s="312"/>
      <c r="P30" s="312"/>
      <c r="Q30" s="40"/>
      <c r="R30" s="40"/>
      <c r="S30" s="40"/>
      <c r="T30" s="40"/>
      <c r="U30" s="40"/>
      <c r="V30" s="40"/>
      <c r="W30" s="311">
        <f>ROUND(BA54, 2)</f>
        <v>0</v>
      </c>
      <c r="X30" s="312"/>
      <c r="Y30" s="312"/>
      <c r="Z30" s="312"/>
      <c r="AA30" s="312"/>
      <c r="AB30" s="312"/>
      <c r="AC30" s="312"/>
      <c r="AD30" s="312"/>
      <c r="AE30" s="312"/>
      <c r="AF30" s="40"/>
      <c r="AG30" s="40"/>
      <c r="AH30" s="40"/>
      <c r="AI30" s="40"/>
      <c r="AJ30" s="40"/>
      <c r="AK30" s="311">
        <f>ROUND(AW54, 2)</f>
        <v>0</v>
      </c>
      <c r="AL30" s="312"/>
      <c r="AM30" s="312"/>
      <c r="AN30" s="312"/>
      <c r="AO30" s="312"/>
      <c r="AP30" s="40"/>
      <c r="AQ30" s="40"/>
      <c r="AR30" s="41"/>
      <c r="BE30" s="301"/>
    </row>
    <row r="31" spans="1:71" s="3" customFormat="1" ht="14.45" hidden="1" customHeight="1">
      <c r="B31" s="39"/>
      <c r="C31" s="40"/>
      <c r="D31" s="40"/>
      <c r="E31" s="40"/>
      <c r="F31" s="28" t="s">
        <v>44</v>
      </c>
      <c r="G31" s="40"/>
      <c r="H31" s="40"/>
      <c r="I31" s="40"/>
      <c r="J31" s="40"/>
      <c r="K31" s="40"/>
      <c r="L31" s="313">
        <v>0.21</v>
      </c>
      <c r="M31" s="312"/>
      <c r="N31" s="312"/>
      <c r="O31" s="312"/>
      <c r="P31" s="312"/>
      <c r="Q31" s="40"/>
      <c r="R31" s="40"/>
      <c r="S31" s="40"/>
      <c r="T31" s="40"/>
      <c r="U31" s="40"/>
      <c r="V31" s="40"/>
      <c r="W31" s="311">
        <f>ROUND(BB54, 2)</f>
        <v>0</v>
      </c>
      <c r="X31" s="312"/>
      <c r="Y31" s="312"/>
      <c r="Z31" s="312"/>
      <c r="AA31" s="312"/>
      <c r="AB31" s="312"/>
      <c r="AC31" s="312"/>
      <c r="AD31" s="312"/>
      <c r="AE31" s="312"/>
      <c r="AF31" s="40"/>
      <c r="AG31" s="40"/>
      <c r="AH31" s="40"/>
      <c r="AI31" s="40"/>
      <c r="AJ31" s="40"/>
      <c r="AK31" s="311">
        <v>0</v>
      </c>
      <c r="AL31" s="312"/>
      <c r="AM31" s="312"/>
      <c r="AN31" s="312"/>
      <c r="AO31" s="312"/>
      <c r="AP31" s="40"/>
      <c r="AQ31" s="40"/>
      <c r="AR31" s="41"/>
      <c r="BE31" s="301"/>
    </row>
    <row r="32" spans="1:71" s="3" customFormat="1" ht="14.45" hidden="1" customHeight="1">
      <c r="B32" s="39"/>
      <c r="C32" s="40"/>
      <c r="D32" s="40"/>
      <c r="E32" s="40"/>
      <c r="F32" s="28" t="s">
        <v>45</v>
      </c>
      <c r="G32" s="40"/>
      <c r="H32" s="40"/>
      <c r="I32" s="40"/>
      <c r="J32" s="40"/>
      <c r="K32" s="40"/>
      <c r="L32" s="313">
        <v>0.15</v>
      </c>
      <c r="M32" s="312"/>
      <c r="N32" s="312"/>
      <c r="O32" s="312"/>
      <c r="P32" s="312"/>
      <c r="Q32" s="40"/>
      <c r="R32" s="40"/>
      <c r="S32" s="40"/>
      <c r="T32" s="40"/>
      <c r="U32" s="40"/>
      <c r="V32" s="40"/>
      <c r="W32" s="311">
        <f>ROUND(BC54, 2)</f>
        <v>0</v>
      </c>
      <c r="X32" s="312"/>
      <c r="Y32" s="312"/>
      <c r="Z32" s="312"/>
      <c r="AA32" s="312"/>
      <c r="AB32" s="312"/>
      <c r="AC32" s="312"/>
      <c r="AD32" s="312"/>
      <c r="AE32" s="312"/>
      <c r="AF32" s="40"/>
      <c r="AG32" s="40"/>
      <c r="AH32" s="40"/>
      <c r="AI32" s="40"/>
      <c r="AJ32" s="40"/>
      <c r="AK32" s="311">
        <v>0</v>
      </c>
      <c r="AL32" s="312"/>
      <c r="AM32" s="312"/>
      <c r="AN32" s="312"/>
      <c r="AO32" s="312"/>
      <c r="AP32" s="40"/>
      <c r="AQ32" s="40"/>
      <c r="AR32" s="41"/>
      <c r="BE32" s="301"/>
    </row>
    <row r="33" spans="1:57" s="3" customFormat="1" ht="14.45" hidden="1" customHeight="1">
      <c r="B33" s="39"/>
      <c r="C33" s="40"/>
      <c r="D33" s="40"/>
      <c r="E33" s="40"/>
      <c r="F33" s="28" t="s">
        <v>46</v>
      </c>
      <c r="G33" s="40"/>
      <c r="H33" s="40"/>
      <c r="I33" s="40"/>
      <c r="J33" s="40"/>
      <c r="K33" s="40"/>
      <c r="L33" s="313">
        <v>0</v>
      </c>
      <c r="M33" s="312"/>
      <c r="N33" s="312"/>
      <c r="O33" s="312"/>
      <c r="P33" s="312"/>
      <c r="Q33" s="40"/>
      <c r="R33" s="40"/>
      <c r="S33" s="40"/>
      <c r="T33" s="40"/>
      <c r="U33" s="40"/>
      <c r="V33" s="40"/>
      <c r="W33" s="311">
        <f>ROUND(BD54, 2)</f>
        <v>0</v>
      </c>
      <c r="X33" s="312"/>
      <c r="Y33" s="312"/>
      <c r="Z33" s="312"/>
      <c r="AA33" s="312"/>
      <c r="AB33" s="312"/>
      <c r="AC33" s="312"/>
      <c r="AD33" s="312"/>
      <c r="AE33" s="312"/>
      <c r="AF33" s="40"/>
      <c r="AG33" s="40"/>
      <c r="AH33" s="40"/>
      <c r="AI33" s="40"/>
      <c r="AJ33" s="40"/>
      <c r="AK33" s="311">
        <v>0</v>
      </c>
      <c r="AL33" s="312"/>
      <c r="AM33" s="312"/>
      <c r="AN33" s="312"/>
      <c r="AO33" s="312"/>
      <c r="AP33" s="40"/>
      <c r="AQ33" s="40"/>
      <c r="AR33" s="41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33"/>
    </row>
    <row r="35" spans="1:57" s="2" customFormat="1" ht="25.9" customHeight="1">
      <c r="A35" s="33"/>
      <c r="B35" s="34"/>
      <c r="C35" s="42"/>
      <c r="D35" s="43" t="s">
        <v>47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48</v>
      </c>
      <c r="U35" s="44"/>
      <c r="V35" s="44"/>
      <c r="W35" s="44"/>
      <c r="X35" s="314" t="s">
        <v>49</v>
      </c>
      <c r="Y35" s="315"/>
      <c r="Z35" s="315"/>
      <c r="AA35" s="315"/>
      <c r="AB35" s="315"/>
      <c r="AC35" s="44"/>
      <c r="AD35" s="44"/>
      <c r="AE35" s="44"/>
      <c r="AF35" s="44"/>
      <c r="AG35" s="44"/>
      <c r="AH35" s="44"/>
      <c r="AI35" s="44"/>
      <c r="AJ35" s="44"/>
      <c r="AK35" s="316">
        <f>SUM(AK26:AK33)</f>
        <v>0</v>
      </c>
      <c r="AL35" s="315"/>
      <c r="AM35" s="315"/>
      <c r="AN35" s="315"/>
      <c r="AO35" s="317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6.95" customHeight="1">
      <c r="A37" s="33"/>
      <c r="B37" s="46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38"/>
      <c r="BE37" s="33"/>
    </row>
    <row r="41" spans="1:57" s="2" customFormat="1" ht="6.95" customHeight="1">
      <c r="A41" s="33"/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38"/>
      <c r="BE41" s="33"/>
    </row>
    <row r="42" spans="1:57" s="2" customFormat="1" ht="24.95" customHeight="1">
      <c r="A42" s="33"/>
      <c r="B42" s="34"/>
      <c r="C42" s="22" t="s">
        <v>50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8"/>
      <c r="BE42" s="33"/>
    </row>
    <row r="43" spans="1:57" s="2" customFormat="1" ht="6.95" customHeight="1">
      <c r="A43" s="33"/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8"/>
      <c r="BE43" s="33"/>
    </row>
    <row r="44" spans="1:57" s="4" customFormat="1" ht="12" customHeight="1">
      <c r="B44" s="50"/>
      <c r="C44" s="28" t="s">
        <v>13</v>
      </c>
      <c r="D44" s="51"/>
      <c r="E44" s="51"/>
      <c r="F44" s="51"/>
      <c r="G44" s="51"/>
      <c r="H44" s="51"/>
      <c r="I44" s="51"/>
      <c r="J44" s="51"/>
      <c r="K44" s="51"/>
      <c r="L44" s="51" t="str">
        <f>K5</f>
        <v>PAT</v>
      </c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2"/>
    </row>
    <row r="45" spans="1:57" s="5" customFormat="1" ht="36.950000000000003" customHeight="1">
      <c r="B45" s="53"/>
      <c r="C45" s="54" t="s">
        <v>16</v>
      </c>
      <c r="D45" s="55"/>
      <c r="E45" s="55"/>
      <c r="F45" s="55"/>
      <c r="G45" s="55"/>
      <c r="H45" s="55"/>
      <c r="I45" s="55"/>
      <c r="J45" s="55"/>
      <c r="K45" s="55"/>
      <c r="L45" s="318" t="str">
        <f>K6</f>
        <v>K.ú. Velichovky, cesta VPC 6 vč. Dodatku č.1</v>
      </c>
      <c r="M45" s="319"/>
      <c r="N45" s="319"/>
      <c r="O45" s="319"/>
      <c r="P45" s="319"/>
      <c r="Q45" s="319"/>
      <c r="R45" s="319"/>
      <c r="S45" s="319"/>
      <c r="T45" s="319"/>
      <c r="U45" s="319"/>
      <c r="V45" s="319"/>
      <c r="W45" s="319"/>
      <c r="X45" s="319"/>
      <c r="Y45" s="319"/>
      <c r="Z45" s="319"/>
      <c r="AA45" s="319"/>
      <c r="AB45" s="319"/>
      <c r="AC45" s="319"/>
      <c r="AD45" s="319"/>
      <c r="AE45" s="319"/>
      <c r="AF45" s="319"/>
      <c r="AG45" s="319"/>
      <c r="AH45" s="319"/>
      <c r="AI45" s="319"/>
      <c r="AJ45" s="319"/>
      <c r="AK45" s="319"/>
      <c r="AL45" s="319"/>
      <c r="AM45" s="319"/>
      <c r="AN45" s="319"/>
      <c r="AO45" s="319"/>
      <c r="AP45" s="55"/>
      <c r="AQ45" s="55"/>
      <c r="AR45" s="56"/>
    </row>
    <row r="46" spans="1:57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8"/>
      <c r="BE46" s="33"/>
    </row>
    <row r="47" spans="1:57" s="2" customFormat="1" ht="12" customHeight="1">
      <c r="A47" s="33"/>
      <c r="B47" s="34"/>
      <c r="C47" s="28" t="s">
        <v>21</v>
      </c>
      <c r="D47" s="35"/>
      <c r="E47" s="35"/>
      <c r="F47" s="35"/>
      <c r="G47" s="35"/>
      <c r="H47" s="35"/>
      <c r="I47" s="35"/>
      <c r="J47" s="35"/>
      <c r="K47" s="35"/>
      <c r="L47" s="57" t="str">
        <f>IF(K8="","",K8)</f>
        <v xml:space="preserve"> 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8" t="s">
        <v>23</v>
      </c>
      <c r="AJ47" s="35"/>
      <c r="AK47" s="35"/>
      <c r="AL47" s="35"/>
      <c r="AM47" s="320" t="str">
        <f>IF(AN8= "","",AN8)</f>
        <v>1. 3. 2023</v>
      </c>
      <c r="AN47" s="320"/>
      <c r="AO47" s="35"/>
      <c r="AP47" s="35"/>
      <c r="AQ47" s="35"/>
      <c r="AR47" s="38"/>
      <c r="BE47" s="33"/>
    </row>
    <row r="48" spans="1:57" s="2" customFormat="1" ht="6.95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8"/>
      <c r="BE48" s="33"/>
    </row>
    <row r="49" spans="1:91" s="2" customFormat="1" ht="25.7" customHeight="1">
      <c r="A49" s="33"/>
      <c r="B49" s="34"/>
      <c r="C49" s="28" t="s">
        <v>25</v>
      </c>
      <c r="D49" s="35"/>
      <c r="E49" s="35"/>
      <c r="F49" s="35"/>
      <c r="G49" s="35"/>
      <c r="H49" s="35"/>
      <c r="I49" s="35"/>
      <c r="J49" s="35"/>
      <c r="K49" s="35"/>
      <c r="L49" s="51" t="str">
        <f>IF(E11= "","",E11)</f>
        <v>ČR-SPÚ, Pobočka Náchod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8" t="s">
        <v>31</v>
      </c>
      <c r="AJ49" s="35"/>
      <c r="AK49" s="35"/>
      <c r="AL49" s="35"/>
      <c r="AM49" s="321" t="str">
        <f>IF(E17="","",E17)</f>
        <v>Agroprojekce Litomyšl, s.r.o.</v>
      </c>
      <c r="AN49" s="322"/>
      <c r="AO49" s="322"/>
      <c r="AP49" s="322"/>
      <c r="AQ49" s="35"/>
      <c r="AR49" s="38"/>
      <c r="AS49" s="323" t="s">
        <v>51</v>
      </c>
      <c r="AT49" s="324"/>
      <c r="AU49" s="59"/>
      <c r="AV49" s="59"/>
      <c r="AW49" s="59"/>
      <c r="AX49" s="59"/>
      <c r="AY49" s="59"/>
      <c r="AZ49" s="59"/>
      <c r="BA49" s="59"/>
      <c r="BB49" s="59"/>
      <c r="BC49" s="59"/>
      <c r="BD49" s="60"/>
      <c r="BE49" s="33"/>
    </row>
    <row r="50" spans="1:91" s="2" customFormat="1" ht="15.2" customHeight="1">
      <c r="A50" s="33"/>
      <c r="B50" s="34"/>
      <c r="C50" s="28" t="s">
        <v>29</v>
      </c>
      <c r="D50" s="35"/>
      <c r="E50" s="35"/>
      <c r="F50" s="35"/>
      <c r="G50" s="35"/>
      <c r="H50" s="35"/>
      <c r="I50" s="35"/>
      <c r="J50" s="35"/>
      <c r="K50" s="35"/>
      <c r="L50" s="51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8" t="s">
        <v>34</v>
      </c>
      <c r="AJ50" s="35"/>
      <c r="AK50" s="35"/>
      <c r="AL50" s="35"/>
      <c r="AM50" s="321" t="str">
        <f>IF(E20="","",E20)</f>
        <v xml:space="preserve"> </v>
      </c>
      <c r="AN50" s="322"/>
      <c r="AO50" s="322"/>
      <c r="AP50" s="322"/>
      <c r="AQ50" s="35"/>
      <c r="AR50" s="38"/>
      <c r="AS50" s="325"/>
      <c r="AT50" s="326"/>
      <c r="AU50" s="61"/>
      <c r="AV50" s="61"/>
      <c r="AW50" s="61"/>
      <c r="AX50" s="61"/>
      <c r="AY50" s="61"/>
      <c r="AZ50" s="61"/>
      <c r="BA50" s="61"/>
      <c r="BB50" s="61"/>
      <c r="BC50" s="61"/>
      <c r="BD50" s="62"/>
      <c r="BE50" s="33"/>
    </row>
    <row r="51" spans="1:91" s="2" customFormat="1" ht="10.9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8"/>
      <c r="AS51" s="327"/>
      <c r="AT51" s="328"/>
      <c r="AU51" s="63"/>
      <c r="AV51" s="63"/>
      <c r="AW51" s="63"/>
      <c r="AX51" s="63"/>
      <c r="AY51" s="63"/>
      <c r="AZ51" s="63"/>
      <c r="BA51" s="63"/>
      <c r="BB51" s="63"/>
      <c r="BC51" s="63"/>
      <c r="BD51" s="64"/>
      <c r="BE51" s="33"/>
    </row>
    <row r="52" spans="1:91" s="2" customFormat="1" ht="29.25" customHeight="1">
      <c r="A52" s="33"/>
      <c r="B52" s="34"/>
      <c r="C52" s="329" t="s">
        <v>52</v>
      </c>
      <c r="D52" s="330"/>
      <c r="E52" s="330"/>
      <c r="F52" s="330"/>
      <c r="G52" s="330"/>
      <c r="H52" s="65"/>
      <c r="I52" s="331" t="s">
        <v>53</v>
      </c>
      <c r="J52" s="330"/>
      <c r="K52" s="330"/>
      <c r="L52" s="330"/>
      <c r="M52" s="330"/>
      <c r="N52" s="330"/>
      <c r="O52" s="330"/>
      <c r="P52" s="330"/>
      <c r="Q52" s="330"/>
      <c r="R52" s="330"/>
      <c r="S52" s="330"/>
      <c r="T52" s="330"/>
      <c r="U52" s="330"/>
      <c r="V52" s="330"/>
      <c r="W52" s="330"/>
      <c r="X52" s="330"/>
      <c r="Y52" s="330"/>
      <c r="Z52" s="330"/>
      <c r="AA52" s="330"/>
      <c r="AB52" s="330"/>
      <c r="AC52" s="330"/>
      <c r="AD52" s="330"/>
      <c r="AE52" s="330"/>
      <c r="AF52" s="330"/>
      <c r="AG52" s="332" t="s">
        <v>54</v>
      </c>
      <c r="AH52" s="330"/>
      <c r="AI52" s="330"/>
      <c r="AJ52" s="330"/>
      <c r="AK52" s="330"/>
      <c r="AL52" s="330"/>
      <c r="AM52" s="330"/>
      <c r="AN52" s="331" t="s">
        <v>55</v>
      </c>
      <c r="AO52" s="330"/>
      <c r="AP52" s="330"/>
      <c r="AQ52" s="66" t="s">
        <v>56</v>
      </c>
      <c r="AR52" s="38"/>
      <c r="AS52" s="67" t="s">
        <v>57</v>
      </c>
      <c r="AT52" s="68" t="s">
        <v>58</v>
      </c>
      <c r="AU52" s="68" t="s">
        <v>59</v>
      </c>
      <c r="AV52" s="68" t="s">
        <v>60</v>
      </c>
      <c r="AW52" s="68" t="s">
        <v>61</v>
      </c>
      <c r="AX52" s="68" t="s">
        <v>62</v>
      </c>
      <c r="AY52" s="68" t="s">
        <v>63</v>
      </c>
      <c r="AZ52" s="68" t="s">
        <v>64</v>
      </c>
      <c r="BA52" s="68" t="s">
        <v>65</v>
      </c>
      <c r="BB52" s="68" t="s">
        <v>66</v>
      </c>
      <c r="BC52" s="68" t="s">
        <v>67</v>
      </c>
      <c r="BD52" s="69" t="s">
        <v>68</v>
      </c>
      <c r="BE52" s="33"/>
    </row>
    <row r="53" spans="1:91" s="2" customFormat="1" ht="10.9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8"/>
      <c r="AS53" s="70"/>
      <c r="AT53" s="71"/>
      <c r="AU53" s="71"/>
      <c r="AV53" s="71"/>
      <c r="AW53" s="71"/>
      <c r="AX53" s="71"/>
      <c r="AY53" s="71"/>
      <c r="AZ53" s="71"/>
      <c r="BA53" s="71"/>
      <c r="BB53" s="71"/>
      <c r="BC53" s="71"/>
      <c r="BD53" s="72"/>
      <c r="BE53" s="33"/>
    </row>
    <row r="54" spans="1:91" s="6" customFormat="1" ht="32.450000000000003" customHeight="1">
      <c r="B54" s="73"/>
      <c r="C54" s="74" t="s">
        <v>69</v>
      </c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336">
        <f>ROUND(SUM(AG55:AG57),2)</f>
        <v>0</v>
      </c>
      <c r="AH54" s="336"/>
      <c r="AI54" s="336"/>
      <c r="AJ54" s="336"/>
      <c r="AK54" s="336"/>
      <c r="AL54" s="336"/>
      <c r="AM54" s="336"/>
      <c r="AN54" s="337">
        <f>SUM(AG54,AT54)</f>
        <v>0</v>
      </c>
      <c r="AO54" s="337"/>
      <c r="AP54" s="337"/>
      <c r="AQ54" s="77" t="s">
        <v>19</v>
      </c>
      <c r="AR54" s="78"/>
      <c r="AS54" s="79">
        <f>ROUND(SUM(AS55:AS57),2)</f>
        <v>0</v>
      </c>
      <c r="AT54" s="80">
        <f>ROUND(SUM(AV54:AW54),2)</f>
        <v>0</v>
      </c>
      <c r="AU54" s="81">
        <f>ROUND(SUM(AU55:AU57),5)</f>
        <v>0</v>
      </c>
      <c r="AV54" s="80">
        <f>ROUND(AZ54*L29,2)</f>
        <v>0</v>
      </c>
      <c r="AW54" s="80">
        <f>ROUND(BA54*L30,2)</f>
        <v>0</v>
      </c>
      <c r="AX54" s="80">
        <f>ROUND(BB54*L29,2)</f>
        <v>0</v>
      </c>
      <c r="AY54" s="80">
        <f>ROUND(BC54*L30,2)</f>
        <v>0</v>
      </c>
      <c r="AZ54" s="80">
        <f>ROUND(SUM(AZ55:AZ57),2)</f>
        <v>0</v>
      </c>
      <c r="BA54" s="80">
        <f>ROUND(SUM(BA55:BA57),2)</f>
        <v>0</v>
      </c>
      <c r="BB54" s="80">
        <f>ROUND(SUM(BB55:BB57),2)</f>
        <v>0</v>
      </c>
      <c r="BC54" s="80">
        <f>ROUND(SUM(BC55:BC57),2)</f>
        <v>0</v>
      </c>
      <c r="BD54" s="82">
        <f>ROUND(SUM(BD55:BD57),2)</f>
        <v>0</v>
      </c>
      <c r="BS54" s="83" t="s">
        <v>70</v>
      </c>
      <c r="BT54" s="83" t="s">
        <v>71</v>
      </c>
      <c r="BU54" s="84" t="s">
        <v>72</v>
      </c>
      <c r="BV54" s="83" t="s">
        <v>73</v>
      </c>
      <c r="BW54" s="83" t="s">
        <v>5</v>
      </c>
      <c r="BX54" s="83" t="s">
        <v>74</v>
      </c>
      <c r="CL54" s="83" t="s">
        <v>19</v>
      </c>
    </row>
    <row r="55" spans="1:91" s="7" customFormat="1" ht="16.5" customHeight="1">
      <c r="A55" s="85" t="s">
        <v>75</v>
      </c>
      <c r="B55" s="86"/>
      <c r="C55" s="87"/>
      <c r="D55" s="335" t="s">
        <v>76</v>
      </c>
      <c r="E55" s="335"/>
      <c r="F55" s="335"/>
      <c r="G55" s="335"/>
      <c r="H55" s="335"/>
      <c r="I55" s="88"/>
      <c r="J55" s="335" t="s">
        <v>77</v>
      </c>
      <c r="K55" s="335"/>
      <c r="L55" s="335"/>
      <c r="M55" s="335"/>
      <c r="N55" s="335"/>
      <c r="O55" s="335"/>
      <c r="P55" s="335"/>
      <c r="Q55" s="335"/>
      <c r="R55" s="335"/>
      <c r="S55" s="335"/>
      <c r="T55" s="335"/>
      <c r="U55" s="335"/>
      <c r="V55" s="335"/>
      <c r="W55" s="335"/>
      <c r="X55" s="335"/>
      <c r="Y55" s="335"/>
      <c r="Z55" s="335"/>
      <c r="AA55" s="335"/>
      <c r="AB55" s="335"/>
      <c r="AC55" s="335"/>
      <c r="AD55" s="335"/>
      <c r="AE55" s="335"/>
      <c r="AF55" s="335"/>
      <c r="AG55" s="333">
        <f>'SO-101 - Polní cesta VPC 6'!J30</f>
        <v>0</v>
      </c>
      <c r="AH55" s="334"/>
      <c r="AI55" s="334"/>
      <c r="AJ55" s="334"/>
      <c r="AK55" s="334"/>
      <c r="AL55" s="334"/>
      <c r="AM55" s="334"/>
      <c r="AN55" s="333">
        <f>SUM(AG55,AT55)</f>
        <v>0</v>
      </c>
      <c r="AO55" s="334"/>
      <c r="AP55" s="334"/>
      <c r="AQ55" s="89" t="s">
        <v>78</v>
      </c>
      <c r="AR55" s="90"/>
      <c r="AS55" s="91">
        <v>0</v>
      </c>
      <c r="AT55" s="92">
        <f>ROUND(SUM(AV55:AW55),2)</f>
        <v>0</v>
      </c>
      <c r="AU55" s="93">
        <f>'SO-101 - Polní cesta VPC 6'!P86</f>
        <v>0</v>
      </c>
      <c r="AV55" s="92">
        <f>'SO-101 - Polní cesta VPC 6'!J33</f>
        <v>0</v>
      </c>
      <c r="AW55" s="92">
        <f>'SO-101 - Polní cesta VPC 6'!J34</f>
        <v>0</v>
      </c>
      <c r="AX55" s="92">
        <f>'SO-101 - Polní cesta VPC 6'!J35</f>
        <v>0</v>
      </c>
      <c r="AY55" s="92">
        <f>'SO-101 - Polní cesta VPC 6'!J36</f>
        <v>0</v>
      </c>
      <c r="AZ55" s="92">
        <f>'SO-101 - Polní cesta VPC 6'!F33</f>
        <v>0</v>
      </c>
      <c r="BA55" s="92">
        <f>'SO-101 - Polní cesta VPC 6'!F34</f>
        <v>0</v>
      </c>
      <c r="BB55" s="92">
        <f>'SO-101 - Polní cesta VPC 6'!F35</f>
        <v>0</v>
      </c>
      <c r="BC55" s="92">
        <f>'SO-101 - Polní cesta VPC 6'!F36</f>
        <v>0</v>
      </c>
      <c r="BD55" s="94">
        <f>'SO-101 - Polní cesta VPC 6'!F37</f>
        <v>0</v>
      </c>
      <c r="BT55" s="95" t="s">
        <v>79</v>
      </c>
      <c r="BV55" s="95" t="s">
        <v>73</v>
      </c>
      <c r="BW55" s="95" t="s">
        <v>80</v>
      </c>
      <c r="BX55" s="95" t="s">
        <v>5</v>
      </c>
      <c r="CL55" s="95" t="s">
        <v>81</v>
      </c>
      <c r="CM55" s="95" t="s">
        <v>82</v>
      </c>
    </row>
    <row r="56" spans="1:91" s="7" customFormat="1" ht="16.5" customHeight="1">
      <c r="A56" s="85" t="s">
        <v>75</v>
      </c>
      <c r="B56" s="86"/>
      <c r="C56" s="87"/>
      <c r="D56" s="335" t="s">
        <v>83</v>
      </c>
      <c r="E56" s="335"/>
      <c r="F56" s="335"/>
      <c r="G56" s="335"/>
      <c r="H56" s="335"/>
      <c r="I56" s="88"/>
      <c r="J56" s="335" t="s">
        <v>84</v>
      </c>
      <c r="K56" s="335"/>
      <c r="L56" s="335"/>
      <c r="M56" s="335"/>
      <c r="N56" s="335"/>
      <c r="O56" s="335"/>
      <c r="P56" s="335"/>
      <c r="Q56" s="335"/>
      <c r="R56" s="335"/>
      <c r="S56" s="335"/>
      <c r="T56" s="335"/>
      <c r="U56" s="335"/>
      <c r="V56" s="335"/>
      <c r="W56" s="335"/>
      <c r="X56" s="335"/>
      <c r="Y56" s="335"/>
      <c r="Z56" s="335"/>
      <c r="AA56" s="335"/>
      <c r="AB56" s="335"/>
      <c r="AC56" s="335"/>
      <c r="AD56" s="335"/>
      <c r="AE56" s="335"/>
      <c r="AF56" s="335"/>
      <c r="AG56" s="333">
        <f>'SO-901 - Výsadby'!J30</f>
        <v>0</v>
      </c>
      <c r="AH56" s="334"/>
      <c r="AI56" s="334"/>
      <c r="AJ56" s="334"/>
      <c r="AK56" s="334"/>
      <c r="AL56" s="334"/>
      <c r="AM56" s="334"/>
      <c r="AN56" s="333">
        <f>SUM(AG56,AT56)</f>
        <v>0</v>
      </c>
      <c r="AO56" s="334"/>
      <c r="AP56" s="334"/>
      <c r="AQ56" s="89" t="s">
        <v>78</v>
      </c>
      <c r="AR56" s="90"/>
      <c r="AS56" s="91">
        <v>0</v>
      </c>
      <c r="AT56" s="92">
        <f>ROUND(SUM(AV56:AW56),2)</f>
        <v>0</v>
      </c>
      <c r="AU56" s="93">
        <f>'SO-901 - Výsadby'!P82</f>
        <v>0</v>
      </c>
      <c r="AV56" s="92">
        <f>'SO-901 - Výsadby'!J33</f>
        <v>0</v>
      </c>
      <c r="AW56" s="92">
        <f>'SO-901 - Výsadby'!J34</f>
        <v>0</v>
      </c>
      <c r="AX56" s="92">
        <f>'SO-901 - Výsadby'!J35</f>
        <v>0</v>
      </c>
      <c r="AY56" s="92">
        <f>'SO-901 - Výsadby'!J36</f>
        <v>0</v>
      </c>
      <c r="AZ56" s="92">
        <f>'SO-901 - Výsadby'!F33</f>
        <v>0</v>
      </c>
      <c r="BA56" s="92">
        <f>'SO-901 - Výsadby'!F34</f>
        <v>0</v>
      </c>
      <c r="BB56" s="92">
        <f>'SO-901 - Výsadby'!F35</f>
        <v>0</v>
      </c>
      <c r="BC56" s="92">
        <f>'SO-901 - Výsadby'!F36</f>
        <v>0</v>
      </c>
      <c r="BD56" s="94">
        <f>'SO-901 - Výsadby'!F37</f>
        <v>0</v>
      </c>
      <c r="BT56" s="95" t="s">
        <v>79</v>
      </c>
      <c r="BV56" s="95" t="s">
        <v>73</v>
      </c>
      <c r="BW56" s="95" t="s">
        <v>85</v>
      </c>
      <c r="BX56" s="95" t="s">
        <v>5</v>
      </c>
      <c r="CL56" s="95" t="s">
        <v>86</v>
      </c>
      <c r="CM56" s="95" t="s">
        <v>82</v>
      </c>
    </row>
    <row r="57" spans="1:91" s="7" customFormat="1" ht="16.5" customHeight="1">
      <c r="A57" s="85" t="s">
        <v>75</v>
      </c>
      <c r="B57" s="86"/>
      <c r="C57" s="87"/>
      <c r="D57" s="335" t="s">
        <v>87</v>
      </c>
      <c r="E57" s="335"/>
      <c r="F57" s="335"/>
      <c r="G57" s="335"/>
      <c r="H57" s="335"/>
      <c r="I57" s="88"/>
      <c r="J57" s="335" t="s">
        <v>88</v>
      </c>
      <c r="K57" s="335"/>
      <c r="L57" s="335"/>
      <c r="M57" s="335"/>
      <c r="N57" s="335"/>
      <c r="O57" s="335"/>
      <c r="P57" s="335"/>
      <c r="Q57" s="335"/>
      <c r="R57" s="335"/>
      <c r="S57" s="335"/>
      <c r="T57" s="335"/>
      <c r="U57" s="335"/>
      <c r="V57" s="335"/>
      <c r="W57" s="335"/>
      <c r="X57" s="335"/>
      <c r="Y57" s="335"/>
      <c r="Z57" s="335"/>
      <c r="AA57" s="335"/>
      <c r="AB57" s="335"/>
      <c r="AC57" s="335"/>
      <c r="AD57" s="335"/>
      <c r="AE57" s="335"/>
      <c r="AF57" s="335"/>
      <c r="AG57" s="333">
        <f>'VON - Vedlejší a ostatní ...'!J30</f>
        <v>0</v>
      </c>
      <c r="AH57" s="334"/>
      <c r="AI57" s="334"/>
      <c r="AJ57" s="334"/>
      <c r="AK57" s="334"/>
      <c r="AL57" s="334"/>
      <c r="AM57" s="334"/>
      <c r="AN57" s="333">
        <f>SUM(AG57,AT57)</f>
        <v>0</v>
      </c>
      <c r="AO57" s="334"/>
      <c r="AP57" s="334"/>
      <c r="AQ57" s="89" t="s">
        <v>87</v>
      </c>
      <c r="AR57" s="90"/>
      <c r="AS57" s="96">
        <v>0</v>
      </c>
      <c r="AT57" s="97">
        <f>ROUND(SUM(AV57:AW57),2)</f>
        <v>0</v>
      </c>
      <c r="AU57" s="98">
        <f>'VON - Vedlejší a ostatní ...'!P82</f>
        <v>0</v>
      </c>
      <c r="AV57" s="97">
        <f>'VON - Vedlejší a ostatní ...'!J33</f>
        <v>0</v>
      </c>
      <c r="AW57" s="97">
        <f>'VON - Vedlejší a ostatní ...'!J34</f>
        <v>0</v>
      </c>
      <c r="AX57" s="97">
        <f>'VON - Vedlejší a ostatní ...'!J35</f>
        <v>0</v>
      </c>
      <c r="AY57" s="97">
        <f>'VON - Vedlejší a ostatní ...'!J36</f>
        <v>0</v>
      </c>
      <c r="AZ57" s="97">
        <f>'VON - Vedlejší a ostatní ...'!F33</f>
        <v>0</v>
      </c>
      <c r="BA57" s="97">
        <f>'VON - Vedlejší a ostatní ...'!F34</f>
        <v>0</v>
      </c>
      <c r="BB57" s="97">
        <f>'VON - Vedlejší a ostatní ...'!F35</f>
        <v>0</v>
      </c>
      <c r="BC57" s="97">
        <f>'VON - Vedlejší a ostatní ...'!F36</f>
        <v>0</v>
      </c>
      <c r="BD57" s="99">
        <f>'VON - Vedlejší a ostatní ...'!F37</f>
        <v>0</v>
      </c>
      <c r="BT57" s="95" t="s">
        <v>79</v>
      </c>
      <c r="BV57" s="95" t="s">
        <v>73</v>
      </c>
      <c r="BW57" s="95" t="s">
        <v>89</v>
      </c>
      <c r="BX57" s="95" t="s">
        <v>5</v>
      </c>
      <c r="CL57" s="95" t="s">
        <v>19</v>
      </c>
      <c r="CM57" s="95" t="s">
        <v>82</v>
      </c>
    </row>
    <row r="58" spans="1:91" s="2" customFormat="1" ht="30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35"/>
      <c r="AJ58" s="35"/>
      <c r="AK58" s="35"/>
      <c r="AL58" s="35"/>
      <c r="AM58" s="35"/>
      <c r="AN58" s="35"/>
      <c r="AO58" s="35"/>
      <c r="AP58" s="35"/>
      <c r="AQ58" s="35"/>
      <c r="AR58" s="38"/>
      <c r="AS58" s="33"/>
      <c r="AT58" s="33"/>
      <c r="AU58" s="33"/>
      <c r="AV58" s="33"/>
      <c r="AW58" s="33"/>
      <c r="AX58" s="33"/>
      <c r="AY58" s="33"/>
      <c r="AZ58" s="33"/>
      <c r="BA58" s="33"/>
      <c r="BB58" s="33"/>
      <c r="BC58" s="33"/>
      <c r="BD58" s="33"/>
      <c r="BE58" s="33"/>
    </row>
    <row r="59" spans="1:91" s="2" customFormat="1" ht="6.95" customHeight="1">
      <c r="A59" s="33"/>
      <c r="B59" s="46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38"/>
      <c r="AS59" s="33"/>
      <c r="AT59" s="33"/>
      <c r="AU59" s="33"/>
      <c r="AV59" s="33"/>
      <c r="AW59" s="33"/>
      <c r="AX59" s="33"/>
      <c r="AY59" s="33"/>
      <c r="AZ59" s="33"/>
      <c r="BA59" s="33"/>
      <c r="BB59" s="33"/>
      <c r="BC59" s="33"/>
      <c r="BD59" s="33"/>
      <c r="BE59" s="33"/>
    </row>
  </sheetData>
  <sheetProtection algorithmName="SHA-512" hashValue="HlkZioJr2Flg5axQu46iCGxxCExCcW7KAm321qDi0pWQ+hFzxKN9Edcr3TsIq3M4iJGV9VuyqvL4n25d4Aap/Q==" saltValue="kYg2sybuT20Qk5l/kTwyI1jkGd6eiu6nmfZKH81mJypv2XZSXqCPRX1HSndrXgiK7CwLTv2o6f5B3Dxlj00Fdg==" spinCount="100000" sheet="1" objects="1" scenarios="1" formatColumns="0" formatRows="0"/>
  <mergeCells count="50">
    <mergeCell ref="AR2:BE2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SO-101 - Polní cesta VPC 6'!C2" display="/"/>
    <hyperlink ref="A56" location="'SO-901 - Výsadby'!C2" display="/"/>
    <hyperlink ref="A57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40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AT2" s="16" t="s">
        <v>80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9"/>
      <c r="AT3" s="16" t="s">
        <v>82</v>
      </c>
    </row>
    <row r="4" spans="1:46" s="1" customFormat="1" ht="24.95" customHeight="1">
      <c r="B4" s="19"/>
      <c r="D4" s="102" t="s">
        <v>90</v>
      </c>
      <c r="L4" s="19"/>
      <c r="M4" s="103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04" t="s">
        <v>16</v>
      </c>
      <c r="L6" s="19"/>
    </row>
    <row r="7" spans="1:46" s="1" customFormat="1" ht="16.5" customHeight="1">
      <c r="B7" s="19"/>
      <c r="E7" s="339" t="str">
        <f>'Rekapitulace stavby'!K6</f>
        <v>K.ú. Velichovky, cesta VPC 6 vč. Dodatku č.1</v>
      </c>
      <c r="F7" s="340"/>
      <c r="G7" s="340"/>
      <c r="H7" s="340"/>
      <c r="L7" s="19"/>
    </row>
    <row r="8" spans="1:46" s="2" customFormat="1" ht="12" customHeight="1">
      <c r="A8" s="33"/>
      <c r="B8" s="38"/>
      <c r="C8" s="33"/>
      <c r="D8" s="104" t="s">
        <v>91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41" t="s">
        <v>92</v>
      </c>
      <c r="F9" s="342"/>
      <c r="G9" s="342"/>
      <c r="H9" s="342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4" t="s">
        <v>18</v>
      </c>
      <c r="E11" s="33"/>
      <c r="F11" s="106" t="s">
        <v>81</v>
      </c>
      <c r="G11" s="33"/>
      <c r="H11" s="33"/>
      <c r="I11" s="104" t="s">
        <v>20</v>
      </c>
      <c r="J11" s="106" t="s">
        <v>19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4" t="s">
        <v>21</v>
      </c>
      <c r="E12" s="33"/>
      <c r="F12" s="106" t="s">
        <v>22</v>
      </c>
      <c r="G12" s="33"/>
      <c r="H12" s="33"/>
      <c r="I12" s="104" t="s">
        <v>23</v>
      </c>
      <c r="J12" s="107" t="str">
        <f>'Rekapitulace stavby'!AN8</f>
        <v>1. 3. 2023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4" t="s">
        <v>25</v>
      </c>
      <c r="E14" s="33"/>
      <c r="F14" s="33"/>
      <c r="G14" s="33"/>
      <c r="H14" s="33"/>
      <c r="I14" s="104" t="s">
        <v>26</v>
      </c>
      <c r="J14" s="106" t="s">
        <v>19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6" t="s">
        <v>27</v>
      </c>
      <c r="F15" s="33"/>
      <c r="G15" s="33"/>
      <c r="H15" s="33"/>
      <c r="I15" s="104" t="s">
        <v>28</v>
      </c>
      <c r="J15" s="106" t="s">
        <v>19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4" t="s">
        <v>29</v>
      </c>
      <c r="E17" s="33"/>
      <c r="F17" s="33"/>
      <c r="G17" s="33"/>
      <c r="H17" s="33"/>
      <c r="I17" s="104" t="s">
        <v>26</v>
      </c>
      <c r="J17" s="29" t="str">
        <f>'Rekapitulace stavby'!AN13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43" t="str">
        <f>'Rekapitulace stavby'!E14</f>
        <v>Vyplň údaj</v>
      </c>
      <c r="F18" s="344"/>
      <c r="G18" s="344"/>
      <c r="H18" s="344"/>
      <c r="I18" s="104" t="s">
        <v>28</v>
      </c>
      <c r="J18" s="29" t="str">
        <f>'Rekapitulace stavby'!AN14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4" t="s">
        <v>31</v>
      </c>
      <c r="E20" s="33"/>
      <c r="F20" s="33"/>
      <c r="G20" s="33"/>
      <c r="H20" s="33"/>
      <c r="I20" s="104" t="s">
        <v>26</v>
      </c>
      <c r="J20" s="106" t="s">
        <v>19</v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6" t="s">
        <v>32</v>
      </c>
      <c r="F21" s="33"/>
      <c r="G21" s="33"/>
      <c r="H21" s="33"/>
      <c r="I21" s="104" t="s">
        <v>28</v>
      </c>
      <c r="J21" s="106" t="s">
        <v>19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4" t="s">
        <v>34</v>
      </c>
      <c r="E23" s="33"/>
      <c r="F23" s="33"/>
      <c r="G23" s="33"/>
      <c r="H23" s="33"/>
      <c r="I23" s="104" t="s">
        <v>26</v>
      </c>
      <c r="J23" s="106" t="str">
        <f>IF('Rekapitulace stavby'!AN19="","",'Rekapitulace stavby'!AN19)</f>
        <v/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6" t="str">
        <f>IF('Rekapitulace stavby'!E20="","",'Rekapitulace stavby'!E20)</f>
        <v xml:space="preserve"> </v>
      </c>
      <c r="F24" s="33"/>
      <c r="G24" s="33"/>
      <c r="H24" s="33"/>
      <c r="I24" s="104" t="s">
        <v>28</v>
      </c>
      <c r="J24" s="106" t="str">
        <f>IF('Rekapitulace stavby'!AN20="","",'Rekapitulace stavby'!AN20)</f>
        <v/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4" t="s">
        <v>35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8"/>
      <c r="B27" s="109"/>
      <c r="C27" s="108"/>
      <c r="D27" s="108"/>
      <c r="E27" s="345" t="s">
        <v>19</v>
      </c>
      <c r="F27" s="345"/>
      <c r="G27" s="345"/>
      <c r="H27" s="345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2" t="s">
        <v>37</v>
      </c>
      <c r="E30" s="33"/>
      <c r="F30" s="33"/>
      <c r="G30" s="33"/>
      <c r="H30" s="33"/>
      <c r="I30" s="33"/>
      <c r="J30" s="113">
        <f>ROUND(J86,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14" t="s">
        <v>39</v>
      </c>
      <c r="G32" s="33"/>
      <c r="H32" s="33"/>
      <c r="I32" s="114" t="s">
        <v>38</v>
      </c>
      <c r="J32" s="114" t="s">
        <v>40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15" t="s">
        <v>41</v>
      </c>
      <c r="E33" s="104" t="s">
        <v>42</v>
      </c>
      <c r="F33" s="116">
        <f>ROUND((SUM(BE86:BE405)),  2)</f>
        <v>0</v>
      </c>
      <c r="G33" s="33"/>
      <c r="H33" s="33"/>
      <c r="I33" s="117">
        <v>0.21</v>
      </c>
      <c r="J33" s="116">
        <f>ROUND(((SUM(BE86:BE405))*I33),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04" t="s">
        <v>43</v>
      </c>
      <c r="F34" s="116">
        <f>ROUND((SUM(BF86:BF405)),  2)</f>
        <v>0</v>
      </c>
      <c r="G34" s="33"/>
      <c r="H34" s="33"/>
      <c r="I34" s="117">
        <v>0.15</v>
      </c>
      <c r="J34" s="116">
        <f>ROUND(((SUM(BF86:BF405))*I34),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4" t="s">
        <v>44</v>
      </c>
      <c r="F35" s="116">
        <f>ROUND((SUM(BG86:BG405)),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4" t="s">
        <v>45</v>
      </c>
      <c r="F36" s="116">
        <f>ROUND((SUM(BH86:BH405)),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4" t="s">
        <v>46</v>
      </c>
      <c r="F37" s="116">
        <f>ROUND((SUM(BI86:BI405)),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18"/>
      <c r="D39" s="119" t="s">
        <v>47</v>
      </c>
      <c r="E39" s="120"/>
      <c r="F39" s="120"/>
      <c r="G39" s="121" t="s">
        <v>48</v>
      </c>
      <c r="H39" s="122" t="s">
        <v>49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93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346" t="str">
        <f>E7</f>
        <v>K.ú. Velichovky, cesta VPC 6 vč. Dodatku č.1</v>
      </c>
      <c r="F48" s="347"/>
      <c r="G48" s="347"/>
      <c r="H48" s="347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91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18" t="str">
        <f>E9</f>
        <v>SO-101 - Polní cesta VPC 6</v>
      </c>
      <c r="F50" s="348"/>
      <c r="G50" s="348"/>
      <c r="H50" s="348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 xml:space="preserve"> </v>
      </c>
      <c r="G52" s="35"/>
      <c r="H52" s="35"/>
      <c r="I52" s="28" t="s">
        <v>23</v>
      </c>
      <c r="J52" s="58" t="str">
        <f>IF(J12="","",J12)</f>
        <v>1. 3. 2023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25.7" customHeight="1">
      <c r="A54" s="33"/>
      <c r="B54" s="34"/>
      <c r="C54" s="28" t="s">
        <v>25</v>
      </c>
      <c r="D54" s="35"/>
      <c r="E54" s="35"/>
      <c r="F54" s="26" t="str">
        <f>E15</f>
        <v>ČR-SPÚ, Pobočka Náchod</v>
      </c>
      <c r="G54" s="35"/>
      <c r="H54" s="35"/>
      <c r="I54" s="28" t="s">
        <v>31</v>
      </c>
      <c r="J54" s="31" t="str">
        <f>E21</f>
        <v>Agroprojekce Litomyšl, s.r.o.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29</v>
      </c>
      <c r="D55" s="35"/>
      <c r="E55" s="35"/>
      <c r="F55" s="26" t="str">
        <f>IF(E18="","",E18)</f>
        <v>Vyplň údaj</v>
      </c>
      <c r="G55" s="35"/>
      <c r="H55" s="35"/>
      <c r="I55" s="28" t="s">
        <v>34</v>
      </c>
      <c r="J55" s="31" t="str">
        <f>E24</f>
        <v xml:space="preserve"> 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29" t="s">
        <v>94</v>
      </c>
      <c r="D57" s="130"/>
      <c r="E57" s="130"/>
      <c r="F57" s="130"/>
      <c r="G57" s="130"/>
      <c r="H57" s="130"/>
      <c r="I57" s="130"/>
      <c r="J57" s="131" t="s">
        <v>95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32" t="s">
        <v>69</v>
      </c>
      <c r="D59" s="35"/>
      <c r="E59" s="35"/>
      <c r="F59" s="35"/>
      <c r="G59" s="35"/>
      <c r="H59" s="35"/>
      <c r="I59" s="35"/>
      <c r="J59" s="76">
        <f>J86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96</v>
      </c>
    </row>
    <row r="60" spans="1:47" s="9" customFormat="1" ht="24.95" customHeight="1">
      <c r="B60" s="133"/>
      <c r="C60" s="134"/>
      <c r="D60" s="135" t="s">
        <v>97</v>
      </c>
      <c r="E60" s="136"/>
      <c r="F60" s="136"/>
      <c r="G60" s="136"/>
      <c r="H60" s="136"/>
      <c r="I60" s="136"/>
      <c r="J60" s="137">
        <f>J87</f>
        <v>0</v>
      </c>
      <c r="K60" s="134"/>
      <c r="L60" s="138"/>
    </row>
    <row r="61" spans="1:47" s="10" customFormat="1" ht="19.899999999999999" customHeight="1">
      <c r="B61" s="139"/>
      <c r="C61" s="140"/>
      <c r="D61" s="141" t="s">
        <v>98</v>
      </c>
      <c r="E61" s="142"/>
      <c r="F61" s="142"/>
      <c r="G61" s="142"/>
      <c r="H61" s="142"/>
      <c r="I61" s="142"/>
      <c r="J61" s="143">
        <f>J88</f>
        <v>0</v>
      </c>
      <c r="K61" s="140"/>
      <c r="L61" s="144"/>
    </row>
    <row r="62" spans="1:47" s="10" customFormat="1" ht="19.899999999999999" customHeight="1">
      <c r="B62" s="139"/>
      <c r="C62" s="140"/>
      <c r="D62" s="141" t="s">
        <v>99</v>
      </c>
      <c r="E62" s="142"/>
      <c r="F62" s="142"/>
      <c r="G62" s="142"/>
      <c r="H62" s="142"/>
      <c r="I62" s="142"/>
      <c r="J62" s="143">
        <f>J262</f>
        <v>0</v>
      </c>
      <c r="K62" s="140"/>
      <c r="L62" s="144"/>
    </row>
    <row r="63" spans="1:47" s="10" customFormat="1" ht="19.899999999999999" customHeight="1">
      <c r="B63" s="139"/>
      <c r="C63" s="140"/>
      <c r="D63" s="141" t="s">
        <v>100</v>
      </c>
      <c r="E63" s="142"/>
      <c r="F63" s="142"/>
      <c r="G63" s="142"/>
      <c r="H63" s="142"/>
      <c r="I63" s="142"/>
      <c r="J63" s="143">
        <f>J276</f>
        <v>0</v>
      </c>
      <c r="K63" s="140"/>
      <c r="L63" s="144"/>
    </row>
    <row r="64" spans="1:47" s="10" customFormat="1" ht="19.899999999999999" customHeight="1">
      <c r="B64" s="139"/>
      <c r="C64" s="140"/>
      <c r="D64" s="141" t="s">
        <v>101</v>
      </c>
      <c r="E64" s="142"/>
      <c r="F64" s="142"/>
      <c r="G64" s="142"/>
      <c r="H64" s="142"/>
      <c r="I64" s="142"/>
      <c r="J64" s="143">
        <f>J330</f>
        <v>0</v>
      </c>
      <c r="K64" s="140"/>
      <c r="L64" s="144"/>
    </row>
    <row r="65" spans="1:31" s="10" customFormat="1" ht="19.899999999999999" customHeight="1">
      <c r="B65" s="139"/>
      <c r="C65" s="140"/>
      <c r="D65" s="141" t="s">
        <v>102</v>
      </c>
      <c r="E65" s="142"/>
      <c r="F65" s="142"/>
      <c r="G65" s="142"/>
      <c r="H65" s="142"/>
      <c r="I65" s="142"/>
      <c r="J65" s="143">
        <f>J389</f>
        <v>0</v>
      </c>
      <c r="K65" s="140"/>
      <c r="L65" s="144"/>
    </row>
    <row r="66" spans="1:31" s="10" customFormat="1" ht="19.899999999999999" customHeight="1">
      <c r="B66" s="139"/>
      <c r="C66" s="140"/>
      <c r="D66" s="141" t="s">
        <v>103</v>
      </c>
      <c r="E66" s="142"/>
      <c r="F66" s="142"/>
      <c r="G66" s="142"/>
      <c r="H66" s="142"/>
      <c r="I66" s="142"/>
      <c r="J66" s="143">
        <f>J402</f>
        <v>0</v>
      </c>
      <c r="K66" s="140"/>
      <c r="L66" s="144"/>
    </row>
    <row r="67" spans="1:31" s="2" customFormat="1" ht="21.75" customHeight="1">
      <c r="A67" s="33"/>
      <c r="B67" s="34"/>
      <c r="C67" s="35"/>
      <c r="D67" s="35"/>
      <c r="E67" s="35"/>
      <c r="F67" s="35"/>
      <c r="G67" s="35"/>
      <c r="H67" s="35"/>
      <c r="I67" s="35"/>
      <c r="J67" s="35"/>
      <c r="K67" s="35"/>
      <c r="L67" s="105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31" s="2" customFormat="1" ht="6.95" customHeight="1">
      <c r="A68" s="33"/>
      <c r="B68" s="46"/>
      <c r="C68" s="47"/>
      <c r="D68" s="47"/>
      <c r="E68" s="47"/>
      <c r="F68" s="47"/>
      <c r="G68" s="47"/>
      <c r="H68" s="47"/>
      <c r="I68" s="47"/>
      <c r="J68" s="47"/>
      <c r="K68" s="47"/>
      <c r="L68" s="105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72" spans="1:31" s="2" customFormat="1" ht="6.95" customHeight="1">
      <c r="A72" s="33"/>
      <c r="B72" s="48"/>
      <c r="C72" s="49"/>
      <c r="D72" s="49"/>
      <c r="E72" s="49"/>
      <c r="F72" s="49"/>
      <c r="G72" s="49"/>
      <c r="H72" s="49"/>
      <c r="I72" s="49"/>
      <c r="J72" s="49"/>
      <c r="K72" s="49"/>
      <c r="L72" s="10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24.95" customHeight="1">
      <c r="A73" s="33"/>
      <c r="B73" s="34"/>
      <c r="C73" s="22" t="s">
        <v>104</v>
      </c>
      <c r="D73" s="35"/>
      <c r="E73" s="35"/>
      <c r="F73" s="35"/>
      <c r="G73" s="35"/>
      <c r="H73" s="35"/>
      <c r="I73" s="35"/>
      <c r="J73" s="35"/>
      <c r="K73" s="35"/>
      <c r="L73" s="10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6.95" customHeight="1">
      <c r="A74" s="33"/>
      <c r="B74" s="34"/>
      <c r="C74" s="35"/>
      <c r="D74" s="35"/>
      <c r="E74" s="35"/>
      <c r="F74" s="35"/>
      <c r="G74" s="35"/>
      <c r="H74" s="35"/>
      <c r="I74" s="35"/>
      <c r="J74" s="35"/>
      <c r="K74" s="35"/>
      <c r="L74" s="10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2" customHeight="1">
      <c r="A75" s="33"/>
      <c r="B75" s="34"/>
      <c r="C75" s="28" t="s">
        <v>16</v>
      </c>
      <c r="D75" s="35"/>
      <c r="E75" s="35"/>
      <c r="F75" s="35"/>
      <c r="G75" s="35"/>
      <c r="H75" s="35"/>
      <c r="I75" s="35"/>
      <c r="J75" s="35"/>
      <c r="K75" s="35"/>
      <c r="L75" s="10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6.5" customHeight="1">
      <c r="A76" s="33"/>
      <c r="B76" s="34"/>
      <c r="C76" s="35"/>
      <c r="D76" s="35"/>
      <c r="E76" s="346" t="str">
        <f>E7</f>
        <v>K.ú. Velichovky, cesta VPC 6 vč. Dodatku č.1</v>
      </c>
      <c r="F76" s="347"/>
      <c r="G76" s="347"/>
      <c r="H76" s="347"/>
      <c r="I76" s="35"/>
      <c r="J76" s="35"/>
      <c r="K76" s="35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2" customHeight="1">
      <c r="A77" s="33"/>
      <c r="B77" s="34"/>
      <c r="C77" s="28" t="s">
        <v>91</v>
      </c>
      <c r="D77" s="35"/>
      <c r="E77" s="35"/>
      <c r="F77" s="35"/>
      <c r="G77" s="35"/>
      <c r="H77" s="35"/>
      <c r="I77" s="35"/>
      <c r="J77" s="35"/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6.5" customHeight="1">
      <c r="A78" s="33"/>
      <c r="B78" s="34"/>
      <c r="C78" s="35"/>
      <c r="D78" s="35"/>
      <c r="E78" s="318" t="str">
        <f>E9</f>
        <v>SO-101 - Polní cesta VPC 6</v>
      </c>
      <c r="F78" s="348"/>
      <c r="G78" s="348"/>
      <c r="H78" s="348"/>
      <c r="I78" s="35"/>
      <c r="J78" s="35"/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6.95" customHeight="1">
      <c r="A79" s="33"/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10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2" customHeight="1">
      <c r="A80" s="33"/>
      <c r="B80" s="34"/>
      <c r="C80" s="28" t="s">
        <v>21</v>
      </c>
      <c r="D80" s="35"/>
      <c r="E80" s="35"/>
      <c r="F80" s="26" t="str">
        <f>F12</f>
        <v xml:space="preserve"> </v>
      </c>
      <c r="G80" s="35"/>
      <c r="H80" s="35"/>
      <c r="I80" s="28" t="s">
        <v>23</v>
      </c>
      <c r="J80" s="58" t="str">
        <f>IF(J12="","",J12)</f>
        <v>1. 3. 2023</v>
      </c>
      <c r="K80" s="35"/>
      <c r="L80" s="10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6.95" customHeight="1">
      <c r="A81" s="33"/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10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25.7" customHeight="1">
      <c r="A82" s="33"/>
      <c r="B82" s="34"/>
      <c r="C82" s="28" t="s">
        <v>25</v>
      </c>
      <c r="D82" s="35"/>
      <c r="E82" s="35"/>
      <c r="F82" s="26" t="str">
        <f>E15</f>
        <v>ČR-SPÚ, Pobočka Náchod</v>
      </c>
      <c r="G82" s="35"/>
      <c r="H82" s="35"/>
      <c r="I82" s="28" t="s">
        <v>31</v>
      </c>
      <c r="J82" s="31" t="str">
        <f>E21</f>
        <v>Agroprojekce Litomyšl, s.r.o.</v>
      </c>
      <c r="K82" s="35"/>
      <c r="L82" s="10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15.2" customHeight="1">
      <c r="A83" s="33"/>
      <c r="B83" s="34"/>
      <c r="C83" s="28" t="s">
        <v>29</v>
      </c>
      <c r="D83" s="35"/>
      <c r="E83" s="35"/>
      <c r="F83" s="26" t="str">
        <f>IF(E18="","",E18)</f>
        <v>Vyplň údaj</v>
      </c>
      <c r="G83" s="35"/>
      <c r="H83" s="35"/>
      <c r="I83" s="28" t="s">
        <v>34</v>
      </c>
      <c r="J83" s="31" t="str">
        <f>E24</f>
        <v xml:space="preserve"> </v>
      </c>
      <c r="K83" s="35"/>
      <c r="L83" s="105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0.35" customHeight="1">
      <c r="A84" s="33"/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105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11" customFormat="1" ht="29.25" customHeight="1">
      <c r="A85" s="145"/>
      <c r="B85" s="146"/>
      <c r="C85" s="147" t="s">
        <v>105</v>
      </c>
      <c r="D85" s="148" t="s">
        <v>56</v>
      </c>
      <c r="E85" s="148" t="s">
        <v>52</v>
      </c>
      <c r="F85" s="148" t="s">
        <v>53</v>
      </c>
      <c r="G85" s="148" t="s">
        <v>106</v>
      </c>
      <c r="H85" s="148" t="s">
        <v>107</v>
      </c>
      <c r="I85" s="148" t="s">
        <v>108</v>
      </c>
      <c r="J85" s="148" t="s">
        <v>95</v>
      </c>
      <c r="K85" s="149" t="s">
        <v>109</v>
      </c>
      <c r="L85" s="150"/>
      <c r="M85" s="67" t="s">
        <v>19</v>
      </c>
      <c r="N85" s="68" t="s">
        <v>41</v>
      </c>
      <c r="O85" s="68" t="s">
        <v>110</v>
      </c>
      <c r="P85" s="68" t="s">
        <v>111</v>
      </c>
      <c r="Q85" s="68" t="s">
        <v>112</v>
      </c>
      <c r="R85" s="68" t="s">
        <v>113</v>
      </c>
      <c r="S85" s="68" t="s">
        <v>114</v>
      </c>
      <c r="T85" s="69" t="s">
        <v>115</v>
      </c>
      <c r="U85" s="145"/>
      <c r="V85" s="145"/>
      <c r="W85" s="145"/>
      <c r="X85" s="145"/>
      <c r="Y85" s="145"/>
      <c r="Z85" s="145"/>
      <c r="AA85" s="145"/>
      <c r="AB85" s="145"/>
      <c r="AC85" s="145"/>
      <c r="AD85" s="145"/>
      <c r="AE85" s="145"/>
    </row>
    <row r="86" spans="1:65" s="2" customFormat="1" ht="22.9" customHeight="1">
      <c r="A86" s="33"/>
      <c r="B86" s="34"/>
      <c r="C86" s="74" t="s">
        <v>116</v>
      </c>
      <c r="D86" s="35"/>
      <c r="E86" s="35"/>
      <c r="F86" s="35"/>
      <c r="G86" s="35"/>
      <c r="H86" s="35"/>
      <c r="I86" s="35"/>
      <c r="J86" s="151">
        <f>BK86</f>
        <v>0</v>
      </c>
      <c r="K86" s="35"/>
      <c r="L86" s="38"/>
      <c r="M86" s="70"/>
      <c r="N86" s="152"/>
      <c r="O86" s="71"/>
      <c r="P86" s="153">
        <f>P87</f>
        <v>0</v>
      </c>
      <c r="Q86" s="71"/>
      <c r="R86" s="153">
        <f>R87</f>
        <v>190.10843901999999</v>
      </c>
      <c r="S86" s="71"/>
      <c r="T86" s="154">
        <f>T87</f>
        <v>1.2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T86" s="16" t="s">
        <v>70</v>
      </c>
      <c r="AU86" s="16" t="s">
        <v>96</v>
      </c>
      <c r="BK86" s="155">
        <f>BK87</f>
        <v>0</v>
      </c>
    </row>
    <row r="87" spans="1:65" s="12" customFormat="1" ht="25.9" customHeight="1">
      <c r="B87" s="156"/>
      <c r="C87" s="157"/>
      <c r="D87" s="158" t="s">
        <v>70</v>
      </c>
      <c r="E87" s="159" t="s">
        <v>117</v>
      </c>
      <c r="F87" s="159" t="s">
        <v>118</v>
      </c>
      <c r="G87" s="157"/>
      <c r="H87" s="157"/>
      <c r="I87" s="160"/>
      <c r="J87" s="161">
        <f>BK87</f>
        <v>0</v>
      </c>
      <c r="K87" s="157"/>
      <c r="L87" s="162"/>
      <c r="M87" s="163"/>
      <c r="N87" s="164"/>
      <c r="O87" s="164"/>
      <c r="P87" s="165">
        <f>P88+P262+P276+P330+P389+P402</f>
        <v>0</v>
      </c>
      <c r="Q87" s="164"/>
      <c r="R87" s="165">
        <f>R88+R262+R276+R330+R389+R402</f>
        <v>190.10843901999999</v>
      </c>
      <c r="S87" s="164"/>
      <c r="T87" s="166">
        <f>T88+T262+T276+T330+T389+T402</f>
        <v>1.2</v>
      </c>
      <c r="AR87" s="167" t="s">
        <v>79</v>
      </c>
      <c r="AT87" s="168" t="s">
        <v>70</v>
      </c>
      <c r="AU87" s="168" t="s">
        <v>71</v>
      </c>
      <c r="AY87" s="167" t="s">
        <v>119</v>
      </c>
      <c r="BK87" s="169">
        <f>BK88+BK262+BK276+BK330+BK389+BK402</f>
        <v>0</v>
      </c>
    </row>
    <row r="88" spans="1:65" s="12" customFormat="1" ht="22.9" customHeight="1">
      <c r="B88" s="156"/>
      <c r="C88" s="157"/>
      <c r="D88" s="158" t="s">
        <v>70</v>
      </c>
      <c r="E88" s="170" t="s">
        <v>79</v>
      </c>
      <c r="F88" s="170" t="s">
        <v>120</v>
      </c>
      <c r="G88" s="157"/>
      <c r="H88" s="157"/>
      <c r="I88" s="160"/>
      <c r="J88" s="171">
        <f>BK88</f>
        <v>0</v>
      </c>
      <c r="K88" s="157"/>
      <c r="L88" s="162"/>
      <c r="M88" s="163"/>
      <c r="N88" s="164"/>
      <c r="O88" s="164"/>
      <c r="P88" s="165">
        <f>SUM(P89:P261)</f>
        <v>0</v>
      </c>
      <c r="Q88" s="164"/>
      <c r="R88" s="165">
        <f>SUM(R89:R261)</f>
        <v>6.5570000000000003E-3</v>
      </c>
      <c r="S88" s="164"/>
      <c r="T88" s="166">
        <f>SUM(T89:T261)</f>
        <v>0</v>
      </c>
      <c r="AR88" s="167" t="s">
        <v>79</v>
      </c>
      <c r="AT88" s="168" t="s">
        <v>70</v>
      </c>
      <c r="AU88" s="168" t="s">
        <v>79</v>
      </c>
      <c r="AY88" s="167" t="s">
        <v>119</v>
      </c>
      <c r="BK88" s="169">
        <f>SUM(BK89:BK261)</f>
        <v>0</v>
      </c>
    </row>
    <row r="89" spans="1:65" s="2" customFormat="1" ht="24.2" customHeight="1">
      <c r="A89" s="33"/>
      <c r="B89" s="34"/>
      <c r="C89" s="172" t="s">
        <v>79</v>
      </c>
      <c r="D89" s="172" t="s">
        <v>121</v>
      </c>
      <c r="E89" s="173" t="s">
        <v>122</v>
      </c>
      <c r="F89" s="174" t="s">
        <v>123</v>
      </c>
      <c r="G89" s="175" t="s">
        <v>124</v>
      </c>
      <c r="H89" s="176">
        <v>400</v>
      </c>
      <c r="I89" s="177"/>
      <c r="J89" s="178">
        <f>ROUND(I89*H89,2)</f>
        <v>0</v>
      </c>
      <c r="K89" s="174" t="s">
        <v>125</v>
      </c>
      <c r="L89" s="38"/>
      <c r="M89" s="179" t="s">
        <v>19</v>
      </c>
      <c r="N89" s="180" t="s">
        <v>42</v>
      </c>
      <c r="O89" s="63"/>
      <c r="P89" s="181">
        <f>O89*H89</f>
        <v>0</v>
      </c>
      <c r="Q89" s="181">
        <v>0</v>
      </c>
      <c r="R89" s="181">
        <f>Q89*H89</f>
        <v>0</v>
      </c>
      <c r="S89" s="181">
        <v>0</v>
      </c>
      <c r="T89" s="182">
        <f>S89*H89</f>
        <v>0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R89" s="183" t="s">
        <v>126</v>
      </c>
      <c r="AT89" s="183" t="s">
        <v>121</v>
      </c>
      <c r="AU89" s="183" t="s">
        <v>82</v>
      </c>
      <c r="AY89" s="16" t="s">
        <v>119</v>
      </c>
      <c r="BE89" s="184">
        <f>IF(N89="základní",J89,0)</f>
        <v>0</v>
      </c>
      <c r="BF89" s="184">
        <f>IF(N89="snížená",J89,0)</f>
        <v>0</v>
      </c>
      <c r="BG89" s="184">
        <f>IF(N89="zákl. přenesená",J89,0)</f>
        <v>0</v>
      </c>
      <c r="BH89" s="184">
        <f>IF(N89="sníž. přenesená",J89,0)</f>
        <v>0</v>
      </c>
      <c r="BI89" s="184">
        <f>IF(N89="nulová",J89,0)</f>
        <v>0</v>
      </c>
      <c r="BJ89" s="16" t="s">
        <v>79</v>
      </c>
      <c r="BK89" s="184">
        <f>ROUND(I89*H89,2)</f>
        <v>0</v>
      </c>
      <c r="BL89" s="16" t="s">
        <v>126</v>
      </c>
      <c r="BM89" s="183" t="s">
        <v>127</v>
      </c>
    </row>
    <row r="90" spans="1:65" s="2" customFormat="1" ht="19.5">
      <c r="A90" s="33"/>
      <c r="B90" s="34"/>
      <c r="C90" s="35"/>
      <c r="D90" s="185" t="s">
        <v>128</v>
      </c>
      <c r="E90" s="35"/>
      <c r="F90" s="186" t="s">
        <v>129</v>
      </c>
      <c r="G90" s="35"/>
      <c r="H90" s="35"/>
      <c r="I90" s="187"/>
      <c r="J90" s="35"/>
      <c r="K90" s="35"/>
      <c r="L90" s="38"/>
      <c r="M90" s="188"/>
      <c r="N90" s="189"/>
      <c r="O90" s="63"/>
      <c r="P90" s="63"/>
      <c r="Q90" s="63"/>
      <c r="R90" s="63"/>
      <c r="S90" s="63"/>
      <c r="T90" s="64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T90" s="16" t="s">
        <v>128</v>
      </c>
      <c r="AU90" s="16" t="s">
        <v>82</v>
      </c>
    </row>
    <row r="91" spans="1:65" s="2" customFormat="1" ht="11.25">
      <c r="A91" s="33"/>
      <c r="B91" s="34"/>
      <c r="C91" s="35"/>
      <c r="D91" s="190" t="s">
        <v>130</v>
      </c>
      <c r="E91" s="35"/>
      <c r="F91" s="191" t="s">
        <v>131</v>
      </c>
      <c r="G91" s="35"/>
      <c r="H91" s="35"/>
      <c r="I91" s="187"/>
      <c r="J91" s="35"/>
      <c r="K91" s="35"/>
      <c r="L91" s="38"/>
      <c r="M91" s="188"/>
      <c r="N91" s="189"/>
      <c r="O91" s="63"/>
      <c r="P91" s="63"/>
      <c r="Q91" s="63"/>
      <c r="R91" s="63"/>
      <c r="S91" s="63"/>
      <c r="T91" s="64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T91" s="16" t="s">
        <v>130</v>
      </c>
      <c r="AU91" s="16" t="s">
        <v>82</v>
      </c>
    </row>
    <row r="92" spans="1:65" s="13" customFormat="1" ht="11.25">
      <c r="B92" s="192"/>
      <c r="C92" s="193"/>
      <c r="D92" s="185" t="s">
        <v>132</v>
      </c>
      <c r="E92" s="194" t="s">
        <v>19</v>
      </c>
      <c r="F92" s="195" t="s">
        <v>133</v>
      </c>
      <c r="G92" s="193"/>
      <c r="H92" s="196">
        <v>400</v>
      </c>
      <c r="I92" s="197"/>
      <c r="J92" s="193"/>
      <c r="K92" s="193"/>
      <c r="L92" s="198"/>
      <c r="M92" s="199"/>
      <c r="N92" s="200"/>
      <c r="O92" s="200"/>
      <c r="P92" s="200"/>
      <c r="Q92" s="200"/>
      <c r="R92" s="200"/>
      <c r="S92" s="200"/>
      <c r="T92" s="201"/>
      <c r="AT92" s="202" t="s">
        <v>132</v>
      </c>
      <c r="AU92" s="202" t="s">
        <v>82</v>
      </c>
      <c r="AV92" s="13" t="s">
        <v>82</v>
      </c>
      <c r="AW92" s="13" t="s">
        <v>33</v>
      </c>
      <c r="AX92" s="13" t="s">
        <v>79</v>
      </c>
      <c r="AY92" s="202" t="s">
        <v>119</v>
      </c>
    </row>
    <row r="93" spans="1:65" s="2" customFormat="1" ht="16.5" customHeight="1">
      <c r="A93" s="33"/>
      <c r="B93" s="34"/>
      <c r="C93" s="172" t="s">
        <v>82</v>
      </c>
      <c r="D93" s="172" t="s">
        <v>121</v>
      </c>
      <c r="E93" s="173" t="s">
        <v>134</v>
      </c>
      <c r="F93" s="174" t="s">
        <v>135</v>
      </c>
      <c r="G93" s="175" t="s">
        <v>136</v>
      </c>
      <c r="H93" s="176">
        <v>15</v>
      </c>
      <c r="I93" s="177"/>
      <c r="J93" s="178">
        <f>ROUND(I93*H93,2)</f>
        <v>0</v>
      </c>
      <c r="K93" s="174" t="s">
        <v>125</v>
      </c>
      <c r="L93" s="38"/>
      <c r="M93" s="179" t="s">
        <v>19</v>
      </c>
      <c r="N93" s="180" t="s">
        <v>42</v>
      </c>
      <c r="O93" s="63"/>
      <c r="P93" s="181">
        <f>O93*H93</f>
        <v>0</v>
      </c>
      <c r="Q93" s="181">
        <v>0</v>
      </c>
      <c r="R93" s="181">
        <f>Q93*H93</f>
        <v>0</v>
      </c>
      <c r="S93" s="181">
        <v>0</v>
      </c>
      <c r="T93" s="182">
        <f>S93*H93</f>
        <v>0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R93" s="183" t="s">
        <v>126</v>
      </c>
      <c r="AT93" s="183" t="s">
        <v>121</v>
      </c>
      <c r="AU93" s="183" t="s">
        <v>82</v>
      </c>
      <c r="AY93" s="16" t="s">
        <v>119</v>
      </c>
      <c r="BE93" s="184">
        <f>IF(N93="základní",J93,0)</f>
        <v>0</v>
      </c>
      <c r="BF93" s="184">
        <f>IF(N93="snížená",J93,0)</f>
        <v>0</v>
      </c>
      <c r="BG93" s="184">
        <f>IF(N93="zákl. přenesená",J93,0)</f>
        <v>0</v>
      </c>
      <c r="BH93" s="184">
        <f>IF(N93="sníž. přenesená",J93,0)</f>
        <v>0</v>
      </c>
      <c r="BI93" s="184">
        <f>IF(N93="nulová",J93,0)</f>
        <v>0</v>
      </c>
      <c r="BJ93" s="16" t="s">
        <v>79</v>
      </c>
      <c r="BK93" s="184">
        <f>ROUND(I93*H93,2)</f>
        <v>0</v>
      </c>
      <c r="BL93" s="16" t="s">
        <v>126</v>
      </c>
      <c r="BM93" s="183" t="s">
        <v>137</v>
      </c>
    </row>
    <row r="94" spans="1:65" s="2" customFormat="1" ht="11.25">
      <c r="A94" s="33"/>
      <c r="B94" s="34"/>
      <c r="C94" s="35"/>
      <c r="D94" s="185" t="s">
        <v>128</v>
      </c>
      <c r="E94" s="35"/>
      <c r="F94" s="186" t="s">
        <v>138</v>
      </c>
      <c r="G94" s="35"/>
      <c r="H94" s="35"/>
      <c r="I94" s="187"/>
      <c r="J94" s="35"/>
      <c r="K94" s="35"/>
      <c r="L94" s="38"/>
      <c r="M94" s="188"/>
      <c r="N94" s="189"/>
      <c r="O94" s="63"/>
      <c r="P94" s="63"/>
      <c r="Q94" s="63"/>
      <c r="R94" s="63"/>
      <c r="S94" s="63"/>
      <c r="T94" s="64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T94" s="16" t="s">
        <v>128</v>
      </c>
      <c r="AU94" s="16" t="s">
        <v>82</v>
      </c>
    </row>
    <row r="95" spans="1:65" s="2" customFormat="1" ht="11.25">
      <c r="A95" s="33"/>
      <c r="B95" s="34"/>
      <c r="C95" s="35"/>
      <c r="D95" s="190" t="s">
        <v>130</v>
      </c>
      <c r="E95" s="35"/>
      <c r="F95" s="191" t="s">
        <v>139</v>
      </c>
      <c r="G95" s="35"/>
      <c r="H95" s="35"/>
      <c r="I95" s="187"/>
      <c r="J95" s="35"/>
      <c r="K95" s="35"/>
      <c r="L95" s="38"/>
      <c r="M95" s="188"/>
      <c r="N95" s="189"/>
      <c r="O95" s="63"/>
      <c r="P95" s="63"/>
      <c r="Q95" s="63"/>
      <c r="R95" s="63"/>
      <c r="S95" s="63"/>
      <c r="T95" s="64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T95" s="16" t="s">
        <v>130</v>
      </c>
      <c r="AU95" s="16" t="s">
        <v>82</v>
      </c>
    </row>
    <row r="96" spans="1:65" s="13" customFormat="1" ht="11.25">
      <c r="B96" s="192"/>
      <c r="C96" s="193"/>
      <c r="D96" s="185" t="s">
        <v>132</v>
      </c>
      <c r="E96" s="194" t="s">
        <v>19</v>
      </c>
      <c r="F96" s="195" t="s">
        <v>140</v>
      </c>
      <c r="G96" s="193"/>
      <c r="H96" s="196">
        <v>15</v>
      </c>
      <c r="I96" s="197"/>
      <c r="J96" s="193"/>
      <c r="K96" s="193"/>
      <c r="L96" s="198"/>
      <c r="M96" s="199"/>
      <c r="N96" s="200"/>
      <c r="O96" s="200"/>
      <c r="P96" s="200"/>
      <c r="Q96" s="200"/>
      <c r="R96" s="200"/>
      <c r="S96" s="200"/>
      <c r="T96" s="201"/>
      <c r="AT96" s="202" t="s">
        <v>132</v>
      </c>
      <c r="AU96" s="202" t="s">
        <v>82</v>
      </c>
      <c r="AV96" s="13" t="s">
        <v>82</v>
      </c>
      <c r="AW96" s="13" t="s">
        <v>33</v>
      </c>
      <c r="AX96" s="13" t="s">
        <v>79</v>
      </c>
      <c r="AY96" s="202" t="s">
        <v>119</v>
      </c>
    </row>
    <row r="97" spans="1:65" s="2" customFormat="1" ht="16.5" customHeight="1">
      <c r="A97" s="33"/>
      <c r="B97" s="34"/>
      <c r="C97" s="172" t="s">
        <v>141</v>
      </c>
      <c r="D97" s="172" t="s">
        <v>121</v>
      </c>
      <c r="E97" s="173" t="s">
        <v>142</v>
      </c>
      <c r="F97" s="174" t="s">
        <v>143</v>
      </c>
      <c r="G97" s="175" t="s">
        <v>136</v>
      </c>
      <c r="H97" s="176">
        <v>6</v>
      </c>
      <c r="I97" s="177"/>
      <c r="J97" s="178">
        <f>ROUND(I97*H97,2)</f>
        <v>0</v>
      </c>
      <c r="K97" s="174" t="s">
        <v>125</v>
      </c>
      <c r="L97" s="38"/>
      <c r="M97" s="179" t="s">
        <v>19</v>
      </c>
      <c r="N97" s="180" t="s">
        <v>42</v>
      </c>
      <c r="O97" s="63"/>
      <c r="P97" s="181">
        <f>O97*H97</f>
        <v>0</v>
      </c>
      <c r="Q97" s="181">
        <v>0</v>
      </c>
      <c r="R97" s="181">
        <f>Q97*H97</f>
        <v>0</v>
      </c>
      <c r="S97" s="181">
        <v>0</v>
      </c>
      <c r="T97" s="182">
        <f>S97*H97</f>
        <v>0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R97" s="183" t="s">
        <v>126</v>
      </c>
      <c r="AT97" s="183" t="s">
        <v>121</v>
      </c>
      <c r="AU97" s="183" t="s">
        <v>82</v>
      </c>
      <c r="AY97" s="16" t="s">
        <v>119</v>
      </c>
      <c r="BE97" s="184">
        <f>IF(N97="základní",J97,0)</f>
        <v>0</v>
      </c>
      <c r="BF97" s="184">
        <f>IF(N97="snížená",J97,0)</f>
        <v>0</v>
      </c>
      <c r="BG97" s="184">
        <f>IF(N97="zákl. přenesená",J97,0)</f>
        <v>0</v>
      </c>
      <c r="BH97" s="184">
        <f>IF(N97="sníž. přenesená",J97,0)</f>
        <v>0</v>
      </c>
      <c r="BI97" s="184">
        <f>IF(N97="nulová",J97,0)</f>
        <v>0</v>
      </c>
      <c r="BJ97" s="16" t="s">
        <v>79</v>
      </c>
      <c r="BK97" s="184">
        <f>ROUND(I97*H97,2)</f>
        <v>0</v>
      </c>
      <c r="BL97" s="16" t="s">
        <v>126</v>
      </c>
      <c r="BM97" s="183" t="s">
        <v>144</v>
      </c>
    </row>
    <row r="98" spans="1:65" s="2" customFormat="1" ht="11.25">
      <c r="A98" s="33"/>
      <c r="B98" s="34"/>
      <c r="C98" s="35"/>
      <c r="D98" s="185" t="s">
        <v>128</v>
      </c>
      <c r="E98" s="35"/>
      <c r="F98" s="186" t="s">
        <v>145</v>
      </c>
      <c r="G98" s="35"/>
      <c r="H98" s="35"/>
      <c r="I98" s="187"/>
      <c r="J98" s="35"/>
      <c r="K98" s="35"/>
      <c r="L98" s="38"/>
      <c r="M98" s="188"/>
      <c r="N98" s="189"/>
      <c r="O98" s="63"/>
      <c r="P98" s="63"/>
      <c r="Q98" s="63"/>
      <c r="R98" s="63"/>
      <c r="S98" s="63"/>
      <c r="T98" s="6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T98" s="16" t="s">
        <v>128</v>
      </c>
      <c r="AU98" s="16" t="s">
        <v>82</v>
      </c>
    </row>
    <row r="99" spans="1:65" s="2" customFormat="1" ht="11.25">
      <c r="A99" s="33"/>
      <c r="B99" s="34"/>
      <c r="C99" s="35"/>
      <c r="D99" s="190" t="s">
        <v>130</v>
      </c>
      <c r="E99" s="35"/>
      <c r="F99" s="191" t="s">
        <v>146</v>
      </c>
      <c r="G99" s="35"/>
      <c r="H99" s="35"/>
      <c r="I99" s="187"/>
      <c r="J99" s="35"/>
      <c r="K99" s="35"/>
      <c r="L99" s="38"/>
      <c r="M99" s="188"/>
      <c r="N99" s="189"/>
      <c r="O99" s="63"/>
      <c r="P99" s="63"/>
      <c r="Q99" s="63"/>
      <c r="R99" s="63"/>
      <c r="S99" s="63"/>
      <c r="T99" s="6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T99" s="16" t="s">
        <v>130</v>
      </c>
      <c r="AU99" s="16" t="s">
        <v>82</v>
      </c>
    </row>
    <row r="100" spans="1:65" s="13" customFormat="1" ht="11.25">
      <c r="B100" s="192"/>
      <c r="C100" s="193"/>
      <c r="D100" s="185" t="s">
        <v>132</v>
      </c>
      <c r="E100" s="194" t="s">
        <v>19</v>
      </c>
      <c r="F100" s="195" t="s">
        <v>147</v>
      </c>
      <c r="G100" s="193"/>
      <c r="H100" s="196">
        <v>6</v>
      </c>
      <c r="I100" s="197"/>
      <c r="J100" s="193"/>
      <c r="K100" s="193"/>
      <c r="L100" s="198"/>
      <c r="M100" s="199"/>
      <c r="N100" s="200"/>
      <c r="O100" s="200"/>
      <c r="P100" s="200"/>
      <c r="Q100" s="200"/>
      <c r="R100" s="200"/>
      <c r="S100" s="200"/>
      <c r="T100" s="201"/>
      <c r="AT100" s="202" t="s">
        <v>132</v>
      </c>
      <c r="AU100" s="202" t="s">
        <v>82</v>
      </c>
      <c r="AV100" s="13" t="s">
        <v>82</v>
      </c>
      <c r="AW100" s="13" t="s">
        <v>33</v>
      </c>
      <c r="AX100" s="13" t="s">
        <v>79</v>
      </c>
      <c r="AY100" s="202" t="s">
        <v>119</v>
      </c>
    </row>
    <row r="101" spans="1:65" s="2" customFormat="1" ht="16.5" customHeight="1">
      <c r="A101" s="33"/>
      <c r="B101" s="34"/>
      <c r="C101" s="172" t="s">
        <v>126</v>
      </c>
      <c r="D101" s="172" t="s">
        <v>121</v>
      </c>
      <c r="E101" s="173" t="s">
        <v>148</v>
      </c>
      <c r="F101" s="174" t="s">
        <v>149</v>
      </c>
      <c r="G101" s="175" t="s">
        <v>136</v>
      </c>
      <c r="H101" s="176">
        <v>1</v>
      </c>
      <c r="I101" s="177"/>
      <c r="J101" s="178">
        <f>ROUND(I101*H101,2)</f>
        <v>0</v>
      </c>
      <c r="K101" s="174" t="s">
        <v>125</v>
      </c>
      <c r="L101" s="38"/>
      <c r="M101" s="179" t="s">
        <v>19</v>
      </c>
      <c r="N101" s="180" t="s">
        <v>42</v>
      </c>
      <c r="O101" s="63"/>
      <c r="P101" s="181">
        <f>O101*H101</f>
        <v>0</v>
      </c>
      <c r="Q101" s="181">
        <v>0</v>
      </c>
      <c r="R101" s="181">
        <f>Q101*H101</f>
        <v>0</v>
      </c>
      <c r="S101" s="181">
        <v>0</v>
      </c>
      <c r="T101" s="182">
        <f>S101*H101</f>
        <v>0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R101" s="183" t="s">
        <v>126</v>
      </c>
      <c r="AT101" s="183" t="s">
        <v>121</v>
      </c>
      <c r="AU101" s="183" t="s">
        <v>82</v>
      </c>
      <c r="AY101" s="16" t="s">
        <v>119</v>
      </c>
      <c r="BE101" s="184">
        <f>IF(N101="základní",J101,0)</f>
        <v>0</v>
      </c>
      <c r="BF101" s="184">
        <f>IF(N101="snížená",J101,0)</f>
        <v>0</v>
      </c>
      <c r="BG101" s="184">
        <f>IF(N101="zákl. přenesená",J101,0)</f>
        <v>0</v>
      </c>
      <c r="BH101" s="184">
        <f>IF(N101="sníž. přenesená",J101,0)</f>
        <v>0</v>
      </c>
      <c r="BI101" s="184">
        <f>IF(N101="nulová",J101,0)</f>
        <v>0</v>
      </c>
      <c r="BJ101" s="16" t="s">
        <v>79</v>
      </c>
      <c r="BK101" s="184">
        <f>ROUND(I101*H101,2)</f>
        <v>0</v>
      </c>
      <c r="BL101" s="16" t="s">
        <v>126</v>
      </c>
      <c r="BM101" s="183" t="s">
        <v>150</v>
      </c>
    </row>
    <row r="102" spans="1:65" s="2" customFormat="1" ht="11.25">
      <c r="A102" s="33"/>
      <c r="B102" s="34"/>
      <c r="C102" s="35"/>
      <c r="D102" s="185" t="s">
        <v>128</v>
      </c>
      <c r="E102" s="35"/>
      <c r="F102" s="186" t="s">
        <v>151</v>
      </c>
      <c r="G102" s="35"/>
      <c r="H102" s="35"/>
      <c r="I102" s="187"/>
      <c r="J102" s="35"/>
      <c r="K102" s="35"/>
      <c r="L102" s="38"/>
      <c r="M102" s="188"/>
      <c r="N102" s="189"/>
      <c r="O102" s="63"/>
      <c r="P102" s="63"/>
      <c r="Q102" s="63"/>
      <c r="R102" s="63"/>
      <c r="S102" s="63"/>
      <c r="T102" s="64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T102" s="16" t="s">
        <v>128</v>
      </c>
      <c r="AU102" s="16" t="s">
        <v>82</v>
      </c>
    </row>
    <row r="103" spans="1:65" s="2" customFormat="1" ht="11.25">
      <c r="A103" s="33"/>
      <c r="B103" s="34"/>
      <c r="C103" s="35"/>
      <c r="D103" s="190" t="s">
        <v>130</v>
      </c>
      <c r="E103" s="35"/>
      <c r="F103" s="191" t="s">
        <v>152</v>
      </c>
      <c r="G103" s="35"/>
      <c r="H103" s="35"/>
      <c r="I103" s="187"/>
      <c r="J103" s="35"/>
      <c r="K103" s="35"/>
      <c r="L103" s="38"/>
      <c r="M103" s="188"/>
      <c r="N103" s="189"/>
      <c r="O103" s="63"/>
      <c r="P103" s="63"/>
      <c r="Q103" s="63"/>
      <c r="R103" s="63"/>
      <c r="S103" s="63"/>
      <c r="T103" s="64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T103" s="16" t="s">
        <v>130</v>
      </c>
      <c r="AU103" s="16" t="s">
        <v>82</v>
      </c>
    </row>
    <row r="104" spans="1:65" s="13" customFormat="1" ht="11.25">
      <c r="B104" s="192"/>
      <c r="C104" s="193"/>
      <c r="D104" s="185" t="s">
        <v>132</v>
      </c>
      <c r="E104" s="194" t="s">
        <v>19</v>
      </c>
      <c r="F104" s="195" t="s">
        <v>153</v>
      </c>
      <c r="G104" s="193"/>
      <c r="H104" s="196">
        <v>1</v>
      </c>
      <c r="I104" s="197"/>
      <c r="J104" s="193"/>
      <c r="K104" s="193"/>
      <c r="L104" s="198"/>
      <c r="M104" s="199"/>
      <c r="N104" s="200"/>
      <c r="O104" s="200"/>
      <c r="P104" s="200"/>
      <c r="Q104" s="200"/>
      <c r="R104" s="200"/>
      <c r="S104" s="200"/>
      <c r="T104" s="201"/>
      <c r="AT104" s="202" t="s">
        <v>132</v>
      </c>
      <c r="AU104" s="202" t="s">
        <v>82</v>
      </c>
      <c r="AV104" s="13" t="s">
        <v>82</v>
      </c>
      <c r="AW104" s="13" t="s">
        <v>33</v>
      </c>
      <c r="AX104" s="13" t="s">
        <v>79</v>
      </c>
      <c r="AY104" s="202" t="s">
        <v>119</v>
      </c>
    </row>
    <row r="105" spans="1:65" s="2" customFormat="1" ht="16.5" customHeight="1">
      <c r="A105" s="33"/>
      <c r="B105" s="34"/>
      <c r="C105" s="172" t="s">
        <v>154</v>
      </c>
      <c r="D105" s="172" t="s">
        <v>121</v>
      </c>
      <c r="E105" s="173" t="s">
        <v>155</v>
      </c>
      <c r="F105" s="174" t="s">
        <v>156</v>
      </c>
      <c r="G105" s="175" t="s">
        <v>136</v>
      </c>
      <c r="H105" s="176">
        <v>15</v>
      </c>
      <c r="I105" s="177"/>
      <c r="J105" s="178">
        <f>ROUND(I105*H105,2)</f>
        <v>0</v>
      </c>
      <c r="K105" s="174" t="s">
        <v>125</v>
      </c>
      <c r="L105" s="38"/>
      <c r="M105" s="179" t="s">
        <v>19</v>
      </c>
      <c r="N105" s="180" t="s">
        <v>42</v>
      </c>
      <c r="O105" s="63"/>
      <c r="P105" s="181">
        <f>O105*H105</f>
        <v>0</v>
      </c>
      <c r="Q105" s="181">
        <v>0</v>
      </c>
      <c r="R105" s="181">
        <f>Q105*H105</f>
        <v>0</v>
      </c>
      <c r="S105" s="181">
        <v>0</v>
      </c>
      <c r="T105" s="182">
        <f>S105*H105</f>
        <v>0</v>
      </c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R105" s="183" t="s">
        <v>126</v>
      </c>
      <c r="AT105" s="183" t="s">
        <v>121</v>
      </c>
      <c r="AU105" s="183" t="s">
        <v>82</v>
      </c>
      <c r="AY105" s="16" t="s">
        <v>119</v>
      </c>
      <c r="BE105" s="184">
        <f>IF(N105="základní",J105,0)</f>
        <v>0</v>
      </c>
      <c r="BF105" s="184">
        <f>IF(N105="snížená",J105,0)</f>
        <v>0</v>
      </c>
      <c r="BG105" s="184">
        <f>IF(N105="zákl. přenesená",J105,0)</f>
        <v>0</v>
      </c>
      <c r="BH105" s="184">
        <f>IF(N105="sníž. přenesená",J105,0)</f>
        <v>0</v>
      </c>
      <c r="BI105" s="184">
        <f>IF(N105="nulová",J105,0)</f>
        <v>0</v>
      </c>
      <c r="BJ105" s="16" t="s">
        <v>79</v>
      </c>
      <c r="BK105" s="184">
        <f>ROUND(I105*H105,2)</f>
        <v>0</v>
      </c>
      <c r="BL105" s="16" t="s">
        <v>126</v>
      </c>
      <c r="BM105" s="183" t="s">
        <v>157</v>
      </c>
    </row>
    <row r="106" spans="1:65" s="2" customFormat="1" ht="11.25">
      <c r="A106" s="33"/>
      <c r="B106" s="34"/>
      <c r="C106" s="35"/>
      <c r="D106" s="185" t="s">
        <v>128</v>
      </c>
      <c r="E106" s="35"/>
      <c r="F106" s="186" t="s">
        <v>158</v>
      </c>
      <c r="G106" s="35"/>
      <c r="H106" s="35"/>
      <c r="I106" s="187"/>
      <c r="J106" s="35"/>
      <c r="K106" s="35"/>
      <c r="L106" s="38"/>
      <c r="M106" s="188"/>
      <c r="N106" s="189"/>
      <c r="O106" s="63"/>
      <c r="P106" s="63"/>
      <c r="Q106" s="63"/>
      <c r="R106" s="63"/>
      <c r="S106" s="63"/>
      <c r="T106" s="64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T106" s="16" t="s">
        <v>128</v>
      </c>
      <c r="AU106" s="16" t="s">
        <v>82</v>
      </c>
    </row>
    <row r="107" spans="1:65" s="2" customFormat="1" ht="11.25">
      <c r="A107" s="33"/>
      <c r="B107" s="34"/>
      <c r="C107" s="35"/>
      <c r="D107" s="190" t="s">
        <v>130</v>
      </c>
      <c r="E107" s="35"/>
      <c r="F107" s="191" t="s">
        <v>159</v>
      </c>
      <c r="G107" s="35"/>
      <c r="H107" s="35"/>
      <c r="I107" s="187"/>
      <c r="J107" s="35"/>
      <c r="K107" s="35"/>
      <c r="L107" s="38"/>
      <c r="M107" s="188"/>
      <c r="N107" s="189"/>
      <c r="O107" s="63"/>
      <c r="P107" s="63"/>
      <c r="Q107" s="63"/>
      <c r="R107" s="63"/>
      <c r="S107" s="63"/>
      <c r="T107" s="64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T107" s="16" t="s">
        <v>130</v>
      </c>
      <c r="AU107" s="16" t="s">
        <v>82</v>
      </c>
    </row>
    <row r="108" spans="1:65" s="2" customFormat="1" ht="19.5">
      <c r="A108" s="33"/>
      <c r="B108" s="34"/>
      <c r="C108" s="35"/>
      <c r="D108" s="185" t="s">
        <v>160</v>
      </c>
      <c r="E108" s="35"/>
      <c r="F108" s="203" t="s">
        <v>161</v>
      </c>
      <c r="G108" s="35"/>
      <c r="H108" s="35"/>
      <c r="I108" s="187"/>
      <c r="J108" s="35"/>
      <c r="K108" s="35"/>
      <c r="L108" s="38"/>
      <c r="M108" s="188"/>
      <c r="N108" s="189"/>
      <c r="O108" s="63"/>
      <c r="P108" s="63"/>
      <c r="Q108" s="63"/>
      <c r="R108" s="63"/>
      <c r="S108" s="63"/>
      <c r="T108" s="64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T108" s="16" t="s">
        <v>160</v>
      </c>
      <c r="AU108" s="16" t="s">
        <v>82</v>
      </c>
    </row>
    <row r="109" spans="1:65" s="2" customFormat="1" ht="16.5" customHeight="1">
      <c r="A109" s="33"/>
      <c r="B109" s="34"/>
      <c r="C109" s="172" t="s">
        <v>162</v>
      </c>
      <c r="D109" s="172" t="s">
        <v>121</v>
      </c>
      <c r="E109" s="173" t="s">
        <v>163</v>
      </c>
      <c r="F109" s="174" t="s">
        <v>164</v>
      </c>
      <c r="G109" s="175" t="s">
        <v>136</v>
      </c>
      <c r="H109" s="176">
        <v>6</v>
      </c>
      <c r="I109" s="177"/>
      <c r="J109" s="178">
        <f>ROUND(I109*H109,2)</f>
        <v>0</v>
      </c>
      <c r="K109" s="174" t="s">
        <v>125</v>
      </c>
      <c r="L109" s="38"/>
      <c r="M109" s="179" t="s">
        <v>19</v>
      </c>
      <c r="N109" s="180" t="s">
        <v>42</v>
      </c>
      <c r="O109" s="63"/>
      <c r="P109" s="181">
        <f>O109*H109</f>
        <v>0</v>
      </c>
      <c r="Q109" s="181">
        <v>0</v>
      </c>
      <c r="R109" s="181">
        <f>Q109*H109</f>
        <v>0</v>
      </c>
      <c r="S109" s="181">
        <v>0</v>
      </c>
      <c r="T109" s="182">
        <f>S109*H109</f>
        <v>0</v>
      </c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R109" s="183" t="s">
        <v>126</v>
      </c>
      <c r="AT109" s="183" t="s">
        <v>121</v>
      </c>
      <c r="AU109" s="183" t="s">
        <v>82</v>
      </c>
      <c r="AY109" s="16" t="s">
        <v>119</v>
      </c>
      <c r="BE109" s="184">
        <f>IF(N109="základní",J109,0)</f>
        <v>0</v>
      </c>
      <c r="BF109" s="184">
        <f>IF(N109="snížená",J109,0)</f>
        <v>0</v>
      </c>
      <c r="BG109" s="184">
        <f>IF(N109="zákl. přenesená",J109,0)</f>
        <v>0</v>
      </c>
      <c r="BH109" s="184">
        <f>IF(N109="sníž. přenesená",J109,0)</f>
        <v>0</v>
      </c>
      <c r="BI109" s="184">
        <f>IF(N109="nulová",J109,0)</f>
        <v>0</v>
      </c>
      <c r="BJ109" s="16" t="s">
        <v>79</v>
      </c>
      <c r="BK109" s="184">
        <f>ROUND(I109*H109,2)</f>
        <v>0</v>
      </c>
      <c r="BL109" s="16" t="s">
        <v>126</v>
      </c>
      <c r="BM109" s="183" t="s">
        <v>165</v>
      </c>
    </row>
    <row r="110" spans="1:65" s="2" customFormat="1" ht="11.25">
      <c r="A110" s="33"/>
      <c r="B110" s="34"/>
      <c r="C110" s="35"/>
      <c r="D110" s="185" t="s">
        <v>128</v>
      </c>
      <c r="E110" s="35"/>
      <c r="F110" s="186" t="s">
        <v>166</v>
      </c>
      <c r="G110" s="35"/>
      <c r="H110" s="35"/>
      <c r="I110" s="187"/>
      <c r="J110" s="35"/>
      <c r="K110" s="35"/>
      <c r="L110" s="38"/>
      <c r="M110" s="188"/>
      <c r="N110" s="189"/>
      <c r="O110" s="63"/>
      <c r="P110" s="63"/>
      <c r="Q110" s="63"/>
      <c r="R110" s="63"/>
      <c r="S110" s="63"/>
      <c r="T110" s="64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T110" s="16" t="s">
        <v>128</v>
      </c>
      <c r="AU110" s="16" t="s">
        <v>82</v>
      </c>
    </row>
    <row r="111" spans="1:65" s="2" customFormat="1" ht="11.25">
      <c r="A111" s="33"/>
      <c r="B111" s="34"/>
      <c r="C111" s="35"/>
      <c r="D111" s="190" t="s">
        <v>130</v>
      </c>
      <c r="E111" s="35"/>
      <c r="F111" s="191" t="s">
        <v>167</v>
      </c>
      <c r="G111" s="35"/>
      <c r="H111" s="35"/>
      <c r="I111" s="187"/>
      <c r="J111" s="35"/>
      <c r="K111" s="35"/>
      <c r="L111" s="38"/>
      <c r="M111" s="188"/>
      <c r="N111" s="189"/>
      <c r="O111" s="63"/>
      <c r="P111" s="63"/>
      <c r="Q111" s="63"/>
      <c r="R111" s="63"/>
      <c r="S111" s="63"/>
      <c r="T111" s="64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T111" s="16" t="s">
        <v>130</v>
      </c>
      <c r="AU111" s="16" t="s">
        <v>82</v>
      </c>
    </row>
    <row r="112" spans="1:65" s="2" customFormat="1" ht="19.5">
      <c r="A112" s="33"/>
      <c r="B112" s="34"/>
      <c r="C112" s="35"/>
      <c r="D112" s="185" t="s">
        <v>160</v>
      </c>
      <c r="E112" s="35"/>
      <c r="F112" s="203" t="s">
        <v>161</v>
      </c>
      <c r="G112" s="35"/>
      <c r="H112" s="35"/>
      <c r="I112" s="187"/>
      <c r="J112" s="35"/>
      <c r="K112" s="35"/>
      <c r="L112" s="38"/>
      <c r="M112" s="188"/>
      <c r="N112" s="189"/>
      <c r="O112" s="63"/>
      <c r="P112" s="63"/>
      <c r="Q112" s="63"/>
      <c r="R112" s="63"/>
      <c r="S112" s="63"/>
      <c r="T112" s="64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T112" s="16" t="s">
        <v>160</v>
      </c>
      <c r="AU112" s="16" t="s">
        <v>82</v>
      </c>
    </row>
    <row r="113" spans="1:65" s="2" customFormat="1" ht="16.5" customHeight="1">
      <c r="A113" s="33"/>
      <c r="B113" s="34"/>
      <c r="C113" s="172" t="s">
        <v>168</v>
      </c>
      <c r="D113" s="172" t="s">
        <v>121</v>
      </c>
      <c r="E113" s="173" t="s">
        <v>169</v>
      </c>
      <c r="F113" s="174" t="s">
        <v>170</v>
      </c>
      <c r="G113" s="175" t="s">
        <v>136</v>
      </c>
      <c r="H113" s="176">
        <v>1</v>
      </c>
      <c r="I113" s="177"/>
      <c r="J113" s="178">
        <f>ROUND(I113*H113,2)</f>
        <v>0</v>
      </c>
      <c r="K113" s="174" t="s">
        <v>125</v>
      </c>
      <c r="L113" s="38"/>
      <c r="M113" s="179" t="s">
        <v>19</v>
      </c>
      <c r="N113" s="180" t="s">
        <v>42</v>
      </c>
      <c r="O113" s="63"/>
      <c r="P113" s="181">
        <f>O113*H113</f>
        <v>0</v>
      </c>
      <c r="Q113" s="181">
        <v>0</v>
      </c>
      <c r="R113" s="181">
        <f>Q113*H113</f>
        <v>0</v>
      </c>
      <c r="S113" s="181">
        <v>0</v>
      </c>
      <c r="T113" s="182">
        <f>S113*H113</f>
        <v>0</v>
      </c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R113" s="183" t="s">
        <v>126</v>
      </c>
      <c r="AT113" s="183" t="s">
        <v>121</v>
      </c>
      <c r="AU113" s="183" t="s">
        <v>82</v>
      </c>
      <c r="AY113" s="16" t="s">
        <v>119</v>
      </c>
      <c r="BE113" s="184">
        <f>IF(N113="základní",J113,0)</f>
        <v>0</v>
      </c>
      <c r="BF113" s="184">
        <f>IF(N113="snížená",J113,0)</f>
        <v>0</v>
      </c>
      <c r="BG113" s="184">
        <f>IF(N113="zákl. přenesená",J113,0)</f>
        <v>0</v>
      </c>
      <c r="BH113" s="184">
        <f>IF(N113="sníž. přenesená",J113,0)</f>
        <v>0</v>
      </c>
      <c r="BI113" s="184">
        <f>IF(N113="nulová",J113,0)</f>
        <v>0</v>
      </c>
      <c r="BJ113" s="16" t="s">
        <v>79</v>
      </c>
      <c r="BK113" s="184">
        <f>ROUND(I113*H113,2)</f>
        <v>0</v>
      </c>
      <c r="BL113" s="16" t="s">
        <v>126</v>
      </c>
      <c r="BM113" s="183" t="s">
        <v>171</v>
      </c>
    </row>
    <row r="114" spans="1:65" s="2" customFormat="1" ht="11.25">
      <c r="A114" s="33"/>
      <c r="B114" s="34"/>
      <c r="C114" s="35"/>
      <c r="D114" s="185" t="s">
        <v>128</v>
      </c>
      <c r="E114" s="35"/>
      <c r="F114" s="186" t="s">
        <v>172</v>
      </c>
      <c r="G114" s="35"/>
      <c r="H114" s="35"/>
      <c r="I114" s="187"/>
      <c r="J114" s="35"/>
      <c r="K114" s="35"/>
      <c r="L114" s="38"/>
      <c r="M114" s="188"/>
      <c r="N114" s="189"/>
      <c r="O114" s="63"/>
      <c r="P114" s="63"/>
      <c r="Q114" s="63"/>
      <c r="R114" s="63"/>
      <c r="S114" s="63"/>
      <c r="T114" s="64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T114" s="16" t="s">
        <v>128</v>
      </c>
      <c r="AU114" s="16" t="s">
        <v>82</v>
      </c>
    </row>
    <row r="115" spans="1:65" s="2" customFormat="1" ht="11.25">
      <c r="A115" s="33"/>
      <c r="B115" s="34"/>
      <c r="C115" s="35"/>
      <c r="D115" s="190" t="s">
        <v>130</v>
      </c>
      <c r="E115" s="35"/>
      <c r="F115" s="191" t="s">
        <v>173</v>
      </c>
      <c r="G115" s="35"/>
      <c r="H115" s="35"/>
      <c r="I115" s="187"/>
      <c r="J115" s="35"/>
      <c r="K115" s="35"/>
      <c r="L115" s="38"/>
      <c r="M115" s="188"/>
      <c r="N115" s="189"/>
      <c r="O115" s="63"/>
      <c r="P115" s="63"/>
      <c r="Q115" s="63"/>
      <c r="R115" s="63"/>
      <c r="S115" s="63"/>
      <c r="T115" s="64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T115" s="16" t="s">
        <v>130</v>
      </c>
      <c r="AU115" s="16" t="s">
        <v>82</v>
      </c>
    </row>
    <row r="116" spans="1:65" s="2" customFormat="1" ht="19.5">
      <c r="A116" s="33"/>
      <c r="B116" s="34"/>
      <c r="C116" s="35"/>
      <c r="D116" s="185" t="s">
        <v>160</v>
      </c>
      <c r="E116" s="35"/>
      <c r="F116" s="203" t="s">
        <v>161</v>
      </c>
      <c r="G116" s="35"/>
      <c r="H116" s="35"/>
      <c r="I116" s="187"/>
      <c r="J116" s="35"/>
      <c r="K116" s="35"/>
      <c r="L116" s="38"/>
      <c r="M116" s="188"/>
      <c r="N116" s="189"/>
      <c r="O116" s="63"/>
      <c r="P116" s="63"/>
      <c r="Q116" s="63"/>
      <c r="R116" s="63"/>
      <c r="S116" s="63"/>
      <c r="T116" s="64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T116" s="16" t="s">
        <v>160</v>
      </c>
      <c r="AU116" s="16" t="s">
        <v>82</v>
      </c>
    </row>
    <row r="117" spans="1:65" s="2" customFormat="1" ht="16.5" customHeight="1">
      <c r="A117" s="33"/>
      <c r="B117" s="34"/>
      <c r="C117" s="172" t="s">
        <v>174</v>
      </c>
      <c r="D117" s="172" t="s">
        <v>121</v>
      </c>
      <c r="E117" s="173" t="s">
        <v>175</v>
      </c>
      <c r="F117" s="174" t="s">
        <v>176</v>
      </c>
      <c r="G117" s="175" t="s">
        <v>124</v>
      </c>
      <c r="H117" s="176">
        <v>400</v>
      </c>
      <c r="I117" s="177"/>
      <c r="J117" s="178">
        <f>ROUND(I117*H117,2)</f>
        <v>0</v>
      </c>
      <c r="K117" s="174" t="s">
        <v>125</v>
      </c>
      <c r="L117" s="38"/>
      <c r="M117" s="179" t="s">
        <v>19</v>
      </c>
      <c r="N117" s="180" t="s">
        <v>42</v>
      </c>
      <c r="O117" s="63"/>
      <c r="P117" s="181">
        <f>O117*H117</f>
        <v>0</v>
      </c>
      <c r="Q117" s="181">
        <v>0</v>
      </c>
      <c r="R117" s="181">
        <f>Q117*H117</f>
        <v>0</v>
      </c>
      <c r="S117" s="181">
        <v>0</v>
      </c>
      <c r="T117" s="182">
        <f>S117*H117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R117" s="183" t="s">
        <v>126</v>
      </c>
      <c r="AT117" s="183" t="s">
        <v>121</v>
      </c>
      <c r="AU117" s="183" t="s">
        <v>82</v>
      </c>
      <c r="AY117" s="16" t="s">
        <v>119</v>
      </c>
      <c r="BE117" s="184">
        <f>IF(N117="základní",J117,0)</f>
        <v>0</v>
      </c>
      <c r="BF117" s="184">
        <f>IF(N117="snížená",J117,0)</f>
        <v>0</v>
      </c>
      <c r="BG117" s="184">
        <f>IF(N117="zákl. přenesená",J117,0)</f>
        <v>0</v>
      </c>
      <c r="BH117" s="184">
        <f>IF(N117="sníž. přenesená",J117,0)</f>
        <v>0</v>
      </c>
      <c r="BI117" s="184">
        <f>IF(N117="nulová",J117,0)</f>
        <v>0</v>
      </c>
      <c r="BJ117" s="16" t="s">
        <v>79</v>
      </c>
      <c r="BK117" s="184">
        <f>ROUND(I117*H117,2)</f>
        <v>0</v>
      </c>
      <c r="BL117" s="16" t="s">
        <v>126</v>
      </c>
      <c r="BM117" s="183" t="s">
        <v>177</v>
      </c>
    </row>
    <row r="118" spans="1:65" s="2" customFormat="1" ht="11.25">
      <c r="A118" s="33"/>
      <c r="B118" s="34"/>
      <c r="C118" s="35"/>
      <c r="D118" s="185" t="s">
        <v>128</v>
      </c>
      <c r="E118" s="35"/>
      <c r="F118" s="186" t="s">
        <v>178</v>
      </c>
      <c r="G118" s="35"/>
      <c r="H118" s="35"/>
      <c r="I118" s="187"/>
      <c r="J118" s="35"/>
      <c r="K118" s="35"/>
      <c r="L118" s="38"/>
      <c r="M118" s="188"/>
      <c r="N118" s="189"/>
      <c r="O118" s="63"/>
      <c r="P118" s="63"/>
      <c r="Q118" s="63"/>
      <c r="R118" s="63"/>
      <c r="S118" s="63"/>
      <c r="T118" s="64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6" t="s">
        <v>128</v>
      </c>
      <c r="AU118" s="16" t="s">
        <v>82</v>
      </c>
    </row>
    <row r="119" spans="1:65" s="2" customFormat="1" ht="11.25">
      <c r="A119" s="33"/>
      <c r="B119" s="34"/>
      <c r="C119" s="35"/>
      <c r="D119" s="190" t="s">
        <v>130</v>
      </c>
      <c r="E119" s="35"/>
      <c r="F119" s="191" t="s">
        <v>179</v>
      </c>
      <c r="G119" s="35"/>
      <c r="H119" s="35"/>
      <c r="I119" s="187"/>
      <c r="J119" s="35"/>
      <c r="K119" s="35"/>
      <c r="L119" s="38"/>
      <c r="M119" s="188"/>
      <c r="N119" s="189"/>
      <c r="O119" s="63"/>
      <c r="P119" s="63"/>
      <c r="Q119" s="63"/>
      <c r="R119" s="63"/>
      <c r="S119" s="63"/>
      <c r="T119" s="64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130</v>
      </c>
      <c r="AU119" s="16" t="s">
        <v>82</v>
      </c>
    </row>
    <row r="120" spans="1:65" s="2" customFormat="1" ht="19.5">
      <c r="A120" s="33"/>
      <c r="B120" s="34"/>
      <c r="C120" s="35"/>
      <c r="D120" s="185" t="s">
        <v>160</v>
      </c>
      <c r="E120" s="35"/>
      <c r="F120" s="203" t="s">
        <v>161</v>
      </c>
      <c r="G120" s="35"/>
      <c r="H120" s="35"/>
      <c r="I120" s="187"/>
      <c r="J120" s="35"/>
      <c r="K120" s="35"/>
      <c r="L120" s="38"/>
      <c r="M120" s="188"/>
      <c r="N120" s="189"/>
      <c r="O120" s="63"/>
      <c r="P120" s="63"/>
      <c r="Q120" s="63"/>
      <c r="R120" s="63"/>
      <c r="S120" s="63"/>
      <c r="T120" s="64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6" t="s">
        <v>160</v>
      </c>
      <c r="AU120" s="16" t="s">
        <v>82</v>
      </c>
    </row>
    <row r="121" spans="1:65" s="13" customFormat="1" ht="11.25">
      <c r="B121" s="192"/>
      <c r="C121" s="193"/>
      <c r="D121" s="185" t="s">
        <v>132</v>
      </c>
      <c r="E121" s="194" t="s">
        <v>19</v>
      </c>
      <c r="F121" s="195" t="s">
        <v>180</v>
      </c>
      <c r="G121" s="193"/>
      <c r="H121" s="196">
        <v>400</v>
      </c>
      <c r="I121" s="197"/>
      <c r="J121" s="193"/>
      <c r="K121" s="193"/>
      <c r="L121" s="198"/>
      <c r="M121" s="199"/>
      <c r="N121" s="200"/>
      <c r="O121" s="200"/>
      <c r="P121" s="200"/>
      <c r="Q121" s="200"/>
      <c r="R121" s="200"/>
      <c r="S121" s="200"/>
      <c r="T121" s="201"/>
      <c r="AT121" s="202" t="s">
        <v>132</v>
      </c>
      <c r="AU121" s="202" t="s">
        <v>82</v>
      </c>
      <c r="AV121" s="13" t="s">
        <v>82</v>
      </c>
      <c r="AW121" s="13" t="s">
        <v>33</v>
      </c>
      <c r="AX121" s="13" t="s">
        <v>79</v>
      </c>
      <c r="AY121" s="202" t="s">
        <v>119</v>
      </c>
    </row>
    <row r="122" spans="1:65" s="2" customFormat="1" ht="16.5" customHeight="1">
      <c r="A122" s="33"/>
      <c r="B122" s="34"/>
      <c r="C122" s="172" t="s">
        <v>181</v>
      </c>
      <c r="D122" s="172" t="s">
        <v>121</v>
      </c>
      <c r="E122" s="173" t="s">
        <v>182</v>
      </c>
      <c r="F122" s="174" t="s">
        <v>183</v>
      </c>
      <c r="G122" s="175" t="s">
        <v>136</v>
      </c>
      <c r="H122" s="176">
        <v>15</v>
      </c>
      <c r="I122" s="177"/>
      <c r="J122" s="178">
        <f>ROUND(I122*H122,2)</f>
        <v>0</v>
      </c>
      <c r="K122" s="174" t="s">
        <v>125</v>
      </c>
      <c r="L122" s="38"/>
      <c r="M122" s="179" t="s">
        <v>19</v>
      </c>
      <c r="N122" s="180" t="s">
        <v>42</v>
      </c>
      <c r="O122" s="63"/>
      <c r="P122" s="181">
        <f>O122*H122</f>
        <v>0</v>
      </c>
      <c r="Q122" s="181">
        <v>0</v>
      </c>
      <c r="R122" s="181">
        <f>Q122*H122</f>
        <v>0</v>
      </c>
      <c r="S122" s="181">
        <v>0</v>
      </c>
      <c r="T122" s="182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83" t="s">
        <v>126</v>
      </c>
      <c r="AT122" s="183" t="s">
        <v>121</v>
      </c>
      <c r="AU122" s="183" t="s">
        <v>82</v>
      </c>
      <c r="AY122" s="16" t="s">
        <v>119</v>
      </c>
      <c r="BE122" s="184">
        <f>IF(N122="základní",J122,0)</f>
        <v>0</v>
      </c>
      <c r="BF122" s="184">
        <f>IF(N122="snížená",J122,0)</f>
        <v>0</v>
      </c>
      <c r="BG122" s="184">
        <f>IF(N122="zákl. přenesená",J122,0)</f>
        <v>0</v>
      </c>
      <c r="BH122" s="184">
        <f>IF(N122="sníž. přenesená",J122,0)</f>
        <v>0</v>
      </c>
      <c r="BI122" s="184">
        <f>IF(N122="nulová",J122,0)</f>
        <v>0</v>
      </c>
      <c r="BJ122" s="16" t="s">
        <v>79</v>
      </c>
      <c r="BK122" s="184">
        <f>ROUND(I122*H122,2)</f>
        <v>0</v>
      </c>
      <c r="BL122" s="16" t="s">
        <v>126</v>
      </c>
      <c r="BM122" s="183" t="s">
        <v>184</v>
      </c>
    </row>
    <row r="123" spans="1:65" s="2" customFormat="1" ht="11.25">
      <c r="A123" s="33"/>
      <c r="B123" s="34"/>
      <c r="C123" s="35"/>
      <c r="D123" s="185" t="s">
        <v>128</v>
      </c>
      <c r="E123" s="35"/>
      <c r="F123" s="186" t="s">
        <v>185</v>
      </c>
      <c r="G123" s="35"/>
      <c r="H123" s="35"/>
      <c r="I123" s="187"/>
      <c r="J123" s="35"/>
      <c r="K123" s="35"/>
      <c r="L123" s="38"/>
      <c r="M123" s="188"/>
      <c r="N123" s="189"/>
      <c r="O123" s="63"/>
      <c r="P123" s="63"/>
      <c r="Q123" s="63"/>
      <c r="R123" s="63"/>
      <c r="S123" s="63"/>
      <c r="T123" s="64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128</v>
      </c>
      <c r="AU123" s="16" t="s">
        <v>82</v>
      </c>
    </row>
    <row r="124" spans="1:65" s="2" customFormat="1" ht="11.25">
      <c r="A124" s="33"/>
      <c r="B124" s="34"/>
      <c r="C124" s="35"/>
      <c r="D124" s="190" t="s">
        <v>130</v>
      </c>
      <c r="E124" s="35"/>
      <c r="F124" s="191" t="s">
        <v>186</v>
      </c>
      <c r="G124" s="35"/>
      <c r="H124" s="35"/>
      <c r="I124" s="187"/>
      <c r="J124" s="35"/>
      <c r="K124" s="35"/>
      <c r="L124" s="38"/>
      <c r="M124" s="188"/>
      <c r="N124" s="189"/>
      <c r="O124" s="63"/>
      <c r="P124" s="63"/>
      <c r="Q124" s="63"/>
      <c r="R124" s="63"/>
      <c r="S124" s="63"/>
      <c r="T124" s="64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130</v>
      </c>
      <c r="AU124" s="16" t="s">
        <v>82</v>
      </c>
    </row>
    <row r="125" spans="1:65" s="2" customFormat="1" ht="16.5" customHeight="1">
      <c r="A125" s="33"/>
      <c r="B125" s="34"/>
      <c r="C125" s="172" t="s">
        <v>187</v>
      </c>
      <c r="D125" s="172" t="s">
        <v>121</v>
      </c>
      <c r="E125" s="173" t="s">
        <v>188</v>
      </c>
      <c r="F125" s="174" t="s">
        <v>189</v>
      </c>
      <c r="G125" s="175" t="s">
        <v>136</v>
      </c>
      <c r="H125" s="176">
        <v>6</v>
      </c>
      <c r="I125" s="177"/>
      <c r="J125" s="178">
        <f>ROUND(I125*H125,2)</f>
        <v>0</v>
      </c>
      <c r="K125" s="174" t="s">
        <v>125</v>
      </c>
      <c r="L125" s="38"/>
      <c r="M125" s="179" t="s">
        <v>19</v>
      </c>
      <c r="N125" s="180" t="s">
        <v>42</v>
      </c>
      <c r="O125" s="63"/>
      <c r="P125" s="181">
        <f>O125*H125</f>
        <v>0</v>
      </c>
      <c r="Q125" s="181">
        <v>0</v>
      </c>
      <c r="R125" s="181">
        <f>Q125*H125</f>
        <v>0</v>
      </c>
      <c r="S125" s="181">
        <v>0</v>
      </c>
      <c r="T125" s="182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83" t="s">
        <v>126</v>
      </c>
      <c r="AT125" s="183" t="s">
        <v>121</v>
      </c>
      <c r="AU125" s="183" t="s">
        <v>82</v>
      </c>
      <c r="AY125" s="16" t="s">
        <v>119</v>
      </c>
      <c r="BE125" s="184">
        <f>IF(N125="základní",J125,0)</f>
        <v>0</v>
      </c>
      <c r="BF125" s="184">
        <f>IF(N125="snížená",J125,0)</f>
        <v>0</v>
      </c>
      <c r="BG125" s="184">
        <f>IF(N125="zákl. přenesená",J125,0)</f>
        <v>0</v>
      </c>
      <c r="BH125" s="184">
        <f>IF(N125="sníž. přenesená",J125,0)</f>
        <v>0</v>
      </c>
      <c r="BI125" s="184">
        <f>IF(N125="nulová",J125,0)</f>
        <v>0</v>
      </c>
      <c r="BJ125" s="16" t="s">
        <v>79</v>
      </c>
      <c r="BK125" s="184">
        <f>ROUND(I125*H125,2)</f>
        <v>0</v>
      </c>
      <c r="BL125" s="16" t="s">
        <v>126</v>
      </c>
      <c r="BM125" s="183" t="s">
        <v>190</v>
      </c>
    </row>
    <row r="126" spans="1:65" s="2" customFormat="1" ht="11.25">
      <c r="A126" s="33"/>
      <c r="B126" s="34"/>
      <c r="C126" s="35"/>
      <c r="D126" s="185" t="s">
        <v>128</v>
      </c>
      <c r="E126" s="35"/>
      <c r="F126" s="186" t="s">
        <v>191</v>
      </c>
      <c r="G126" s="35"/>
      <c r="H126" s="35"/>
      <c r="I126" s="187"/>
      <c r="J126" s="35"/>
      <c r="K126" s="35"/>
      <c r="L126" s="38"/>
      <c r="M126" s="188"/>
      <c r="N126" s="189"/>
      <c r="O126" s="63"/>
      <c r="P126" s="63"/>
      <c r="Q126" s="63"/>
      <c r="R126" s="63"/>
      <c r="S126" s="63"/>
      <c r="T126" s="64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128</v>
      </c>
      <c r="AU126" s="16" t="s">
        <v>82</v>
      </c>
    </row>
    <row r="127" spans="1:65" s="2" customFormat="1" ht="11.25">
      <c r="A127" s="33"/>
      <c r="B127" s="34"/>
      <c r="C127" s="35"/>
      <c r="D127" s="190" t="s">
        <v>130</v>
      </c>
      <c r="E127" s="35"/>
      <c r="F127" s="191" t="s">
        <v>192</v>
      </c>
      <c r="G127" s="35"/>
      <c r="H127" s="35"/>
      <c r="I127" s="187"/>
      <c r="J127" s="35"/>
      <c r="K127" s="35"/>
      <c r="L127" s="38"/>
      <c r="M127" s="188"/>
      <c r="N127" s="189"/>
      <c r="O127" s="63"/>
      <c r="P127" s="63"/>
      <c r="Q127" s="63"/>
      <c r="R127" s="63"/>
      <c r="S127" s="63"/>
      <c r="T127" s="64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130</v>
      </c>
      <c r="AU127" s="16" t="s">
        <v>82</v>
      </c>
    </row>
    <row r="128" spans="1:65" s="2" customFormat="1" ht="16.5" customHeight="1">
      <c r="A128" s="33"/>
      <c r="B128" s="34"/>
      <c r="C128" s="172" t="s">
        <v>193</v>
      </c>
      <c r="D128" s="172" t="s">
        <v>121</v>
      </c>
      <c r="E128" s="173" t="s">
        <v>194</v>
      </c>
      <c r="F128" s="174" t="s">
        <v>195</v>
      </c>
      <c r="G128" s="175" t="s">
        <v>136</v>
      </c>
      <c r="H128" s="176">
        <v>1</v>
      </c>
      <c r="I128" s="177"/>
      <c r="J128" s="178">
        <f>ROUND(I128*H128,2)</f>
        <v>0</v>
      </c>
      <c r="K128" s="174" t="s">
        <v>125</v>
      </c>
      <c r="L128" s="38"/>
      <c r="M128" s="179" t="s">
        <v>19</v>
      </c>
      <c r="N128" s="180" t="s">
        <v>42</v>
      </c>
      <c r="O128" s="63"/>
      <c r="P128" s="181">
        <f>O128*H128</f>
        <v>0</v>
      </c>
      <c r="Q128" s="181">
        <v>0</v>
      </c>
      <c r="R128" s="181">
        <f>Q128*H128</f>
        <v>0</v>
      </c>
      <c r="S128" s="181">
        <v>0</v>
      </c>
      <c r="T128" s="182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83" t="s">
        <v>126</v>
      </c>
      <c r="AT128" s="183" t="s">
        <v>121</v>
      </c>
      <c r="AU128" s="183" t="s">
        <v>82</v>
      </c>
      <c r="AY128" s="16" t="s">
        <v>119</v>
      </c>
      <c r="BE128" s="184">
        <f>IF(N128="základní",J128,0)</f>
        <v>0</v>
      </c>
      <c r="BF128" s="184">
        <f>IF(N128="snížená",J128,0)</f>
        <v>0</v>
      </c>
      <c r="BG128" s="184">
        <f>IF(N128="zákl. přenesená",J128,0)</f>
        <v>0</v>
      </c>
      <c r="BH128" s="184">
        <f>IF(N128="sníž. přenesená",J128,0)</f>
        <v>0</v>
      </c>
      <c r="BI128" s="184">
        <f>IF(N128="nulová",J128,0)</f>
        <v>0</v>
      </c>
      <c r="BJ128" s="16" t="s">
        <v>79</v>
      </c>
      <c r="BK128" s="184">
        <f>ROUND(I128*H128,2)</f>
        <v>0</v>
      </c>
      <c r="BL128" s="16" t="s">
        <v>126</v>
      </c>
      <c r="BM128" s="183" t="s">
        <v>196</v>
      </c>
    </row>
    <row r="129" spans="1:65" s="2" customFormat="1" ht="11.25">
      <c r="A129" s="33"/>
      <c r="B129" s="34"/>
      <c r="C129" s="35"/>
      <c r="D129" s="185" t="s">
        <v>128</v>
      </c>
      <c r="E129" s="35"/>
      <c r="F129" s="186" t="s">
        <v>197</v>
      </c>
      <c r="G129" s="35"/>
      <c r="H129" s="35"/>
      <c r="I129" s="187"/>
      <c r="J129" s="35"/>
      <c r="K129" s="35"/>
      <c r="L129" s="38"/>
      <c r="M129" s="188"/>
      <c r="N129" s="189"/>
      <c r="O129" s="63"/>
      <c r="P129" s="63"/>
      <c r="Q129" s="63"/>
      <c r="R129" s="63"/>
      <c r="S129" s="63"/>
      <c r="T129" s="64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128</v>
      </c>
      <c r="AU129" s="16" t="s">
        <v>82</v>
      </c>
    </row>
    <row r="130" spans="1:65" s="2" customFormat="1" ht="11.25">
      <c r="A130" s="33"/>
      <c r="B130" s="34"/>
      <c r="C130" s="35"/>
      <c r="D130" s="190" t="s">
        <v>130</v>
      </c>
      <c r="E130" s="35"/>
      <c r="F130" s="191" t="s">
        <v>198</v>
      </c>
      <c r="G130" s="35"/>
      <c r="H130" s="35"/>
      <c r="I130" s="187"/>
      <c r="J130" s="35"/>
      <c r="K130" s="35"/>
      <c r="L130" s="38"/>
      <c r="M130" s="188"/>
      <c r="N130" s="189"/>
      <c r="O130" s="63"/>
      <c r="P130" s="63"/>
      <c r="Q130" s="63"/>
      <c r="R130" s="63"/>
      <c r="S130" s="63"/>
      <c r="T130" s="64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130</v>
      </c>
      <c r="AU130" s="16" t="s">
        <v>82</v>
      </c>
    </row>
    <row r="131" spans="1:65" s="2" customFormat="1" ht="16.5" customHeight="1">
      <c r="A131" s="33"/>
      <c r="B131" s="34"/>
      <c r="C131" s="172" t="s">
        <v>199</v>
      </c>
      <c r="D131" s="172" t="s">
        <v>121</v>
      </c>
      <c r="E131" s="173" t="s">
        <v>200</v>
      </c>
      <c r="F131" s="174" t="s">
        <v>201</v>
      </c>
      <c r="G131" s="175" t="s">
        <v>124</v>
      </c>
      <c r="H131" s="176">
        <v>1018.3</v>
      </c>
      <c r="I131" s="177"/>
      <c r="J131" s="178">
        <f>ROUND(I131*H131,2)</f>
        <v>0</v>
      </c>
      <c r="K131" s="174" t="s">
        <v>125</v>
      </c>
      <c r="L131" s="38"/>
      <c r="M131" s="179" t="s">
        <v>19</v>
      </c>
      <c r="N131" s="180" t="s">
        <v>42</v>
      </c>
      <c r="O131" s="63"/>
      <c r="P131" s="181">
        <f>O131*H131</f>
        <v>0</v>
      </c>
      <c r="Q131" s="181">
        <v>0</v>
      </c>
      <c r="R131" s="181">
        <f>Q131*H131</f>
        <v>0</v>
      </c>
      <c r="S131" s="181">
        <v>0</v>
      </c>
      <c r="T131" s="182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83" t="s">
        <v>126</v>
      </c>
      <c r="AT131" s="183" t="s">
        <v>121</v>
      </c>
      <c r="AU131" s="183" t="s">
        <v>82</v>
      </c>
      <c r="AY131" s="16" t="s">
        <v>119</v>
      </c>
      <c r="BE131" s="184">
        <f>IF(N131="základní",J131,0)</f>
        <v>0</v>
      </c>
      <c r="BF131" s="184">
        <f>IF(N131="snížená",J131,0)</f>
        <v>0</v>
      </c>
      <c r="BG131" s="184">
        <f>IF(N131="zákl. přenesená",J131,0)</f>
        <v>0</v>
      </c>
      <c r="BH131" s="184">
        <f>IF(N131="sníž. přenesená",J131,0)</f>
        <v>0</v>
      </c>
      <c r="BI131" s="184">
        <f>IF(N131="nulová",J131,0)</f>
        <v>0</v>
      </c>
      <c r="BJ131" s="16" t="s">
        <v>79</v>
      </c>
      <c r="BK131" s="184">
        <f>ROUND(I131*H131,2)</f>
        <v>0</v>
      </c>
      <c r="BL131" s="16" t="s">
        <v>126</v>
      </c>
      <c r="BM131" s="183" t="s">
        <v>202</v>
      </c>
    </row>
    <row r="132" spans="1:65" s="2" customFormat="1" ht="11.25">
      <c r="A132" s="33"/>
      <c r="B132" s="34"/>
      <c r="C132" s="35"/>
      <c r="D132" s="185" t="s">
        <v>128</v>
      </c>
      <c r="E132" s="35"/>
      <c r="F132" s="186" t="s">
        <v>203</v>
      </c>
      <c r="G132" s="35"/>
      <c r="H132" s="35"/>
      <c r="I132" s="187"/>
      <c r="J132" s="35"/>
      <c r="K132" s="35"/>
      <c r="L132" s="38"/>
      <c r="M132" s="188"/>
      <c r="N132" s="189"/>
      <c r="O132" s="63"/>
      <c r="P132" s="63"/>
      <c r="Q132" s="63"/>
      <c r="R132" s="63"/>
      <c r="S132" s="63"/>
      <c r="T132" s="64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128</v>
      </c>
      <c r="AU132" s="16" t="s">
        <v>82</v>
      </c>
    </row>
    <row r="133" spans="1:65" s="2" customFormat="1" ht="11.25">
      <c r="A133" s="33"/>
      <c r="B133" s="34"/>
      <c r="C133" s="35"/>
      <c r="D133" s="190" t="s">
        <v>130</v>
      </c>
      <c r="E133" s="35"/>
      <c r="F133" s="191" t="s">
        <v>204</v>
      </c>
      <c r="G133" s="35"/>
      <c r="H133" s="35"/>
      <c r="I133" s="187"/>
      <c r="J133" s="35"/>
      <c r="K133" s="35"/>
      <c r="L133" s="38"/>
      <c r="M133" s="188"/>
      <c r="N133" s="189"/>
      <c r="O133" s="63"/>
      <c r="P133" s="63"/>
      <c r="Q133" s="63"/>
      <c r="R133" s="63"/>
      <c r="S133" s="63"/>
      <c r="T133" s="64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130</v>
      </c>
      <c r="AU133" s="16" t="s">
        <v>82</v>
      </c>
    </row>
    <row r="134" spans="1:65" s="2" customFormat="1" ht="19.5">
      <c r="A134" s="33"/>
      <c r="B134" s="34"/>
      <c r="C134" s="35"/>
      <c r="D134" s="185" t="s">
        <v>160</v>
      </c>
      <c r="E134" s="35"/>
      <c r="F134" s="203" t="s">
        <v>205</v>
      </c>
      <c r="G134" s="35"/>
      <c r="H134" s="35"/>
      <c r="I134" s="187"/>
      <c r="J134" s="35"/>
      <c r="K134" s="35"/>
      <c r="L134" s="38"/>
      <c r="M134" s="188"/>
      <c r="N134" s="189"/>
      <c r="O134" s="63"/>
      <c r="P134" s="63"/>
      <c r="Q134" s="63"/>
      <c r="R134" s="63"/>
      <c r="S134" s="63"/>
      <c r="T134" s="64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160</v>
      </c>
      <c r="AU134" s="16" t="s">
        <v>82</v>
      </c>
    </row>
    <row r="135" spans="1:65" s="13" customFormat="1" ht="11.25">
      <c r="B135" s="192"/>
      <c r="C135" s="193"/>
      <c r="D135" s="185" t="s">
        <v>132</v>
      </c>
      <c r="E135" s="194" t="s">
        <v>19</v>
      </c>
      <c r="F135" s="195" t="s">
        <v>206</v>
      </c>
      <c r="G135" s="193"/>
      <c r="H135" s="196">
        <v>924.4</v>
      </c>
      <c r="I135" s="197"/>
      <c r="J135" s="193"/>
      <c r="K135" s="193"/>
      <c r="L135" s="198"/>
      <c r="M135" s="199"/>
      <c r="N135" s="200"/>
      <c r="O135" s="200"/>
      <c r="P135" s="200"/>
      <c r="Q135" s="200"/>
      <c r="R135" s="200"/>
      <c r="S135" s="200"/>
      <c r="T135" s="201"/>
      <c r="AT135" s="202" t="s">
        <v>132</v>
      </c>
      <c r="AU135" s="202" t="s">
        <v>82</v>
      </c>
      <c r="AV135" s="13" t="s">
        <v>82</v>
      </c>
      <c r="AW135" s="13" t="s">
        <v>33</v>
      </c>
      <c r="AX135" s="13" t="s">
        <v>71</v>
      </c>
      <c r="AY135" s="202" t="s">
        <v>119</v>
      </c>
    </row>
    <row r="136" spans="1:65" s="13" customFormat="1" ht="11.25">
      <c r="B136" s="192"/>
      <c r="C136" s="193"/>
      <c r="D136" s="185" t="s">
        <v>132</v>
      </c>
      <c r="E136" s="194" t="s">
        <v>19</v>
      </c>
      <c r="F136" s="195" t="s">
        <v>207</v>
      </c>
      <c r="G136" s="193"/>
      <c r="H136" s="196">
        <v>87.6</v>
      </c>
      <c r="I136" s="197"/>
      <c r="J136" s="193"/>
      <c r="K136" s="193"/>
      <c r="L136" s="198"/>
      <c r="M136" s="199"/>
      <c r="N136" s="200"/>
      <c r="O136" s="200"/>
      <c r="P136" s="200"/>
      <c r="Q136" s="200"/>
      <c r="R136" s="200"/>
      <c r="S136" s="200"/>
      <c r="T136" s="201"/>
      <c r="AT136" s="202" t="s">
        <v>132</v>
      </c>
      <c r="AU136" s="202" t="s">
        <v>82</v>
      </c>
      <c r="AV136" s="13" t="s">
        <v>82</v>
      </c>
      <c r="AW136" s="13" t="s">
        <v>33</v>
      </c>
      <c r="AX136" s="13" t="s">
        <v>71</v>
      </c>
      <c r="AY136" s="202" t="s">
        <v>119</v>
      </c>
    </row>
    <row r="137" spans="1:65" s="13" customFormat="1" ht="11.25">
      <c r="B137" s="192"/>
      <c r="C137" s="193"/>
      <c r="D137" s="185" t="s">
        <v>132</v>
      </c>
      <c r="E137" s="194" t="s">
        <v>19</v>
      </c>
      <c r="F137" s="195" t="s">
        <v>208</v>
      </c>
      <c r="G137" s="193"/>
      <c r="H137" s="196">
        <v>6.3</v>
      </c>
      <c r="I137" s="197"/>
      <c r="J137" s="193"/>
      <c r="K137" s="193"/>
      <c r="L137" s="198"/>
      <c r="M137" s="199"/>
      <c r="N137" s="200"/>
      <c r="O137" s="200"/>
      <c r="P137" s="200"/>
      <c r="Q137" s="200"/>
      <c r="R137" s="200"/>
      <c r="S137" s="200"/>
      <c r="T137" s="201"/>
      <c r="AT137" s="202" t="s">
        <v>132</v>
      </c>
      <c r="AU137" s="202" t="s">
        <v>82</v>
      </c>
      <c r="AV137" s="13" t="s">
        <v>82</v>
      </c>
      <c r="AW137" s="13" t="s">
        <v>33</v>
      </c>
      <c r="AX137" s="13" t="s">
        <v>71</v>
      </c>
      <c r="AY137" s="202" t="s">
        <v>119</v>
      </c>
    </row>
    <row r="138" spans="1:65" s="2" customFormat="1" ht="21.75" customHeight="1">
      <c r="A138" s="33"/>
      <c r="B138" s="34"/>
      <c r="C138" s="172" t="s">
        <v>209</v>
      </c>
      <c r="D138" s="172" t="s">
        <v>121</v>
      </c>
      <c r="E138" s="173" t="s">
        <v>210</v>
      </c>
      <c r="F138" s="174" t="s">
        <v>211</v>
      </c>
      <c r="G138" s="175" t="s">
        <v>212</v>
      </c>
      <c r="H138" s="176">
        <v>437.19</v>
      </c>
      <c r="I138" s="177"/>
      <c r="J138" s="178">
        <f>ROUND(I138*H138,2)</f>
        <v>0</v>
      </c>
      <c r="K138" s="174" t="s">
        <v>125</v>
      </c>
      <c r="L138" s="38"/>
      <c r="M138" s="179" t="s">
        <v>19</v>
      </c>
      <c r="N138" s="180" t="s">
        <v>42</v>
      </c>
      <c r="O138" s="63"/>
      <c r="P138" s="181">
        <f>O138*H138</f>
        <v>0</v>
      </c>
      <c r="Q138" s="181">
        <v>0</v>
      </c>
      <c r="R138" s="181">
        <f>Q138*H138</f>
        <v>0</v>
      </c>
      <c r="S138" s="181">
        <v>0</v>
      </c>
      <c r="T138" s="182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83" t="s">
        <v>126</v>
      </c>
      <c r="AT138" s="183" t="s">
        <v>121</v>
      </c>
      <c r="AU138" s="183" t="s">
        <v>82</v>
      </c>
      <c r="AY138" s="16" t="s">
        <v>119</v>
      </c>
      <c r="BE138" s="184">
        <f>IF(N138="základní",J138,0)</f>
        <v>0</v>
      </c>
      <c r="BF138" s="184">
        <f>IF(N138="snížená",J138,0)</f>
        <v>0</v>
      </c>
      <c r="BG138" s="184">
        <f>IF(N138="zákl. přenesená",J138,0)</f>
        <v>0</v>
      </c>
      <c r="BH138" s="184">
        <f>IF(N138="sníž. přenesená",J138,0)</f>
        <v>0</v>
      </c>
      <c r="BI138" s="184">
        <f>IF(N138="nulová",J138,0)</f>
        <v>0</v>
      </c>
      <c r="BJ138" s="16" t="s">
        <v>79</v>
      </c>
      <c r="BK138" s="184">
        <f>ROUND(I138*H138,2)</f>
        <v>0</v>
      </c>
      <c r="BL138" s="16" t="s">
        <v>126</v>
      </c>
      <c r="BM138" s="183" t="s">
        <v>213</v>
      </c>
    </row>
    <row r="139" spans="1:65" s="2" customFormat="1" ht="11.25">
      <c r="A139" s="33"/>
      <c r="B139" s="34"/>
      <c r="C139" s="35"/>
      <c r="D139" s="185" t="s">
        <v>128</v>
      </c>
      <c r="E139" s="35"/>
      <c r="F139" s="186" t="s">
        <v>214</v>
      </c>
      <c r="G139" s="35"/>
      <c r="H139" s="35"/>
      <c r="I139" s="187"/>
      <c r="J139" s="35"/>
      <c r="K139" s="35"/>
      <c r="L139" s="38"/>
      <c r="M139" s="188"/>
      <c r="N139" s="189"/>
      <c r="O139" s="63"/>
      <c r="P139" s="63"/>
      <c r="Q139" s="63"/>
      <c r="R139" s="63"/>
      <c r="S139" s="63"/>
      <c r="T139" s="64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128</v>
      </c>
      <c r="AU139" s="16" t="s">
        <v>82</v>
      </c>
    </row>
    <row r="140" spans="1:65" s="2" customFormat="1" ht="11.25">
      <c r="A140" s="33"/>
      <c r="B140" s="34"/>
      <c r="C140" s="35"/>
      <c r="D140" s="190" t="s">
        <v>130</v>
      </c>
      <c r="E140" s="35"/>
      <c r="F140" s="191" t="s">
        <v>215</v>
      </c>
      <c r="G140" s="35"/>
      <c r="H140" s="35"/>
      <c r="I140" s="187"/>
      <c r="J140" s="35"/>
      <c r="K140" s="35"/>
      <c r="L140" s="38"/>
      <c r="M140" s="188"/>
      <c r="N140" s="189"/>
      <c r="O140" s="63"/>
      <c r="P140" s="63"/>
      <c r="Q140" s="63"/>
      <c r="R140" s="63"/>
      <c r="S140" s="63"/>
      <c r="T140" s="64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130</v>
      </c>
      <c r="AU140" s="16" t="s">
        <v>82</v>
      </c>
    </row>
    <row r="141" spans="1:65" s="13" customFormat="1" ht="11.25">
      <c r="B141" s="192"/>
      <c r="C141" s="193"/>
      <c r="D141" s="185" t="s">
        <v>132</v>
      </c>
      <c r="E141" s="194" t="s">
        <v>19</v>
      </c>
      <c r="F141" s="195" t="s">
        <v>216</v>
      </c>
      <c r="G141" s="193"/>
      <c r="H141" s="196">
        <v>243</v>
      </c>
      <c r="I141" s="197"/>
      <c r="J141" s="193"/>
      <c r="K141" s="193"/>
      <c r="L141" s="198"/>
      <c r="M141" s="199"/>
      <c r="N141" s="200"/>
      <c r="O141" s="200"/>
      <c r="P141" s="200"/>
      <c r="Q141" s="200"/>
      <c r="R141" s="200"/>
      <c r="S141" s="200"/>
      <c r="T141" s="201"/>
      <c r="AT141" s="202" t="s">
        <v>132</v>
      </c>
      <c r="AU141" s="202" t="s">
        <v>82</v>
      </c>
      <c r="AV141" s="13" t="s">
        <v>82</v>
      </c>
      <c r="AW141" s="13" t="s">
        <v>33</v>
      </c>
      <c r="AX141" s="13" t="s">
        <v>71</v>
      </c>
      <c r="AY141" s="202" t="s">
        <v>119</v>
      </c>
    </row>
    <row r="142" spans="1:65" s="13" customFormat="1" ht="11.25">
      <c r="B142" s="192"/>
      <c r="C142" s="193"/>
      <c r="D142" s="185" t="s">
        <v>132</v>
      </c>
      <c r="E142" s="194" t="s">
        <v>19</v>
      </c>
      <c r="F142" s="195" t="s">
        <v>217</v>
      </c>
      <c r="G142" s="193"/>
      <c r="H142" s="196">
        <v>31.1</v>
      </c>
      <c r="I142" s="197"/>
      <c r="J142" s="193"/>
      <c r="K142" s="193"/>
      <c r="L142" s="198"/>
      <c r="M142" s="199"/>
      <c r="N142" s="200"/>
      <c r="O142" s="200"/>
      <c r="P142" s="200"/>
      <c r="Q142" s="200"/>
      <c r="R142" s="200"/>
      <c r="S142" s="200"/>
      <c r="T142" s="201"/>
      <c r="AT142" s="202" t="s">
        <v>132</v>
      </c>
      <c r="AU142" s="202" t="s">
        <v>82</v>
      </c>
      <c r="AV142" s="13" t="s">
        <v>82</v>
      </c>
      <c r="AW142" s="13" t="s">
        <v>33</v>
      </c>
      <c r="AX142" s="13" t="s">
        <v>71</v>
      </c>
      <c r="AY142" s="202" t="s">
        <v>119</v>
      </c>
    </row>
    <row r="143" spans="1:65" s="13" customFormat="1" ht="11.25">
      <c r="B143" s="192"/>
      <c r="C143" s="193"/>
      <c r="D143" s="185" t="s">
        <v>132</v>
      </c>
      <c r="E143" s="194" t="s">
        <v>19</v>
      </c>
      <c r="F143" s="195" t="s">
        <v>218</v>
      </c>
      <c r="G143" s="193"/>
      <c r="H143" s="196">
        <v>153.16999999999999</v>
      </c>
      <c r="I143" s="197"/>
      <c r="J143" s="193"/>
      <c r="K143" s="193"/>
      <c r="L143" s="198"/>
      <c r="M143" s="199"/>
      <c r="N143" s="200"/>
      <c r="O143" s="200"/>
      <c r="P143" s="200"/>
      <c r="Q143" s="200"/>
      <c r="R143" s="200"/>
      <c r="S143" s="200"/>
      <c r="T143" s="201"/>
      <c r="AT143" s="202" t="s">
        <v>132</v>
      </c>
      <c r="AU143" s="202" t="s">
        <v>82</v>
      </c>
      <c r="AV143" s="13" t="s">
        <v>82</v>
      </c>
      <c r="AW143" s="13" t="s">
        <v>33</v>
      </c>
      <c r="AX143" s="13" t="s">
        <v>71</v>
      </c>
      <c r="AY143" s="202" t="s">
        <v>119</v>
      </c>
    </row>
    <row r="144" spans="1:65" s="13" customFormat="1" ht="11.25">
      <c r="B144" s="192"/>
      <c r="C144" s="193"/>
      <c r="D144" s="185" t="s">
        <v>132</v>
      </c>
      <c r="E144" s="194" t="s">
        <v>19</v>
      </c>
      <c r="F144" s="195" t="s">
        <v>219</v>
      </c>
      <c r="G144" s="193"/>
      <c r="H144" s="196">
        <v>2.82</v>
      </c>
      <c r="I144" s="197"/>
      <c r="J144" s="193"/>
      <c r="K144" s="193"/>
      <c r="L144" s="198"/>
      <c r="M144" s="199"/>
      <c r="N144" s="200"/>
      <c r="O144" s="200"/>
      <c r="P144" s="200"/>
      <c r="Q144" s="200"/>
      <c r="R144" s="200"/>
      <c r="S144" s="200"/>
      <c r="T144" s="201"/>
      <c r="AT144" s="202" t="s">
        <v>132</v>
      </c>
      <c r="AU144" s="202" t="s">
        <v>82</v>
      </c>
      <c r="AV144" s="13" t="s">
        <v>82</v>
      </c>
      <c r="AW144" s="13" t="s">
        <v>33</v>
      </c>
      <c r="AX144" s="13" t="s">
        <v>71</v>
      </c>
      <c r="AY144" s="202" t="s">
        <v>119</v>
      </c>
    </row>
    <row r="145" spans="1:65" s="13" customFormat="1" ht="11.25">
      <c r="B145" s="192"/>
      <c r="C145" s="193"/>
      <c r="D145" s="185" t="s">
        <v>132</v>
      </c>
      <c r="E145" s="194" t="s">
        <v>19</v>
      </c>
      <c r="F145" s="195" t="s">
        <v>220</v>
      </c>
      <c r="G145" s="193"/>
      <c r="H145" s="196">
        <v>7.1</v>
      </c>
      <c r="I145" s="197"/>
      <c r="J145" s="193"/>
      <c r="K145" s="193"/>
      <c r="L145" s="198"/>
      <c r="M145" s="199"/>
      <c r="N145" s="200"/>
      <c r="O145" s="200"/>
      <c r="P145" s="200"/>
      <c r="Q145" s="200"/>
      <c r="R145" s="200"/>
      <c r="S145" s="200"/>
      <c r="T145" s="201"/>
      <c r="AT145" s="202" t="s">
        <v>132</v>
      </c>
      <c r="AU145" s="202" t="s">
        <v>82</v>
      </c>
      <c r="AV145" s="13" t="s">
        <v>82</v>
      </c>
      <c r="AW145" s="13" t="s">
        <v>33</v>
      </c>
      <c r="AX145" s="13" t="s">
        <v>71</v>
      </c>
      <c r="AY145" s="202" t="s">
        <v>119</v>
      </c>
    </row>
    <row r="146" spans="1:65" s="2" customFormat="1" ht="16.5" customHeight="1">
      <c r="A146" s="33"/>
      <c r="B146" s="34"/>
      <c r="C146" s="172" t="s">
        <v>221</v>
      </c>
      <c r="D146" s="172" t="s">
        <v>121</v>
      </c>
      <c r="E146" s="173" t="s">
        <v>222</v>
      </c>
      <c r="F146" s="174" t="s">
        <v>223</v>
      </c>
      <c r="G146" s="175" t="s">
        <v>212</v>
      </c>
      <c r="H146" s="176">
        <v>40</v>
      </c>
      <c r="I146" s="177"/>
      <c r="J146" s="178">
        <f>ROUND(I146*H146,2)</f>
        <v>0</v>
      </c>
      <c r="K146" s="174" t="s">
        <v>125</v>
      </c>
      <c r="L146" s="38"/>
      <c r="M146" s="179" t="s">
        <v>19</v>
      </c>
      <c r="N146" s="180" t="s">
        <v>42</v>
      </c>
      <c r="O146" s="63"/>
      <c r="P146" s="181">
        <f>O146*H146</f>
        <v>0</v>
      </c>
      <c r="Q146" s="181">
        <v>0</v>
      </c>
      <c r="R146" s="181">
        <f>Q146*H146</f>
        <v>0</v>
      </c>
      <c r="S146" s="181">
        <v>0</v>
      </c>
      <c r="T146" s="182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83" t="s">
        <v>126</v>
      </c>
      <c r="AT146" s="183" t="s">
        <v>121</v>
      </c>
      <c r="AU146" s="183" t="s">
        <v>82</v>
      </c>
      <c r="AY146" s="16" t="s">
        <v>119</v>
      </c>
      <c r="BE146" s="184">
        <f>IF(N146="základní",J146,0)</f>
        <v>0</v>
      </c>
      <c r="BF146" s="184">
        <f>IF(N146="snížená",J146,0)</f>
        <v>0</v>
      </c>
      <c r="BG146" s="184">
        <f>IF(N146="zákl. přenesená",J146,0)</f>
        <v>0</v>
      </c>
      <c r="BH146" s="184">
        <f>IF(N146="sníž. přenesená",J146,0)</f>
        <v>0</v>
      </c>
      <c r="BI146" s="184">
        <f>IF(N146="nulová",J146,0)</f>
        <v>0</v>
      </c>
      <c r="BJ146" s="16" t="s">
        <v>79</v>
      </c>
      <c r="BK146" s="184">
        <f>ROUND(I146*H146,2)</f>
        <v>0</v>
      </c>
      <c r="BL146" s="16" t="s">
        <v>126</v>
      </c>
      <c r="BM146" s="183" t="s">
        <v>224</v>
      </c>
    </row>
    <row r="147" spans="1:65" s="2" customFormat="1" ht="11.25">
      <c r="A147" s="33"/>
      <c r="B147" s="34"/>
      <c r="C147" s="35"/>
      <c r="D147" s="185" t="s">
        <v>128</v>
      </c>
      <c r="E147" s="35"/>
      <c r="F147" s="186" t="s">
        <v>225</v>
      </c>
      <c r="G147" s="35"/>
      <c r="H147" s="35"/>
      <c r="I147" s="187"/>
      <c r="J147" s="35"/>
      <c r="K147" s="35"/>
      <c r="L147" s="38"/>
      <c r="M147" s="188"/>
      <c r="N147" s="189"/>
      <c r="O147" s="63"/>
      <c r="P147" s="63"/>
      <c r="Q147" s="63"/>
      <c r="R147" s="63"/>
      <c r="S147" s="63"/>
      <c r="T147" s="64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128</v>
      </c>
      <c r="AU147" s="16" t="s">
        <v>82</v>
      </c>
    </row>
    <row r="148" spans="1:65" s="2" customFormat="1" ht="11.25">
      <c r="A148" s="33"/>
      <c r="B148" s="34"/>
      <c r="C148" s="35"/>
      <c r="D148" s="190" t="s">
        <v>130</v>
      </c>
      <c r="E148" s="35"/>
      <c r="F148" s="191" t="s">
        <v>226</v>
      </c>
      <c r="G148" s="35"/>
      <c r="H148" s="35"/>
      <c r="I148" s="187"/>
      <c r="J148" s="35"/>
      <c r="K148" s="35"/>
      <c r="L148" s="38"/>
      <c r="M148" s="188"/>
      <c r="N148" s="189"/>
      <c r="O148" s="63"/>
      <c r="P148" s="63"/>
      <c r="Q148" s="63"/>
      <c r="R148" s="63"/>
      <c r="S148" s="63"/>
      <c r="T148" s="64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130</v>
      </c>
      <c r="AU148" s="16" t="s">
        <v>82</v>
      </c>
    </row>
    <row r="149" spans="1:65" s="13" customFormat="1" ht="11.25">
      <c r="B149" s="192"/>
      <c r="C149" s="193"/>
      <c r="D149" s="185" t="s">
        <v>132</v>
      </c>
      <c r="E149" s="194" t="s">
        <v>19</v>
      </c>
      <c r="F149" s="195" t="s">
        <v>227</v>
      </c>
      <c r="G149" s="193"/>
      <c r="H149" s="196">
        <v>40</v>
      </c>
      <c r="I149" s="197"/>
      <c r="J149" s="193"/>
      <c r="K149" s="193"/>
      <c r="L149" s="198"/>
      <c r="M149" s="199"/>
      <c r="N149" s="200"/>
      <c r="O149" s="200"/>
      <c r="P149" s="200"/>
      <c r="Q149" s="200"/>
      <c r="R149" s="200"/>
      <c r="S149" s="200"/>
      <c r="T149" s="201"/>
      <c r="AT149" s="202" t="s">
        <v>132</v>
      </c>
      <c r="AU149" s="202" t="s">
        <v>82</v>
      </c>
      <c r="AV149" s="13" t="s">
        <v>82</v>
      </c>
      <c r="AW149" s="13" t="s">
        <v>33</v>
      </c>
      <c r="AX149" s="13" t="s">
        <v>79</v>
      </c>
      <c r="AY149" s="202" t="s">
        <v>119</v>
      </c>
    </row>
    <row r="150" spans="1:65" s="2" customFormat="1" ht="21.75" customHeight="1">
      <c r="A150" s="33"/>
      <c r="B150" s="34"/>
      <c r="C150" s="172" t="s">
        <v>8</v>
      </c>
      <c r="D150" s="172" t="s">
        <v>121</v>
      </c>
      <c r="E150" s="173" t="s">
        <v>228</v>
      </c>
      <c r="F150" s="174" t="s">
        <v>229</v>
      </c>
      <c r="G150" s="175" t="s">
        <v>212</v>
      </c>
      <c r="H150" s="176">
        <v>60.8</v>
      </c>
      <c r="I150" s="177"/>
      <c r="J150" s="178">
        <f>ROUND(I150*H150,2)</f>
        <v>0</v>
      </c>
      <c r="K150" s="174" t="s">
        <v>125</v>
      </c>
      <c r="L150" s="38"/>
      <c r="M150" s="179" t="s">
        <v>19</v>
      </c>
      <c r="N150" s="180" t="s">
        <v>42</v>
      </c>
      <c r="O150" s="63"/>
      <c r="P150" s="181">
        <f>O150*H150</f>
        <v>0</v>
      </c>
      <c r="Q150" s="181">
        <v>0</v>
      </c>
      <c r="R150" s="181">
        <f>Q150*H150</f>
        <v>0</v>
      </c>
      <c r="S150" s="181">
        <v>0</v>
      </c>
      <c r="T150" s="182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83" t="s">
        <v>126</v>
      </c>
      <c r="AT150" s="183" t="s">
        <v>121</v>
      </c>
      <c r="AU150" s="183" t="s">
        <v>82</v>
      </c>
      <c r="AY150" s="16" t="s">
        <v>119</v>
      </c>
      <c r="BE150" s="184">
        <f>IF(N150="základní",J150,0)</f>
        <v>0</v>
      </c>
      <c r="BF150" s="184">
        <f>IF(N150="snížená",J150,0)</f>
        <v>0</v>
      </c>
      <c r="BG150" s="184">
        <f>IF(N150="zákl. přenesená",J150,0)</f>
        <v>0</v>
      </c>
      <c r="BH150" s="184">
        <f>IF(N150="sníž. přenesená",J150,0)</f>
        <v>0</v>
      </c>
      <c r="BI150" s="184">
        <f>IF(N150="nulová",J150,0)</f>
        <v>0</v>
      </c>
      <c r="BJ150" s="16" t="s">
        <v>79</v>
      </c>
      <c r="BK150" s="184">
        <f>ROUND(I150*H150,2)</f>
        <v>0</v>
      </c>
      <c r="BL150" s="16" t="s">
        <v>126</v>
      </c>
      <c r="BM150" s="183" t="s">
        <v>230</v>
      </c>
    </row>
    <row r="151" spans="1:65" s="2" customFormat="1" ht="19.5">
      <c r="A151" s="33"/>
      <c r="B151" s="34"/>
      <c r="C151" s="35"/>
      <c r="D151" s="185" t="s">
        <v>128</v>
      </c>
      <c r="E151" s="35"/>
      <c r="F151" s="186" t="s">
        <v>231</v>
      </c>
      <c r="G151" s="35"/>
      <c r="H151" s="35"/>
      <c r="I151" s="187"/>
      <c r="J151" s="35"/>
      <c r="K151" s="35"/>
      <c r="L151" s="38"/>
      <c r="M151" s="188"/>
      <c r="N151" s="189"/>
      <c r="O151" s="63"/>
      <c r="P151" s="63"/>
      <c r="Q151" s="63"/>
      <c r="R151" s="63"/>
      <c r="S151" s="63"/>
      <c r="T151" s="64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128</v>
      </c>
      <c r="AU151" s="16" t="s">
        <v>82</v>
      </c>
    </row>
    <row r="152" spans="1:65" s="2" customFormat="1" ht="11.25">
      <c r="A152" s="33"/>
      <c r="B152" s="34"/>
      <c r="C152" s="35"/>
      <c r="D152" s="190" t="s">
        <v>130</v>
      </c>
      <c r="E152" s="35"/>
      <c r="F152" s="191" t="s">
        <v>232</v>
      </c>
      <c r="G152" s="35"/>
      <c r="H152" s="35"/>
      <c r="I152" s="187"/>
      <c r="J152" s="35"/>
      <c r="K152" s="35"/>
      <c r="L152" s="38"/>
      <c r="M152" s="188"/>
      <c r="N152" s="189"/>
      <c r="O152" s="63"/>
      <c r="P152" s="63"/>
      <c r="Q152" s="63"/>
      <c r="R152" s="63"/>
      <c r="S152" s="63"/>
      <c r="T152" s="64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6" t="s">
        <v>130</v>
      </c>
      <c r="AU152" s="16" t="s">
        <v>82</v>
      </c>
    </row>
    <row r="153" spans="1:65" s="13" customFormat="1" ht="11.25">
      <c r="B153" s="192"/>
      <c r="C153" s="193"/>
      <c r="D153" s="185" t="s">
        <v>132</v>
      </c>
      <c r="E153" s="194" t="s">
        <v>19</v>
      </c>
      <c r="F153" s="195" t="s">
        <v>233</v>
      </c>
      <c r="G153" s="193"/>
      <c r="H153" s="196">
        <v>60.8</v>
      </c>
      <c r="I153" s="197"/>
      <c r="J153" s="193"/>
      <c r="K153" s="193"/>
      <c r="L153" s="198"/>
      <c r="M153" s="199"/>
      <c r="N153" s="200"/>
      <c r="O153" s="200"/>
      <c r="P153" s="200"/>
      <c r="Q153" s="200"/>
      <c r="R153" s="200"/>
      <c r="S153" s="200"/>
      <c r="T153" s="201"/>
      <c r="AT153" s="202" t="s">
        <v>132</v>
      </c>
      <c r="AU153" s="202" t="s">
        <v>82</v>
      </c>
      <c r="AV153" s="13" t="s">
        <v>82</v>
      </c>
      <c r="AW153" s="13" t="s">
        <v>33</v>
      </c>
      <c r="AX153" s="13" t="s">
        <v>79</v>
      </c>
      <c r="AY153" s="202" t="s">
        <v>119</v>
      </c>
    </row>
    <row r="154" spans="1:65" s="2" customFormat="1" ht="21.75" customHeight="1">
      <c r="A154" s="33"/>
      <c r="B154" s="34"/>
      <c r="C154" s="172" t="s">
        <v>234</v>
      </c>
      <c r="D154" s="172" t="s">
        <v>121</v>
      </c>
      <c r="E154" s="173" t="s">
        <v>235</v>
      </c>
      <c r="F154" s="174" t="s">
        <v>236</v>
      </c>
      <c r="G154" s="175" t="s">
        <v>212</v>
      </c>
      <c r="H154" s="176">
        <v>26.8</v>
      </c>
      <c r="I154" s="177"/>
      <c r="J154" s="178">
        <f>ROUND(I154*H154,2)</f>
        <v>0</v>
      </c>
      <c r="K154" s="174" t="s">
        <v>125</v>
      </c>
      <c r="L154" s="38"/>
      <c r="M154" s="179" t="s">
        <v>19</v>
      </c>
      <c r="N154" s="180" t="s">
        <v>42</v>
      </c>
      <c r="O154" s="63"/>
      <c r="P154" s="181">
        <f>O154*H154</f>
        <v>0</v>
      </c>
      <c r="Q154" s="181">
        <v>0</v>
      </c>
      <c r="R154" s="181">
        <f>Q154*H154</f>
        <v>0</v>
      </c>
      <c r="S154" s="181">
        <v>0</v>
      </c>
      <c r="T154" s="182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83" t="s">
        <v>126</v>
      </c>
      <c r="AT154" s="183" t="s">
        <v>121</v>
      </c>
      <c r="AU154" s="183" t="s">
        <v>82</v>
      </c>
      <c r="AY154" s="16" t="s">
        <v>119</v>
      </c>
      <c r="BE154" s="184">
        <f>IF(N154="základní",J154,0)</f>
        <v>0</v>
      </c>
      <c r="BF154" s="184">
        <f>IF(N154="snížená",J154,0)</f>
        <v>0</v>
      </c>
      <c r="BG154" s="184">
        <f>IF(N154="zákl. přenesená",J154,0)</f>
        <v>0</v>
      </c>
      <c r="BH154" s="184">
        <f>IF(N154="sníž. přenesená",J154,0)</f>
        <v>0</v>
      </c>
      <c r="BI154" s="184">
        <f>IF(N154="nulová",J154,0)</f>
        <v>0</v>
      </c>
      <c r="BJ154" s="16" t="s">
        <v>79</v>
      </c>
      <c r="BK154" s="184">
        <f>ROUND(I154*H154,2)</f>
        <v>0</v>
      </c>
      <c r="BL154" s="16" t="s">
        <v>126</v>
      </c>
      <c r="BM154" s="183" t="s">
        <v>237</v>
      </c>
    </row>
    <row r="155" spans="1:65" s="2" customFormat="1" ht="19.5">
      <c r="A155" s="33"/>
      <c r="B155" s="34"/>
      <c r="C155" s="35"/>
      <c r="D155" s="185" t="s">
        <v>128</v>
      </c>
      <c r="E155" s="35"/>
      <c r="F155" s="186" t="s">
        <v>238</v>
      </c>
      <c r="G155" s="35"/>
      <c r="H155" s="35"/>
      <c r="I155" s="187"/>
      <c r="J155" s="35"/>
      <c r="K155" s="35"/>
      <c r="L155" s="38"/>
      <c r="M155" s="188"/>
      <c r="N155" s="189"/>
      <c r="O155" s="63"/>
      <c r="P155" s="63"/>
      <c r="Q155" s="63"/>
      <c r="R155" s="63"/>
      <c r="S155" s="63"/>
      <c r="T155" s="64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6" t="s">
        <v>128</v>
      </c>
      <c r="AU155" s="16" t="s">
        <v>82</v>
      </c>
    </row>
    <row r="156" spans="1:65" s="2" customFormat="1" ht="11.25">
      <c r="A156" s="33"/>
      <c r="B156" s="34"/>
      <c r="C156" s="35"/>
      <c r="D156" s="190" t="s">
        <v>130</v>
      </c>
      <c r="E156" s="35"/>
      <c r="F156" s="191" t="s">
        <v>239</v>
      </c>
      <c r="G156" s="35"/>
      <c r="H156" s="35"/>
      <c r="I156" s="187"/>
      <c r="J156" s="35"/>
      <c r="K156" s="35"/>
      <c r="L156" s="38"/>
      <c r="M156" s="188"/>
      <c r="N156" s="189"/>
      <c r="O156" s="63"/>
      <c r="P156" s="63"/>
      <c r="Q156" s="63"/>
      <c r="R156" s="63"/>
      <c r="S156" s="63"/>
      <c r="T156" s="64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6" t="s">
        <v>130</v>
      </c>
      <c r="AU156" s="16" t="s">
        <v>82</v>
      </c>
    </row>
    <row r="157" spans="1:65" s="13" customFormat="1" ht="11.25">
      <c r="B157" s="192"/>
      <c r="C157" s="193"/>
      <c r="D157" s="185" t="s">
        <v>132</v>
      </c>
      <c r="E157" s="194" t="s">
        <v>19</v>
      </c>
      <c r="F157" s="195" t="s">
        <v>240</v>
      </c>
      <c r="G157" s="193"/>
      <c r="H157" s="196">
        <v>26.8</v>
      </c>
      <c r="I157" s="197"/>
      <c r="J157" s="193"/>
      <c r="K157" s="193"/>
      <c r="L157" s="198"/>
      <c r="M157" s="199"/>
      <c r="N157" s="200"/>
      <c r="O157" s="200"/>
      <c r="P157" s="200"/>
      <c r="Q157" s="200"/>
      <c r="R157" s="200"/>
      <c r="S157" s="200"/>
      <c r="T157" s="201"/>
      <c r="AT157" s="202" t="s">
        <v>132</v>
      </c>
      <c r="AU157" s="202" t="s">
        <v>82</v>
      </c>
      <c r="AV157" s="13" t="s">
        <v>82</v>
      </c>
      <c r="AW157" s="13" t="s">
        <v>33</v>
      </c>
      <c r="AX157" s="13" t="s">
        <v>79</v>
      </c>
      <c r="AY157" s="202" t="s">
        <v>119</v>
      </c>
    </row>
    <row r="158" spans="1:65" s="2" customFormat="1" ht="16.5" customHeight="1">
      <c r="A158" s="33"/>
      <c r="B158" s="34"/>
      <c r="C158" s="172" t="s">
        <v>241</v>
      </c>
      <c r="D158" s="172" t="s">
        <v>121</v>
      </c>
      <c r="E158" s="173" t="s">
        <v>242</v>
      </c>
      <c r="F158" s="174" t="s">
        <v>243</v>
      </c>
      <c r="G158" s="175" t="s">
        <v>136</v>
      </c>
      <c r="H158" s="176">
        <v>15</v>
      </c>
      <c r="I158" s="177"/>
      <c r="J158" s="178">
        <f>ROUND(I158*H158,2)</f>
        <v>0</v>
      </c>
      <c r="K158" s="174" t="s">
        <v>125</v>
      </c>
      <c r="L158" s="38"/>
      <c r="M158" s="179" t="s">
        <v>19</v>
      </c>
      <c r="N158" s="180" t="s">
        <v>42</v>
      </c>
      <c r="O158" s="63"/>
      <c r="P158" s="181">
        <f>O158*H158</f>
        <v>0</v>
      </c>
      <c r="Q158" s="181">
        <v>0</v>
      </c>
      <c r="R158" s="181">
        <f>Q158*H158</f>
        <v>0</v>
      </c>
      <c r="S158" s="181">
        <v>0</v>
      </c>
      <c r="T158" s="182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83" t="s">
        <v>126</v>
      </c>
      <c r="AT158" s="183" t="s">
        <v>121</v>
      </c>
      <c r="AU158" s="183" t="s">
        <v>82</v>
      </c>
      <c r="AY158" s="16" t="s">
        <v>119</v>
      </c>
      <c r="BE158" s="184">
        <f>IF(N158="základní",J158,0)</f>
        <v>0</v>
      </c>
      <c r="BF158" s="184">
        <f>IF(N158="snížená",J158,0)</f>
        <v>0</v>
      </c>
      <c r="BG158" s="184">
        <f>IF(N158="zákl. přenesená",J158,0)</f>
        <v>0</v>
      </c>
      <c r="BH158" s="184">
        <f>IF(N158="sníž. přenesená",J158,0)</f>
        <v>0</v>
      </c>
      <c r="BI158" s="184">
        <f>IF(N158="nulová",J158,0)</f>
        <v>0</v>
      </c>
      <c r="BJ158" s="16" t="s">
        <v>79</v>
      </c>
      <c r="BK158" s="184">
        <f>ROUND(I158*H158,2)</f>
        <v>0</v>
      </c>
      <c r="BL158" s="16" t="s">
        <v>126</v>
      </c>
      <c r="BM158" s="183" t="s">
        <v>244</v>
      </c>
    </row>
    <row r="159" spans="1:65" s="2" customFormat="1" ht="19.5">
      <c r="A159" s="33"/>
      <c r="B159" s="34"/>
      <c r="C159" s="35"/>
      <c r="D159" s="185" t="s">
        <v>128</v>
      </c>
      <c r="E159" s="35"/>
      <c r="F159" s="186" t="s">
        <v>245</v>
      </c>
      <c r="G159" s="35"/>
      <c r="H159" s="35"/>
      <c r="I159" s="187"/>
      <c r="J159" s="35"/>
      <c r="K159" s="35"/>
      <c r="L159" s="38"/>
      <c r="M159" s="188"/>
      <c r="N159" s="189"/>
      <c r="O159" s="63"/>
      <c r="P159" s="63"/>
      <c r="Q159" s="63"/>
      <c r="R159" s="63"/>
      <c r="S159" s="63"/>
      <c r="T159" s="64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6" t="s">
        <v>128</v>
      </c>
      <c r="AU159" s="16" t="s">
        <v>82</v>
      </c>
    </row>
    <row r="160" spans="1:65" s="2" customFormat="1" ht="11.25">
      <c r="A160" s="33"/>
      <c r="B160" s="34"/>
      <c r="C160" s="35"/>
      <c r="D160" s="190" t="s">
        <v>130</v>
      </c>
      <c r="E160" s="35"/>
      <c r="F160" s="191" t="s">
        <v>246</v>
      </c>
      <c r="G160" s="35"/>
      <c r="H160" s="35"/>
      <c r="I160" s="187"/>
      <c r="J160" s="35"/>
      <c r="K160" s="35"/>
      <c r="L160" s="38"/>
      <c r="M160" s="188"/>
      <c r="N160" s="189"/>
      <c r="O160" s="63"/>
      <c r="P160" s="63"/>
      <c r="Q160" s="63"/>
      <c r="R160" s="63"/>
      <c r="S160" s="63"/>
      <c r="T160" s="64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6" t="s">
        <v>130</v>
      </c>
      <c r="AU160" s="16" t="s">
        <v>82</v>
      </c>
    </row>
    <row r="161" spans="1:65" s="2" customFormat="1" ht="16.5" customHeight="1">
      <c r="A161" s="33"/>
      <c r="B161" s="34"/>
      <c r="C161" s="172" t="s">
        <v>247</v>
      </c>
      <c r="D161" s="172" t="s">
        <v>121</v>
      </c>
      <c r="E161" s="173" t="s">
        <v>248</v>
      </c>
      <c r="F161" s="174" t="s">
        <v>249</v>
      </c>
      <c r="G161" s="175" t="s">
        <v>136</v>
      </c>
      <c r="H161" s="176">
        <v>6</v>
      </c>
      <c r="I161" s="177"/>
      <c r="J161" s="178">
        <f>ROUND(I161*H161,2)</f>
        <v>0</v>
      </c>
      <c r="K161" s="174" t="s">
        <v>125</v>
      </c>
      <c r="L161" s="38"/>
      <c r="M161" s="179" t="s">
        <v>19</v>
      </c>
      <c r="N161" s="180" t="s">
        <v>42</v>
      </c>
      <c r="O161" s="63"/>
      <c r="P161" s="181">
        <f>O161*H161</f>
        <v>0</v>
      </c>
      <c r="Q161" s="181">
        <v>0</v>
      </c>
      <c r="R161" s="181">
        <f>Q161*H161</f>
        <v>0</v>
      </c>
      <c r="S161" s="181">
        <v>0</v>
      </c>
      <c r="T161" s="182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83" t="s">
        <v>126</v>
      </c>
      <c r="AT161" s="183" t="s">
        <v>121</v>
      </c>
      <c r="AU161" s="183" t="s">
        <v>82</v>
      </c>
      <c r="AY161" s="16" t="s">
        <v>119</v>
      </c>
      <c r="BE161" s="184">
        <f>IF(N161="základní",J161,0)</f>
        <v>0</v>
      </c>
      <c r="BF161" s="184">
        <f>IF(N161="snížená",J161,0)</f>
        <v>0</v>
      </c>
      <c r="BG161" s="184">
        <f>IF(N161="zákl. přenesená",J161,0)</f>
        <v>0</v>
      </c>
      <c r="BH161" s="184">
        <f>IF(N161="sníž. přenesená",J161,0)</f>
        <v>0</v>
      </c>
      <c r="BI161" s="184">
        <f>IF(N161="nulová",J161,0)</f>
        <v>0</v>
      </c>
      <c r="BJ161" s="16" t="s">
        <v>79</v>
      </c>
      <c r="BK161" s="184">
        <f>ROUND(I161*H161,2)</f>
        <v>0</v>
      </c>
      <c r="BL161" s="16" t="s">
        <v>126</v>
      </c>
      <c r="BM161" s="183" t="s">
        <v>250</v>
      </c>
    </row>
    <row r="162" spans="1:65" s="2" customFormat="1" ht="19.5">
      <c r="A162" s="33"/>
      <c r="B162" s="34"/>
      <c r="C162" s="35"/>
      <c r="D162" s="185" t="s">
        <v>128</v>
      </c>
      <c r="E162" s="35"/>
      <c r="F162" s="186" t="s">
        <v>251</v>
      </c>
      <c r="G162" s="35"/>
      <c r="H162" s="35"/>
      <c r="I162" s="187"/>
      <c r="J162" s="35"/>
      <c r="K162" s="35"/>
      <c r="L162" s="38"/>
      <c r="M162" s="188"/>
      <c r="N162" s="189"/>
      <c r="O162" s="63"/>
      <c r="P162" s="63"/>
      <c r="Q162" s="63"/>
      <c r="R162" s="63"/>
      <c r="S162" s="63"/>
      <c r="T162" s="64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6" t="s">
        <v>128</v>
      </c>
      <c r="AU162" s="16" t="s">
        <v>82</v>
      </c>
    </row>
    <row r="163" spans="1:65" s="2" customFormat="1" ht="11.25">
      <c r="A163" s="33"/>
      <c r="B163" s="34"/>
      <c r="C163" s="35"/>
      <c r="D163" s="190" t="s">
        <v>130</v>
      </c>
      <c r="E163" s="35"/>
      <c r="F163" s="191" t="s">
        <v>252</v>
      </c>
      <c r="G163" s="35"/>
      <c r="H163" s="35"/>
      <c r="I163" s="187"/>
      <c r="J163" s="35"/>
      <c r="K163" s="35"/>
      <c r="L163" s="38"/>
      <c r="M163" s="188"/>
      <c r="N163" s="189"/>
      <c r="O163" s="63"/>
      <c r="P163" s="63"/>
      <c r="Q163" s="63"/>
      <c r="R163" s="63"/>
      <c r="S163" s="63"/>
      <c r="T163" s="64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6" t="s">
        <v>130</v>
      </c>
      <c r="AU163" s="16" t="s">
        <v>82</v>
      </c>
    </row>
    <row r="164" spans="1:65" s="2" customFormat="1" ht="16.5" customHeight="1">
      <c r="A164" s="33"/>
      <c r="B164" s="34"/>
      <c r="C164" s="172" t="s">
        <v>253</v>
      </c>
      <c r="D164" s="172" t="s">
        <v>121</v>
      </c>
      <c r="E164" s="173" t="s">
        <v>254</v>
      </c>
      <c r="F164" s="174" t="s">
        <v>255</v>
      </c>
      <c r="G164" s="175" t="s">
        <v>136</v>
      </c>
      <c r="H164" s="176">
        <v>1</v>
      </c>
      <c r="I164" s="177"/>
      <c r="J164" s="178">
        <f>ROUND(I164*H164,2)</f>
        <v>0</v>
      </c>
      <c r="K164" s="174" t="s">
        <v>125</v>
      </c>
      <c r="L164" s="38"/>
      <c r="M164" s="179" t="s">
        <v>19</v>
      </c>
      <c r="N164" s="180" t="s">
        <v>42</v>
      </c>
      <c r="O164" s="63"/>
      <c r="P164" s="181">
        <f>O164*H164</f>
        <v>0</v>
      </c>
      <c r="Q164" s="181">
        <v>0</v>
      </c>
      <c r="R164" s="181">
        <f>Q164*H164</f>
        <v>0</v>
      </c>
      <c r="S164" s="181">
        <v>0</v>
      </c>
      <c r="T164" s="182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83" t="s">
        <v>126</v>
      </c>
      <c r="AT164" s="183" t="s">
        <v>121</v>
      </c>
      <c r="AU164" s="183" t="s">
        <v>82</v>
      </c>
      <c r="AY164" s="16" t="s">
        <v>119</v>
      </c>
      <c r="BE164" s="184">
        <f>IF(N164="základní",J164,0)</f>
        <v>0</v>
      </c>
      <c r="BF164" s="184">
        <f>IF(N164="snížená",J164,0)</f>
        <v>0</v>
      </c>
      <c r="BG164" s="184">
        <f>IF(N164="zákl. přenesená",J164,0)</f>
        <v>0</v>
      </c>
      <c r="BH164" s="184">
        <f>IF(N164="sníž. přenesená",J164,0)</f>
        <v>0</v>
      </c>
      <c r="BI164" s="184">
        <f>IF(N164="nulová",J164,0)</f>
        <v>0</v>
      </c>
      <c r="BJ164" s="16" t="s">
        <v>79</v>
      </c>
      <c r="BK164" s="184">
        <f>ROUND(I164*H164,2)</f>
        <v>0</v>
      </c>
      <c r="BL164" s="16" t="s">
        <v>126</v>
      </c>
      <c r="BM164" s="183" t="s">
        <v>256</v>
      </c>
    </row>
    <row r="165" spans="1:65" s="2" customFormat="1" ht="19.5">
      <c r="A165" s="33"/>
      <c r="B165" s="34"/>
      <c r="C165" s="35"/>
      <c r="D165" s="185" t="s">
        <v>128</v>
      </c>
      <c r="E165" s="35"/>
      <c r="F165" s="186" t="s">
        <v>257</v>
      </c>
      <c r="G165" s="35"/>
      <c r="H165" s="35"/>
      <c r="I165" s="187"/>
      <c r="J165" s="35"/>
      <c r="K165" s="35"/>
      <c r="L165" s="38"/>
      <c r="M165" s="188"/>
      <c r="N165" s="189"/>
      <c r="O165" s="63"/>
      <c r="P165" s="63"/>
      <c r="Q165" s="63"/>
      <c r="R165" s="63"/>
      <c r="S165" s="63"/>
      <c r="T165" s="64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6" t="s">
        <v>128</v>
      </c>
      <c r="AU165" s="16" t="s">
        <v>82</v>
      </c>
    </row>
    <row r="166" spans="1:65" s="2" customFormat="1" ht="11.25">
      <c r="A166" s="33"/>
      <c r="B166" s="34"/>
      <c r="C166" s="35"/>
      <c r="D166" s="190" t="s">
        <v>130</v>
      </c>
      <c r="E166" s="35"/>
      <c r="F166" s="191" t="s">
        <v>258</v>
      </c>
      <c r="G166" s="35"/>
      <c r="H166" s="35"/>
      <c r="I166" s="187"/>
      <c r="J166" s="35"/>
      <c r="K166" s="35"/>
      <c r="L166" s="38"/>
      <c r="M166" s="188"/>
      <c r="N166" s="189"/>
      <c r="O166" s="63"/>
      <c r="P166" s="63"/>
      <c r="Q166" s="63"/>
      <c r="R166" s="63"/>
      <c r="S166" s="63"/>
      <c r="T166" s="64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6" t="s">
        <v>130</v>
      </c>
      <c r="AU166" s="16" t="s">
        <v>82</v>
      </c>
    </row>
    <row r="167" spans="1:65" s="2" customFormat="1" ht="16.5" customHeight="1">
      <c r="A167" s="33"/>
      <c r="B167" s="34"/>
      <c r="C167" s="172" t="s">
        <v>259</v>
      </c>
      <c r="D167" s="172" t="s">
        <v>121</v>
      </c>
      <c r="E167" s="173" t="s">
        <v>260</v>
      </c>
      <c r="F167" s="174" t="s">
        <v>261</v>
      </c>
      <c r="G167" s="175" t="s">
        <v>136</v>
      </c>
      <c r="H167" s="176">
        <v>15</v>
      </c>
      <c r="I167" s="177"/>
      <c r="J167" s="178">
        <f>ROUND(I167*H167,2)</f>
        <v>0</v>
      </c>
      <c r="K167" s="174" t="s">
        <v>125</v>
      </c>
      <c r="L167" s="38"/>
      <c r="M167" s="179" t="s">
        <v>19</v>
      </c>
      <c r="N167" s="180" t="s">
        <v>42</v>
      </c>
      <c r="O167" s="63"/>
      <c r="P167" s="181">
        <f>O167*H167</f>
        <v>0</v>
      </c>
      <c r="Q167" s="181">
        <v>0</v>
      </c>
      <c r="R167" s="181">
        <f>Q167*H167</f>
        <v>0</v>
      </c>
      <c r="S167" s="181">
        <v>0</v>
      </c>
      <c r="T167" s="182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83" t="s">
        <v>126</v>
      </c>
      <c r="AT167" s="183" t="s">
        <v>121</v>
      </c>
      <c r="AU167" s="183" t="s">
        <v>82</v>
      </c>
      <c r="AY167" s="16" t="s">
        <v>119</v>
      </c>
      <c r="BE167" s="184">
        <f>IF(N167="základní",J167,0)</f>
        <v>0</v>
      </c>
      <c r="BF167" s="184">
        <f>IF(N167="snížená",J167,0)</f>
        <v>0</v>
      </c>
      <c r="BG167" s="184">
        <f>IF(N167="zákl. přenesená",J167,0)</f>
        <v>0</v>
      </c>
      <c r="BH167" s="184">
        <f>IF(N167="sníž. přenesená",J167,0)</f>
        <v>0</v>
      </c>
      <c r="BI167" s="184">
        <f>IF(N167="nulová",J167,0)</f>
        <v>0</v>
      </c>
      <c r="BJ167" s="16" t="s">
        <v>79</v>
      </c>
      <c r="BK167" s="184">
        <f>ROUND(I167*H167,2)</f>
        <v>0</v>
      </c>
      <c r="BL167" s="16" t="s">
        <v>126</v>
      </c>
      <c r="BM167" s="183" t="s">
        <v>262</v>
      </c>
    </row>
    <row r="168" spans="1:65" s="2" customFormat="1" ht="19.5">
      <c r="A168" s="33"/>
      <c r="B168" s="34"/>
      <c r="C168" s="35"/>
      <c r="D168" s="185" t="s">
        <v>128</v>
      </c>
      <c r="E168" s="35"/>
      <c r="F168" s="186" t="s">
        <v>263</v>
      </c>
      <c r="G168" s="35"/>
      <c r="H168" s="35"/>
      <c r="I168" s="187"/>
      <c r="J168" s="35"/>
      <c r="K168" s="35"/>
      <c r="L168" s="38"/>
      <c r="M168" s="188"/>
      <c r="N168" s="189"/>
      <c r="O168" s="63"/>
      <c r="P168" s="63"/>
      <c r="Q168" s="63"/>
      <c r="R168" s="63"/>
      <c r="S168" s="63"/>
      <c r="T168" s="64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T168" s="16" t="s">
        <v>128</v>
      </c>
      <c r="AU168" s="16" t="s">
        <v>82</v>
      </c>
    </row>
    <row r="169" spans="1:65" s="2" customFormat="1" ht="11.25">
      <c r="A169" s="33"/>
      <c r="B169" s="34"/>
      <c r="C169" s="35"/>
      <c r="D169" s="190" t="s">
        <v>130</v>
      </c>
      <c r="E169" s="35"/>
      <c r="F169" s="191" t="s">
        <v>264</v>
      </c>
      <c r="G169" s="35"/>
      <c r="H169" s="35"/>
      <c r="I169" s="187"/>
      <c r="J169" s="35"/>
      <c r="K169" s="35"/>
      <c r="L169" s="38"/>
      <c r="M169" s="188"/>
      <c r="N169" s="189"/>
      <c r="O169" s="63"/>
      <c r="P169" s="63"/>
      <c r="Q169" s="63"/>
      <c r="R169" s="63"/>
      <c r="S169" s="63"/>
      <c r="T169" s="64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T169" s="16" t="s">
        <v>130</v>
      </c>
      <c r="AU169" s="16" t="s">
        <v>82</v>
      </c>
    </row>
    <row r="170" spans="1:65" s="2" customFormat="1" ht="16.5" customHeight="1">
      <c r="A170" s="33"/>
      <c r="B170" s="34"/>
      <c r="C170" s="172" t="s">
        <v>7</v>
      </c>
      <c r="D170" s="172" t="s">
        <v>121</v>
      </c>
      <c r="E170" s="173" t="s">
        <v>265</v>
      </c>
      <c r="F170" s="174" t="s">
        <v>266</v>
      </c>
      <c r="G170" s="175" t="s">
        <v>136</v>
      </c>
      <c r="H170" s="176">
        <v>6</v>
      </c>
      <c r="I170" s="177"/>
      <c r="J170" s="178">
        <f>ROUND(I170*H170,2)</f>
        <v>0</v>
      </c>
      <c r="K170" s="174" t="s">
        <v>125</v>
      </c>
      <c r="L170" s="38"/>
      <c r="M170" s="179" t="s">
        <v>19</v>
      </c>
      <c r="N170" s="180" t="s">
        <v>42</v>
      </c>
      <c r="O170" s="63"/>
      <c r="P170" s="181">
        <f>O170*H170</f>
        <v>0</v>
      </c>
      <c r="Q170" s="181">
        <v>0</v>
      </c>
      <c r="R170" s="181">
        <f>Q170*H170</f>
        <v>0</v>
      </c>
      <c r="S170" s="181">
        <v>0</v>
      </c>
      <c r="T170" s="182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83" t="s">
        <v>126</v>
      </c>
      <c r="AT170" s="183" t="s">
        <v>121</v>
      </c>
      <c r="AU170" s="183" t="s">
        <v>82</v>
      </c>
      <c r="AY170" s="16" t="s">
        <v>119</v>
      </c>
      <c r="BE170" s="184">
        <f>IF(N170="základní",J170,0)</f>
        <v>0</v>
      </c>
      <c r="BF170" s="184">
        <f>IF(N170="snížená",J170,0)</f>
        <v>0</v>
      </c>
      <c r="BG170" s="184">
        <f>IF(N170="zákl. přenesená",J170,0)</f>
        <v>0</v>
      </c>
      <c r="BH170" s="184">
        <f>IF(N170="sníž. přenesená",J170,0)</f>
        <v>0</v>
      </c>
      <c r="BI170" s="184">
        <f>IF(N170="nulová",J170,0)</f>
        <v>0</v>
      </c>
      <c r="BJ170" s="16" t="s">
        <v>79</v>
      </c>
      <c r="BK170" s="184">
        <f>ROUND(I170*H170,2)</f>
        <v>0</v>
      </c>
      <c r="BL170" s="16" t="s">
        <v>126</v>
      </c>
      <c r="BM170" s="183" t="s">
        <v>267</v>
      </c>
    </row>
    <row r="171" spans="1:65" s="2" customFormat="1" ht="19.5">
      <c r="A171" s="33"/>
      <c r="B171" s="34"/>
      <c r="C171" s="35"/>
      <c r="D171" s="185" t="s">
        <v>128</v>
      </c>
      <c r="E171" s="35"/>
      <c r="F171" s="186" t="s">
        <v>268</v>
      </c>
      <c r="G171" s="35"/>
      <c r="H171" s="35"/>
      <c r="I171" s="187"/>
      <c r="J171" s="35"/>
      <c r="K171" s="35"/>
      <c r="L171" s="38"/>
      <c r="M171" s="188"/>
      <c r="N171" s="189"/>
      <c r="O171" s="63"/>
      <c r="P171" s="63"/>
      <c r="Q171" s="63"/>
      <c r="R171" s="63"/>
      <c r="S171" s="63"/>
      <c r="T171" s="64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T171" s="16" t="s">
        <v>128</v>
      </c>
      <c r="AU171" s="16" t="s">
        <v>82</v>
      </c>
    </row>
    <row r="172" spans="1:65" s="2" customFormat="1" ht="11.25">
      <c r="A172" s="33"/>
      <c r="B172" s="34"/>
      <c r="C172" s="35"/>
      <c r="D172" s="190" t="s">
        <v>130</v>
      </c>
      <c r="E172" s="35"/>
      <c r="F172" s="191" t="s">
        <v>269</v>
      </c>
      <c r="G172" s="35"/>
      <c r="H172" s="35"/>
      <c r="I172" s="187"/>
      <c r="J172" s="35"/>
      <c r="K172" s="35"/>
      <c r="L172" s="38"/>
      <c r="M172" s="188"/>
      <c r="N172" s="189"/>
      <c r="O172" s="63"/>
      <c r="P172" s="63"/>
      <c r="Q172" s="63"/>
      <c r="R172" s="63"/>
      <c r="S172" s="63"/>
      <c r="T172" s="64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6" t="s">
        <v>130</v>
      </c>
      <c r="AU172" s="16" t="s">
        <v>82</v>
      </c>
    </row>
    <row r="173" spans="1:65" s="2" customFormat="1" ht="16.5" customHeight="1">
      <c r="A173" s="33"/>
      <c r="B173" s="34"/>
      <c r="C173" s="172" t="s">
        <v>270</v>
      </c>
      <c r="D173" s="172" t="s">
        <v>121</v>
      </c>
      <c r="E173" s="173" t="s">
        <v>271</v>
      </c>
      <c r="F173" s="174" t="s">
        <v>272</v>
      </c>
      <c r="G173" s="175" t="s">
        <v>136</v>
      </c>
      <c r="H173" s="176">
        <v>1</v>
      </c>
      <c r="I173" s="177"/>
      <c r="J173" s="178">
        <f>ROUND(I173*H173,2)</f>
        <v>0</v>
      </c>
      <c r="K173" s="174" t="s">
        <v>125</v>
      </c>
      <c r="L173" s="38"/>
      <c r="M173" s="179" t="s">
        <v>19</v>
      </c>
      <c r="N173" s="180" t="s">
        <v>42</v>
      </c>
      <c r="O173" s="63"/>
      <c r="P173" s="181">
        <f>O173*H173</f>
        <v>0</v>
      </c>
      <c r="Q173" s="181">
        <v>0</v>
      </c>
      <c r="R173" s="181">
        <f>Q173*H173</f>
        <v>0</v>
      </c>
      <c r="S173" s="181">
        <v>0</v>
      </c>
      <c r="T173" s="182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83" t="s">
        <v>126</v>
      </c>
      <c r="AT173" s="183" t="s">
        <v>121</v>
      </c>
      <c r="AU173" s="183" t="s">
        <v>82</v>
      </c>
      <c r="AY173" s="16" t="s">
        <v>119</v>
      </c>
      <c r="BE173" s="184">
        <f>IF(N173="základní",J173,0)</f>
        <v>0</v>
      </c>
      <c r="BF173" s="184">
        <f>IF(N173="snížená",J173,0)</f>
        <v>0</v>
      </c>
      <c r="BG173" s="184">
        <f>IF(N173="zákl. přenesená",J173,0)</f>
        <v>0</v>
      </c>
      <c r="BH173" s="184">
        <f>IF(N173="sníž. přenesená",J173,0)</f>
        <v>0</v>
      </c>
      <c r="BI173" s="184">
        <f>IF(N173="nulová",J173,0)</f>
        <v>0</v>
      </c>
      <c r="BJ173" s="16" t="s">
        <v>79</v>
      </c>
      <c r="BK173" s="184">
        <f>ROUND(I173*H173,2)</f>
        <v>0</v>
      </c>
      <c r="BL173" s="16" t="s">
        <v>126</v>
      </c>
      <c r="BM173" s="183" t="s">
        <v>273</v>
      </c>
    </row>
    <row r="174" spans="1:65" s="2" customFormat="1" ht="19.5">
      <c r="A174" s="33"/>
      <c r="B174" s="34"/>
      <c r="C174" s="35"/>
      <c r="D174" s="185" t="s">
        <v>128</v>
      </c>
      <c r="E174" s="35"/>
      <c r="F174" s="186" t="s">
        <v>274</v>
      </c>
      <c r="G174" s="35"/>
      <c r="H174" s="35"/>
      <c r="I174" s="187"/>
      <c r="J174" s="35"/>
      <c r="K174" s="35"/>
      <c r="L174" s="38"/>
      <c r="M174" s="188"/>
      <c r="N174" s="189"/>
      <c r="O174" s="63"/>
      <c r="P174" s="63"/>
      <c r="Q174" s="63"/>
      <c r="R174" s="63"/>
      <c r="S174" s="63"/>
      <c r="T174" s="64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6" t="s">
        <v>128</v>
      </c>
      <c r="AU174" s="16" t="s">
        <v>82</v>
      </c>
    </row>
    <row r="175" spans="1:65" s="2" customFormat="1" ht="11.25">
      <c r="A175" s="33"/>
      <c r="B175" s="34"/>
      <c r="C175" s="35"/>
      <c r="D175" s="190" t="s">
        <v>130</v>
      </c>
      <c r="E175" s="35"/>
      <c r="F175" s="191" t="s">
        <v>275</v>
      </c>
      <c r="G175" s="35"/>
      <c r="H175" s="35"/>
      <c r="I175" s="187"/>
      <c r="J175" s="35"/>
      <c r="K175" s="35"/>
      <c r="L175" s="38"/>
      <c r="M175" s="188"/>
      <c r="N175" s="189"/>
      <c r="O175" s="63"/>
      <c r="P175" s="63"/>
      <c r="Q175" s="63"/>
      <c r="R175" s="63"/>
      <c r="S175" s="63"/>
      <c r="T175" s="64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T175" s="16" t="s">
        <v>130</v>
      </c>
      <c r="AU175" s="16" t="s">
        <v>82</v>
      </c>
    </row>
    <row r="176" spans="1:65" s="2" customFormat="1" ht="21.75" customHeight="1">
      <c r="A176" s="33"/>
      <c r="B176" s="34"/>
      <c r="C176" s="172" t="s">
        <v>276</v>
      </c>
      <c r="D176" s="172" t="s">
        <v>121</v>
      </c>
      <c r="E176" s="173" t="s">
        <v>277</v>
      </c>
      <c r="F176" s="174" t="s">
        <v>278</v>
      </c>
      <c r="G176" s="175" t="s">
        <v>136</v>
      </c>
      <c r="H176" s="176">
        <v>15</v>
      </c>
      <c r="I176" s="177"/>
      <c r="J176" s="178">
        <f>ROUND(I176*H176,2)</f>
        <v>0</v>
      </c>
      <c r="K176" s="174" t="s">
        <v>125</v>
      </c>
      <c r="L176" s="38"/>
      <c r="M176" s="179" t="s">
        <v>19</v>
      </c>
      <c r="N176" s="180" t="s">
        <v>42</v>
      </c>
      <c r="O176" s="63"/>
      <c r="P176" s="181">
        <f>O176*H176</f>
        <v>0</v>
      </c>
      <c r="Q176" s="181">
        <v>0</v>
      </c>
      <c r="R176" s="181">
        <f>Q176*H176</f>
        <v>0</v>
      </c>
      <c r="S176" s="181">
        <v>0</v>
      </c>
      <c r="T176" s="182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83" t="s">
        <v>126</v>
      </c>
      <c r="AT176" s="183" t="s">
        <v>121</v>
      </c>
      <c r="AU176" s="183" t="s">
        <v>82</v>
      </c>
      <c r="AY176" s="16" t="s">
        <v>119</v>
      </c>
      <c r="BE176" s="184">
        <f>IF(N176="základní",J176,0)</f>
        <v>0</v>
      </c>
      <c r="BF176" s="184">
        <f>IF(N176="snížená",J176,0)</f>
        <v>0</v>
      </c>
      <c r="BG176" s="184">
        <f>IF(N176="zákl. přenesená",J176,0)</f>
        <v>0</v>
      </c>
      <c r="BH176" s="184">
        <f>IF(N176="sníž. přenesená",J176,0)</f>
        <v>0</v>
      </c>
      <c r="BI176" s="184">
        <f>IF(N176="nulová",J176,0)</f>
        <v>0</v>
      </c>
      <c r="BJ176" s="16" t="s">
        <v>79</v>
      </c>
      <c r="BK176" s="184">
        <f>ROUND(I176*H176,2)</f>
        <v>0</v>
      </c>
      <c r="BL176" s="16" t="s">
        <v>126</v>
      </c>
      <c r="BM176" s="183" t="s">
        <v>279</v>
      </c>
    </row>
    <row r="177" spans="1:65" s="2" customFormat="1" ht="19.5">
      <c r="A177" s="33"/>
      <c r="B177" s="34"/>
      <c r="C177" s="35"/>
      <c r="D177" s="185" t="s">
        <v>128</v>
      </c>
      <c r="E177" s="35"/>
      <c r="F177" s="186" t="s">
        <v>280</v>
      </c>
      <c r="G177" s="35"/>
      <c r="H177" s="35"/>
      <c r="I177" s="187"/>
      <c r="J177" s="35"/>
      <c r="K177" s="35"/>
      <c r="L177" s="38"/>
      <c r="M177" s="188"/>
      <c r="N177" s="189"/>
      <c r="O177" s="63"/>
      <c r="P177" s="63"/>
      <c r="Q177" s="63"/>
      <c r="R177" s="63"/>
      <c r="S177" s="63"/>
      <c r="T177" s="64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T177" s="16" t="s">
        <v>128</v>
      </c>
      <c r="AU177" s="16" t="s">
        <v>82</v>
      </c>
    </row>
    <row r="178" spans="1:65" s="2" customFormat="1" ht="11.25">
      <c r="A178" s="33"/>
      <c r="B178" s="34"/>
      <c r="C178" s="35"/>
      <c r="D178" s="190" t="s">
        <v>130</v>
      </c>
      <c r="E178" s="35"/>
      <c r="F178" s="191" t="s">
        <v>281</v>
      </c>
      <c r="G178" s="35"/>
      <c r="H178" s="35"/>
      <c r="I178" s="187"/>
      <c r="J178" s="35"/>
      <c r="K178" s="35"/>
      <c r="L178" s="38"/>
      <c r="M178" s="188"/>
      <c r="N178" s="189"/>
      <c r="O178" s="63"/>
      <c r="P178" s="63"/>
      <c r="Q178" s="63"/>
      <c r="R178" s="63"/>
      <c r="S178" s="63"/>
      <c r="T178" s="64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6" t="s">
        <v>130</v>
      </c>
      <c r="AU178" s="16" t="s">
        <v>82</v>
      </c>
    </row>
    <row r="179" spans="1:65" s="2" customFormat="1" ht="21.75" customHeight="1">
      <c r="A179" s="33"/>
      <c r="B179" s="34"/>
      <c r="C179" s="172" t="s">
        <v>282</v>
      </c>
      <c r="D179" s="172" t="s">
        <v>121</v>
      </c>
      <c r="E179" s="173" t="s">
        <v>283</v>
      </c>
      <c r="F179" s="174" t="s">
        <v>284</v>
      </c>
      <c r="G179" s="175" t="s">
        <v>136</v>
      </c>
      <c r="H179" s="176">
        <v>6</v>
      </c>
      <c r="I179" s="177"/>
      <c r="J179" s="178">
        <f>ROUND(I179*H179,2)</f>
        <v>0</v>
      </c>
      <c r="K179" s="174" t="s">
        <v>125</v>
      </c>
      <c r="L179" s="38"/>
      <c r="M179" s="179" t="s">
        <v>19</v>
      </c>
      <c r="N179" s="180" t="s">
        <v>42</v>
      </c>
      <c r="O179" s="63"/>
      <c r="P179" s="181">
        <f>O179*H179</f>
        <v>0</v>
      </c>
      <c r="Q179" s="181">
        <v>0</v>
      </c>
      <c r="R179" s="181">
        <f>Q179*H179</f>
        <v>0</v>
      </c>
      <c r="S179" s="181">
        <v>0</v>
      </c>
      <c r="T179" s="182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83" t="s">
        <v>126</v>
      </c>
      <c r="AT179" s="183" t="s">
        <v>121</v>
      </c>
      <c r="AU179" s="183" t="s">
        <v>82</v>
      </c>
      <c r="AY179" s="16" t="s">
        <v>119</v>
      </c>
      <c r="BE179" s="184">
        <f>IF(N179="základní",J179,0)</f>
        <v>0</v>
      </c>
      <c r="BF179" s="184">
        <f>IF(N179="snížená",J179,0)</f>
        <v>0</v>
      </c>
      <c r="BG179" s="184">
        <f>IF(N179="zákl. přenesená",J179,0)</f>
        <v>0</v>
      </c>
      <c r="BH179" s="184">
        <f>IF(N179="sníž. přenesená",J179,0)</f>
        <v>0</v>
      </c>
      <c r="BI179" s="184">
        <f>IF(N179="nulová",J179,0)</f>
        <v>0</v>
      </c>
      <c r="BJ179" s="16" t="s">
        <v>79</v>
      </c>
      <c r="BK179" s="184">
        <f>ROUND(I179*H179,2)</f>
        <v>0</v>
      </c>
      <c r="BL179" s="16" t="s">
        <v>126</v>
      </c>
      <c r="BM179" s="183" t="s">
        <v>285</v>
      </c>
    </row>
    <row r="180" spans="1:65" s="2" customFormat="1" ht="19.5">
      <c r="A180" s="33"/>
      <c r="B180" s="34"/>
      <c r="C180" s="35"/>
      <c r="D180" s="185" t="s">
        <v>128</v>
      </c>
      <c r="E180" s="35"/>
      <c r="F180" s="186" t="s">
        <v>286</v>
      </c>
      <c r="G180" s="35"/>
      <c r="H180" s="35"/>
      <c r="I180" s="187"/>
      <c r="J180" s="35"/>
      <c r="K180" s="35"/>
      <c r="L180" s="38"/>
      <c r="M180" s="188"/>
      <c r="N180" s="189"/>
      <c r="O180" s="63"/>
      <c r="P180" s="63"/>
      <c r="Q180" s="63"/>
      <c r="R180" s="63"/>
      <c r="S180" s="63"/>
      <c r="T180" s="64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6" t="s">
        <v>128</v>
      </c>
      <c r="AU180" s="16" t="s">
        <v>82</v>
      </c>
    </row>
    <row r="181" spans="1:65" s="2" customFormat="1" ht="11.25">
      <c r="A181" s="33"/>
      <c r="B181" s="34"/>
      <c r="C181" s="35"/>
      <c r="D181" s="190" t="s">
        <v>130</v>
      </c>
      <c r="E181" s="35"/>
      <c r="F181" s="191" t="s">
        <v>287</v>
      </c>
      <c r="G181" s="35"/>
      <c r="H181" s="35"/>
      <c r="I181" s="187"/>
      <c r="J181" s="35"/>
      <c r="K181" s="35"/>
      <c r="L181" s="38"/>
      <c r="M181" s="188"/>
      <c r="N181" s="189"/>
      <c r="O181" s="63"/>
      <c r="P181" s="63"/>
      <c r="Q181" s="63"/>
      <c r="R181" s="63"/>
      <c r="S181" s="63"/>
      <c r="T181" s="64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T181" s="16" t="s">
        <v>130</v>
      </c>
      <c r="AU181" s="16" t="s">
        <v>82</v>
      </c>
    </row>
    <row r="182" spans="1:65" s="2" customFormat="1" ht="21.75" customHeight="1">
      <c r="A182" s="33"/>
      <c r="B182" s="34"/>
      <c r="C182" s="172" t="s">
        <v>288</v>
      </c>
      <c r="D182" s="172" t="s">
        <v>121</v>
      </c>
      <c r="E182" s="173" t="s">
        <v>289</v>
      </c>
      <c r="F182" s="174" t="s">
        <v>290</v>
      </c>
      <c r="G182" s="175" t="s">
        <v>136</v>
      </c>
      <c r="H182" s="176">
        <v>1</v>
      </c>
      <c r="I182" s="177"/>
      <c r="J182" s="178">
        <f>ROUND(I182*H182,2)</f>
        <v>0</v>
      </c>
      <c r="K182" s="174" t="s">
        <v>125</v>
      </c>
      <c r="L182" s="38"/>
      <c r="M182" s="179" t="s">
        <v>19</v>
      </c>
      <c r="N182" s="180" t="s">
        <v>42</v>
      </c>
      <c r="O182" s="63"/>
      <c r="P182" s="181">
        <f>O182*H182</f>
        <v>0</v>
      </c>
      <c r="Q182" s="181">
        <v>0</v>
      </c>
      <c r="R182" s="181">
        <f>Q182*H182</f>
        <v>0</v>
      </c>
      <c r="S182" s="181">
        <v>0</v>
      </c>
      <c r="T182" s="182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83" t="s">
        <v>126</v>
      </c>
      <c r="AT182" s="183" t="s">
        <v>121</v>
      </c>
      <c r="AU182" s="183" t="s">
        <v>82</v>
      </c>
      <c r="AY182" s="16" t="s">
        <v>119</v>
      </c>
      <c r="BE182" s="184">
        <f>IF(N182="základní",J182,0)</f>
        <v>0</v>
      </c>
      <c r="BF182" s="184">
        <f>IF(N182="snížená",J182,0)</f>
        <v>0</v>
      </c>
      <c r="BG182" s="184">
        <f>IF(N182="zákl. přenesená",J182,0)</f>
        <v>0</v>
      </c>
      <c r="BH182" s="184">
        <f>IF(N182="sníž. přenesená",J182,0)</f>
        <v>0</v>
      </c>
      <c r="BI182" s="184">
        <f>IF(N182="nulová",J182,0)</f>
        <v>0</v>
      </c>
      <c r="BJ182" s="16" t="s">
        <v>79</v>
      </c>
      <c r="BK182" s="184">
        <f>ROUND(I182*H182,2)</f>
        <v>0</v>
      </c>
      <c r="BL182" s="16" t="s">
        <v>126</v>
      </c>
      <c r="BM182" s="183" t="s">
        <v>291</v>
      </c>
    </row>
    <row r="183" spans="1:65" s="2" customFormat="1" ht="19.5">
      <c r="A183" s="33"/>
      <c r="B183" s="34"/>
      <c r="C183" s="35"/>
      <c r="D183" s="185" t="s">
        <v>128</v>
      </c>
      <c r="E183" s="35"/>
      <c r="F183" s="186" t="s">
        <v>292</v>
      </c>
      <c r="G183" s="35"/>
      <c r="H183" s="35"/>
      <c r="I183" s="187"/>
      <c r="J183" s="35"/>
      <c r="K183" s="35"/>
      <c r="L183" s="38"/>
      <c r="M183" s="188"/>
      <c r="N183" s="189"/>
      <c r="O183" s="63"/>
      <c r="P183" s="63"/>
      <c r="Q183" s="63"/>
      <c r="R183" s="63"/>
      <c r="S183" s="63"/>
      <c r="T183" s="64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T183" s="16" t="s">
        <v>128</v>
      </c>
      <c r="AU183" s="16" t="s">
        <v>82</v>
      </c>
    </row>
    <row r="184" spans="1:65" s="2" customFormat="1" ht="11.25">
      <c r="A184" s="33"/>
      <c r="B184" s="34"/>
      <c r="C184" s="35"/>
      <c r="D184" s="190" t="s">
        <v>130</v>
      </c>
      <c r="E184" s="35"/>
      <c r="F184" s="191" t="s">
        <v>293</v>
      </c>
      <c r="G184" s="35"/>
      <c r="H184" s="35"/>
      <c r="I184" s="187"/>
      <c r="J184" s="35"/>
      <c r="K184" s="35"/>
      <c r="L184" s="38"/>
      <c r="M184" s="188"/>
      <c r="N184" s="189"/>
      <c r="O184" s="63"/>
      <c r="P184" s="63"/>
      <c r="Q184" s="63"/>
      <c r="R184" s="63"/>
      <c r="S184" s="63"/>
      <c r="T184" s="64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T184" s="16" t="s">
        <v>130</v>
      </c>
      <c r="AU184" s="16" t="s">
        <v>82</v>
      </c>
    </row>
    <row r="185" spans="1:65" s="2" customFormat="1" ht="16.5" customHeight="1">
      <c r="A185" s="33"/>
      <c r="B185" s="34"/>
      <c r="C185" s="172" t="s">
        <v>294</v>
      </c>
      <c r="D185" s="172" t="s">
        <v>121</v>
      </c>
      <c r="E185" s="173" t="s">
        <v>295</v>
      </c>
      <c r="F185" s="174" t="s">
        <v>296</v>
      </c>
      <c r="G185" s="175" t="s">
        <v>136</v>
      </c>
      <c r="H185" s="176">
        <v>675</v>
      </c>
      <c r="I185" s="177"/>
      <c r="J185" s="178">
        <f>ROUND(I185*H185,2)</f>
        <v>0</v>
      </c>
      <c r="K185" s="174" t="s">
        <v>125</v>
      </c>
      <c r="L185" s="38"/>
      <c r="M185" s="179" t="s">
        <v>19</v>
      </c>
      <c r="N185" s="180" t="s">
        <v>42</v>
      </c>
      <c r="O185" s="63"/>
      <c r="P185" s="181">
        <f>O185*H185</f>
        <v>0</v>
      </c>
      <c r="Q185" s="181">
        <v>0</v>
      </c>
      <c r="R185" s="181">
        <f>Q185*H185</f>
        <v>0</v>
      </c>
      <c r="S185" s="181">
        <v>0</v>
      </c>
      <c r="T185" s="182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83" t="s">
        <v>126</v>
      </c>
      <c r="AT185" s="183" t="s">
        <v>121</v>
      </c>
      <c r="AU185" s="183" t="s">
        <v>82</v>
      </c>
      <c r="AY185" s="16" t="s">
        <v>119</v>
      </c>
      <c r="BE185" s="184">
        <f>IF(N185="základní",J185,0)</f>
        <v>0</v>
      </c>
      <c r="BF185" s="184">
        <f>IF(N185="snížená",J185,0)</f>
        <v>0</v>
      </c>
      <c r="BG185" s="184">
        <f>IF(N185="zákl. přenesená",J185,0)</f>
        <v>0</v>
      </c>
      <c r="BH185" s="184">
        <f>IF(N185="sníž. přenesená",J185,0)</f>
        <v>0</v>
      </c>
      <c r="BI185" s="184">
        <f>IF(N185="nulová",J185,0)</f>
        <v>0</v>
      </c>
      <c r="BJ185" s="16" t="s">
        <v>79</v>
      </c>
      <c r="BK185" s="184">
        <f>ROUND(I185*H185,2)</f>
        <v>0</v>
      </c>
      <c r="BL185" s="16" t="s">
        <v>126</v>
      </c>
      <c r="BM185" s="183" t="s">
        <v>297</v>
      </c>
    </row>
    <row r="186" spans="1:65" s="2" customFormat="1" ht="19.5">
      <c r="A186" s="33"/>
      <c r="B186" s="34"/>
      <c r="C186" s="35"/>
      <c r="D186" s="185" t="s">
        <v>128</v>
      </c>
      <c r="E186" s="35"/>
      <c r="F186" s="186" t="s">
        <v>298</v>
      </c>
      <c r="G186" s="35"/>
      <c r="H186" s="35"/>
      <c r="I186" s="187"/>
      <c r="J186" s="35"/>
      <c r="K186" s="35"/>
      <c r="L186" s="38"/>
      <c r="M186" s="188"/>
      <c r="N186" s="189"/>
      <c r="O186" s="63"/>
      <c r="P186" s="63"/>
      <c r="Q186" s="63"/>
      <c r="R186" s="63"/>
      <c r="S186" s="63"/>
      <c r="T186" s="64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T186" s="16" t="s">
        <v>128</v>
      </c>
      <c r="AU186" s="16" t="s">
        <v>82</v>
      </c>
    </row>
    <row r="187" spans="1:65" s="2" customFormat="1" ht="11.25">
      <c r="A187" s="33"/>
      <c r="B187" s="34"/>
      <c r="C187" s="35"/>
      <c r="D187" s="190" t="s">
        <v>130</v>
      </c>
      <c r="E187" s="35"/>
      <c r="F187" s="191" t="s">
        <v>299</v>
      </c>
      <c r="G187" s="35"/>
      <c r="H187" s="35"/>
      <c r="I187" s="187"/>
      <c r="J187" s="35"/>
      <c r="K187" s="35"/>
      <c r="L187" s="38"/>
      <c r="M187" s="188"/>
      <c r="N187" s="189"/>
      <c r="O187" s="63"/>
      <c r="P187" s="63"/>
      <c r="Q187" s="63"/>
      <c r="R187" s="63"/>
      <c r="S187" s="63"/>
      <c r="T187" s="64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T187" s="16" t="s">
        <v>130</v>
      </c>
      <c r="AU187" s="16" t="s">
        <v>82</v>
      </c>
    </row>
    <row r="188" spans="1:65" s="13" customFormat="1" ht="11.25">
      <c r="B188" s="192"/>
      <c r="C188" s="193"/>
      <c r="D188" s="185" t="s">
        <v>132</v>
      </c>
      <c r="E188" s="194" t="s">
        <v>19</v>
      </c>
      <c r="F188" s="195" t="s">
        <v>300</v>
      </c>
      <c r="G188" s="193"/>
      <c r="H188" s="196">
        <v>675</v>
      </c>
      <c r="I188" s="197"/>
      <c r="J188" s="193"/>
      <c r="K188" s="193"/>
      <c r="L188" s="198"/>
      <c r="M188" s="199"/>
      <c r="N188" s="200"/>
      <c r="O188" s="200"/>
      <c r="P188" s="200"/>
      <c r="Q188" s="200"/>
      <c r="R188" s="200"/>
      <c r="S188" s="200"/>
      <c r="T188" s="201"/>
      <c r="AT188" s="202" t="s">
        <v>132</v>
      </c>
      <c r="AU188" s="202" t="s">
        <v>82</v>
      </c>
      <c r="AV188" s="13" t="s">
        <v>82</v>
      </c>
      <c r="AW188" s="13" t="s">
        <v>33</v>
      </c>
      <c r="AX188" s="13" t="s">
        <v>79</v>
      </c>
      <c r="AY188" s="202" t="s">
        <v>119</v>
      </c>
    </row>
    <row r="189" spans="1:65" s="2" customFormat="1" ht="16.5" customHeight="1">
      <c r="A189" s="33"/>
      <c r="B189" s="34"/>
      <c r="C189" s="172" t="s">
        <v>301</v>
      </c>
      <c r="D189" s="172" t="s">
        <v>121</v>
      </c>
      <c r="E189" s="173" t="s">
        <v>302</v>
      </c>
      <c r="F189" s="174" t="s">
        <v>303</v>
      </c>
      <c r="G189" s="175" t="s">
        <v>136</v>
      </c>
      <c r="H189" s="176">
        <v>270</v>
      </c>
      <c r="I189" s="177"/>
      <c r="J189" s="178">
        <f>ROUND(I189*H189,2)</f>
        <v>0</v>
      </c>
      <c r="K189" s="174" t="s">
        <v>125</v>
      </c>
      <c r="L189" s="38"/>
      <c r="M189" s="179" t="s">
        <v>19</v>
      </c>
      <c r="N189" s="180" t="s">
        <v>42</v>
      </c>
      <c r="O189" s="63"/>
      <c r="P189" s="181">
        <f>O189*H189</f>
        <v>0</v>
      </c>
      <c r="Q189" s="181">
        <v>0</v>
      </c>
      <c r="R189" s="181">
        <f>Q189*H189</f>
        <v>0</v>
      </c>
      <c r="S189" s="181">
        <v>0</v>
      </c>
      <c r="T189" s="182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83" t="s">
        <v>126</v>
      </c>
      <c r="AT189" s="183" t="s">
        <v>121</v>
      </c>
      <c r="AU189" s="183" t="s">
        <v>82</v>
      </c>
      <c r="AY189" s="16" t="s">
        <v>119</v>
      </c>
      <c r="BE189" s="184">
        <f>IF(N189="základní",J189,0)</f>
        <v>0</v>
      </c>
      <c r="BF189" s="184">
        <f>IF(N189="snížená",J189,0)</f>
        <v>0</v>
      </c>
      <c r="BG189" s="184">
        <f>IF(N189="zákl. přenesená",J189,0)</f>
        <v>0</v>
      </c>
      <c r="BH189" s="184">
        <f>IF(N189="sníž. přenesená",J189,0)</f>
        <v>0</v>
      </c>
      <c r="BI189" s="184">
        <f>IF(N189="nulová",J189,0)</f>
        <v>0</v>
      </c>
      <c r="BJ189" s="16" t="s">
        <v>79</v>
      </c>
      <c r="BK189" s="184">
        <f>ROUND(I189*H189,2)</f>
        <v>0</v>
      </c>
      <c r="BL189" s="16" t="s">
        <v>126</v>
      </c>
      <c r="BM189" s="183" t="s">
        <v>304</v>
      </c>
    </row>
    <row r="190" spans="1:65" s="2" customFormat="1" ht="19.5">
      <c r="A190" s="33"/>
      <c r="B190" s="34"/>
      <c r="C190" s="35"/>
      <c r="D190" s="185" t="s">
        <v>128</v>
      </c>
      <c r="E190" s="35"/>
      <c r="F190" s="186" t="s">
        <v>305</v>
      </c>
      <c r="G190" s="35"/>
      <c r="H190" s="35"/>
      <c r="I190" s="187"/>
      <c r="J190" s="35"/>
      <c r="K190" s="35"/>
      <c r="L190" s="38"/>
      <c r="M190" s="188"/>
      <c r="N190" s="189"/>
      <c r="O190" s="63"/>
      <c r="P190" s="63"/>
      <c r="Q190" s="63"/>
      <c r="R190" s="63"/>
      <c r="S190" s="63"/>
      <c r="T190" s="64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T190" s="16" t="s">
        <v>128</v>
      </c>
      <c r="AU190" s="16" t="s">
        <v>82</v>
      </c>
    </row>
    <row r="191" spans="1:65" s="2" customFormat="1" ht="11.25">
      <c r="A191" s="33"/>
      <c r="B191" s="34"/>
      <c r="C191" s="35"/>
      <c r="D191" s="190" t="s">
        <v>130</v>
      </c>
      <c r="E191" s="35"/>
      <c r="F191" s="191" t="s">
        <v>306</v>
      </c>
      <c r="G191" s="35"/>
      <c r="H191" s="35"/>
      <c r="I191" s="187"/>
      <c r="J191" s="35"/>
      <c r="K191" s="35"/>
      <c r="L191" s="38"/>
      <c r="M191" s="188"/>
      <c r="N191" s="189"/>
      <c r="O191" s="63"/>
      <c r="P191" s="63"/>
      <c r="Q191" s="63"/>
      <c r="R191" s="63"/>
      <c r="S191" s="63"/>
      <c r="T191" s="64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T191" s="16" t="s">
        <v>130</v>
      </c>
      <c r="AU191" s="16" t="s">
        <v>82</v>
      </c>
    </row>
    <row r="192" spans="1:65" s="13" customFormat="1" ht="11.25">
      <c r="B192" s="192"/>
      <c r="C192" s="193"/>
      <c r="D192" s="185" t="s">
        <v>132</v>
      </c>
      <c r="E192" s="194" t="s">
        <v>19</v>
      </c>
      <c r="F192" s="195" t="s">
        <v>307</v>
      </c>
      <c r="G192" s="193"/>
      <c r="H192" s="196">
        <v>270</v>
      </c>
      <c r="I192" s="197"/>
      <c r="J192" s="193"/>
      <c r="K192" s="193"/>
      <c r="L192" s="198"/>
      <c r="M192" s="199"/>
      <c r="N192" s="200"/>
      <c r="O192" s="200"/>
      <c r="P192" s="200"/>
      <c r="Q192" s="200"/>
      <c r="R192" s="200"/>
      <c r="S192" s="200"/>
      <c r="T192" s="201"/>
      <c r="AT192" s="202" t="s">
        <v>132</v>
      </c>
      <c r="AU192" s="202" t="s">
        <v>82</v>
      </c>
      <c r="AV192" s="13" t="s">
        <v>82</v>
      </c>
      <c r="AW192" s="13" t="s">
        <v>33</v>
      </c>
      <c r="AX192" s="13" t="s">
        <v>79</v>
      </c>
      <c r="AY192" s="202" t="s">
        <v>119</v>
      </c>
    </row>
    <row r="193" spans="1:65" s="2" customFormat="1" ht="16.5" customHeight="1">
      <c r="A193" s="33"/>
      <c r="B193" s="34"/>
      <c r="C193" s="172" t="s">
        <v>308</v>
      </c>
      <c r="D193" s="172" t="s">
        <v>121</v>
      </c>
      <c r="E193" s="173" t="s">
        <v>309</v>
      </c>
      <c r="F193" s="174" t="s">
        <v>310</v>
      </c>
      <c r="G193" s="175" t="s">
        <v>136</v>
      </c>
      <c r="H193" s="176">
        <v>45</v>
      </c>
      <c r="I193" s="177"/>
      <c r="J193" s="178">
        <f>ROUND(I193*H193,2)</f>
        <v>0</v>
      </c>
      <c r="K193" s="174" t="s">
        <v>125</v>
      </c>
      <c r="L193" s="38"/>
      <c r="M193" s="179" t="s">
        <v>19</v>
      </c>
      <c r="N193" s="180" t="s">
        <v>42</v>
      </c>
      <c r="O193" s="63"/>
      <c r="P193" s="181">
        <f>O193*H193</f>
        <v>0</v>
      </c>
      <c r="Q193" s="181">
        <v>0</v>
      </c>
      <c r="R193" s="181">
        <f>Q193*H193</f>
        <v>0</v>
      </c>
      <c r="S193" s="181">
        <v>0</v>
      </c>
      <c r="T193" s="182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83" t="s">
        <v>126</v>
      </c>
      <c r="AT193" s="183" t="s">
        <v>121</v>
      </c>
      <c r="AU193" s="183" t="s">
        <v>82</v>
      </c>
      <c r="AY193" s="16" t="s">
        <v>119</v>
      </c>
      <c r="BE193" s="184">
        <f>IF(N193="základní",J193,0)</f>
        <v>0</v>
      </c>
      <c r="BF193" s="184">
        <f>IF(N193="snížená",J193,0)</f>
        <v>0</v>
      </c>
      <c r="BG193" s="184">
        <f>IF(N193="zákl. přenesená",J193,0)</f>
        <v>0</v>
      </c>
      <c r="BH193" s="184">
        <f>IF(N193="sníž. přenesená",J193,0)</f>
        <v>0</v>
      </c>
      <c r="BI193" s="184">
        <f>IF(N193="nulová",J193,0)</f>
        <v>0</v>
      </c>
      <c r="BJ193" s="16" t="s">
        <v>79</v>
      </c>
      <c r="BK193" s="184">
        <f>ROUND(I193*H193,2)</f>
        <v>0</v>
      </c>
      <c r="BL193" s="16" t="s">
        <v>126</v>
      </c>
      <c r="BM193" s="183" t="s">
        <v>311</v>
      </c>
    </row>
    <row r="194" spans="1:65" s="2" customFormat="1" ht="19.5">
      <c r="A194" s="33"/>
      <c r="B194" s="34"/>
      <c r="C194" s="35"/>
      <c r="D194" s="185" t="s">
        <v>128</v>
      </c>
      <c r="E194" s="35"/>
      <c r="F194" s="186" t="s">
        <v>312</v>
      </c>
      <c r="G194" s="35"/>
      <c r="H194" s="35"/>
      <c r="I194" s="187"/>
      <c r="J194" s="35"/>
      <c r="K194" s="35"/>
      <c r="L194" s="38"/>
      <c r="M194" s="188"/>
      <c r="N194" s="189"/>
      <c r="O194" s="63"/>
      <c r="P194" s="63"/>
      <c r="Q194" s="63"/>
      <c r="R194" s="63"/>
      <c r="S194" s="63"/>
      <c r="T194" s="64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T194" s="16" t="s">
        <v>128</v>
      </c>
      <c r="AU194" s="16" t="s">
        <v>82</v>
      </c>
    </row>
    <row r="195" spans="1:65" s="2" customFormat="1" ht="11.25">
      <c r="A195" s="33"/>
      <c r="B195" s="34"/>
      <c r="C195" s="35"/>
      <c r="D195" s="190" t="s">
        <v>130</v>
      </c>
      <c r="E195" s="35"/>
      <c r="F195" s="191" t="s">
        <v>313</v>
      </c>
      <c r="G195" s="35"/>
      <c r="H195" s="35"/>
      <c r="I195" s="187"/>
      <c r="J195" s="35"/>
      <c r="K195" s="35"/>
      <c r="L195" s="38"/>
      <c r="M195" s="188"/>
      <c r="N195" s="189"/>
      <c r="O195" s="63"/>
      <c r="P195" s="63"/>
      <c r="Q195" s="63"/>
      <c r="R195" s="63"/>
      <c r="S195" s="63"/>
      <c r="T195" s="64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T195" s="16" t="s">
        <v>130</v>
      </c>
      <c r="AU195" s="16" t="s">
        <v>82</v>
      </c>
    </row>
    <row r="196" spans="1:65" s="13" customFormat="1" ht="11.25">
      <c r="B196" s="192"/>
      <c r="C196" s="193"/>
      <c r="D196" s="185" t="s">
        <v>132</v>
      </c>
      <c r="E196" s="194" t="s">
        <v>19</v>
      </c>
      <c r="F196" s="195" t="s">
        <v>314</v>
      </c>
      <c r="G196" s="193"/>
      <c r="H196" s="196">
        <v>45</v>
      </c>
      <c r="I196" s="197"/>
      <c r="J196" s="193"/>
      <c r="K196" s="193"/>
      <c r="L196" s="198"/>
      <c r="M196" s="199"/>
      <c r="N196" s="200"/>
      <c r="O196" s="200"/>
      <c r="P196" s="200"/>
      <c r="Q196" s="200"/>
      <c r="R196" s="200"/>
      <c r="S196" s="200"/>
      <c r="T196" s="201"/>
      <c r="AT196" s="202" t="s">
        <v>132</v>
      </c>
      <c r="AU196" s="202" t="s">
        <v>82</v>
      </c>
      <c r="AV196" s="13" t="s">
        <v>82</v>
      </c>
      <c r="AW196" s="13" t="s">
        <v>33</v>
      </c>
      <c r="AX196" s="13" t="s">
        <v>79</v>
      </c>
      <c r="AY196" s="202" t="s">
        <v>119</v>
      </c>
    </row>
    <row r="197" spans="1:65" s="2" customFormat="1" ht="21.75" customHeight="1">
      <c r="A197" s="33"/>
      <c r="B197" s="34"/>
      <c r="C197" s="172" t="s">
        <v>315</v>
      </c>
      <c r="D197" s="172" t="s">
        <v>121</v>
      </c>
      <c r="E197" s="173" t="s">
        <v>316</v>
      </c>
      <c r="F197" s="174" t="s">
        <v>317</v>
      </c>
      <c r="G197" s="175" t="s">
        <v>212</v>
      </c>
      <c r="H197" s="176">
        <v>70</v>
      </c>
      <c r="I197" s="177"/>
      <c r="J197" s="178">
        <f>ROUND(I197*H197,2)</f>
        <v>0</v>
      </c>
      <c r="K197" s="174" t="s">
        <v>125</v>
      </c>
      <c r="L197" s="38"/>
      <c r="M197" s="179" t="s">
        <v>19</v>
      </c>
      <c r="N197" s="180" t="s">
        <v>42</v>
      </c>
      <c r="O197" s="63"/>
      <c r="P197" s="181">
        <f>O197*H197</f>
        <v>0</v>
      </c>
      <c r="Q197" s="181">
        <v>0</v>
      </c>
      <c r="R197" s="181">
        <f>Q197*H197</f>
        <v>0</v>
      </c>
      <c r="S197" s="181">
        <v>0</v>
      </c>
      <c r="T197" s="182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83" t="s">
        <v>126</v>
      </c>
      <c r="AT197" s="183" t="s">
        <v>121</v>
      </c>
      <c r="AU197" s="183" t="s">
        <v>82</v>
      </c>
      <c r="AY197" s="16" t="s">
        <v>119</v>
      </c>
      <c r="BE197" s="184">
        <f>IF(N197="základní",J197,0)</f>
        <v>0</v>
      </c>
      <c r="BF197" s="184">
        <f>IF(N197="snížená",J197,0)</f>
        <v>0</v>
      </c>
      <c r="BG197" s="184">
        <f>IF(N197="zákl. přenesená",J197,0)</f>
        <v>0</v>
      </c>
      <c r="BH197" s="184">
        <f>IF(N197="sníž. přenesená",J197,0)</f>
        <v>0</v>
      </c>
      <c r="BI197" s="184">
        <f>IF(N197="nulová",J197,0)</f>
        <v>0</v>
      </c>
      <c r="BJ197" s="16" t="s">
        <v>79</v>
      </c>
      <c r="BK197" s="184">
        <f>ROUND(I197*H197,2)</f>
        <v>0</v>
      </c>
      <c r="BL197" s="16" t="s">
        <v>126</v>
      </c>
      <c r="BM197" s="183" t="s">
        <v>318</v>
      </c>
    </row>
    <row r="198" spans="1:65" s="2" customFormat="1" ht="19.5">
      <c r="A198" s="33"/>
      <c r="B198" s="34"/>
      <c r="C198" s="35"/>
      <c r="D198" s="185" t="s">
        <v>128</v>
      </c>
      <c r="E198" s="35"/>
      <c r="F198" s="186" t="s">
        <v>319</v>
      </c>
      <c r="G198" s="35"/>
      <c r="H198" s="35"/>
      <c r="I198" s="187"/>
      <c r="J198" s="35"/>
      <c r="K198" s="35"/>
      <c r="L198" s="38"/>
      <c r="M198" s="188"/>
      <c r="N198" s="189"/>
      <c r="O198" s="63"/>
      <c r="P198" s="63"/>
      <c r="Q198" s="63"/>
      <c r="R198" s="63"/>
      <c r="S198" s="63"/>
      <c r="T198" s="64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T198" s="16" t="s">
        <v>128</v>
      </c>
      <c r="AU198" s="16" t="s">
        <v>82</v>
      </c>
    </row>
    <row r="199" spans="1:65" s="2" customFormat="1" ht="11.25">
      <c r="A199" s="33"/>
      <c r="B199" s="34"/>
      <c r="C199" s="35"/>
      <c r="D199" s="190" t="s">
        <v>130</v>
      </c>
      <c r="E199" s="35"/>
      <c r="F199" s="191" t="s">
        <v>320</v>
      </c>
      <c r="G199" s="35"/>
      <c r="H199" s="35"/>
      <c r="I199" s="187"/>
      <c r="J199" s="35"/>
      <c r="K199" s="35"/>
      <c r="L199" s="38"/>
      <c r="M199" s="188"/>
      <c r="N199" s="189"/>
      <c r="O199" s="63"/>
      <c r="P199" s="63"/>
      <c r="Q199" s="63"/>
      <c r="R199" s="63"/>
      <c r="S199" s="63"/>
      <c r="T199" s="64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T199" s="16" t="s">
        <v>130</v>
      </c>
      <c r="AU199" s="16" t="s">
        <v>82</v>
      </c>
    </row>
    <row r="200" spans="1:65" s="13" customFormat="1" ht="11.25">
      <c r="B200" s="192"/>
      <c r="C200" s="193"/>
      <c r="D200" s="185" t="s">
        <v>132</v>
      </c>
      <c r="E200" s="194" t="s">
        <v>19</v>
      </c>
      <c r="F200" s="195" t="s">
        <v>321</v>
      </c>
      <c r="G200" s="193"/>
      <c r="H200" s="196">
        <v>70</v>
      </c>
      <c r="I200" s="197"/>
      <c r="J200" s="193"/>
      <c r="K200" s="193"/>
      <c r="L200" s="198"/>
      <c r="M200" s="199"/>
      <c r="N200" s="200"/>
      <c r="O200" s="200"/>
      <c r="P200" s="200"/>
      <c r="Q200" s="200"/>
      <c r="R200" s="200"/>
      <c r="S200" s="200"/>
      <c r="T200" s="201"/>
      <c r="AT200" s="202" t="s">
        <v>132</v>
      </c>
      <c r="AU200" s="202" t="s">
        <v>82</v>
      </c>
      <c r="AV200" s="13" t="s">
        <v>82</v>
      </c>
      <c r="AW200" s="13" t="s">
        <v>33</v>
      </c>
      <c r="AX200" s="13" t="s">
        <v>79</v>
      </c>
      <c r="AY200" s="202" t="s">
        <v>119</v>
      </c>
    </row>
    <row r="201" spans="1:65" s="2" customFormat="1" ht="21.75" customHeight="1">
      <c r="A201" s="33"/>
      <c r="B201" s="34"/>
      <c r="C201" s="172" t="s">
        <v>322</v>
      </c>
      <c r="D201" s="172" t="s">
        <v>121</v>
      </c>
      <c r="E201" s="173" t="s">
        <v>323</v>
      </c>
      <c r="F201" s="174" t="s">
        <v>324</v>
      </c>
      <c r="G201" s="175" t="s">
        <v>212</v>
      </c>
      <c r="H201" s="176">
        <v>492.3</v>
      </c>
      <c r="I201" s="177"/>
      <c r="J201" s="178">
        <f>ROUND(I201*H201,2)</f>
        <v>0</v>
      </c>
      <c r="K201" s="174" t="s">
        <v>125</v>
      </c>
      <c r="L201" s="38"/>
      <c r="M201" s="179" t="s">
        <v>19</v>
      </c>
      <c r="N201" s="180" t="s">
        <v>42</v>
      </c>
      <c r="O201" s="63"/>
      <c r="P201" s="181">
        <f>O201*H201</f>
        <v>0</v>
      </c>
      <c r="Q201" s="181">
        <v>0</v>
      </c>
      <c r="R201" s="181">
        <f>Q201*H201</f>
        <v>0</v>
      </c>
      <c r="S201" s="181">
        <v>0</v>
      </c>
      <c r="T201" s="182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83" t="s">
        <v>126</v>
      </c>
      <c r="AT201" s="183" t="s">
        <v>121</v>
      </c>
      <c r="AU201" s="183" t="s">
        <v>82</v>
      </c>
      <c r="AY201" s="16" t="s">
        <v>119</v>
      </c>
      <c r="BE201" s="184">
        <f>IF(N201="základní",J201,0)</f>
        <v>0</v>
      </c>
      <c r="BF201" s="184">
        <f>IF(N201="snížená",J201,0)</f>
        <v>0</v>
      </c>
      <c r="BG201" s="184">
        <f>IF(N201="zákl. přenesená",J201,0)</f>
        <v>0</v>
      </c>
      <c r="BH201" s="184">
        <f>IF(N201="sníž. přenesená",J201,0)</f>
        <v>0</v>
      </c>
      <c r="BI201" s="184">
        <f>IF(N201="nulová",J201,0)</f>
        <v>0</v>
      </c>
      <c r="BJ201" s="16" t="s">
        <v>79</v>
      </c>
      <c r="BK201" s="184">
        <f>ROUND(I201*H201,2)</f>
        <v>0</v>
      </c>
      <c r="BL201" s="16" t="s">
        <v>126</v>
      </c>
      <c r="BM201" s="183" t="s">
        <v>325</v>
      </c>
    </row>
    <row r="202" spans="1:65" s="2" customFormat="1" ht="19.5">
      <c r="A202" s="33"/>
      <c r="B202" s="34"/>
      <c r="C202" s="35"/>
      <c r="D202" s="185" t="s">
        <v>128</v>
      </c>
      <c r="E202" s="35"/>
      <c r="F202" s="186" t="s">
        <v>326</v>
      </c>
      <c r="G202" s="35"/>
      <c r="H202" s="35"/>
      <c r="I202" s="187"/>
      <c r="J202" s="35"/>
      <c r="K202" s="35"/>
      <c r="L202" s="38"/>
      <c r="M202" s="188"/>
      <c r="N202" s="189"/>
      <c r="O202" s="63"/>
      <c r="P202" s="63"/>
      <c r="Q202" s="63"/>
      <c r="R202" s="63"/>
      <c r="S202" s="63"/>
      <c r="T202" s="64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T202" s="16" t="s">
        <v>128</v>
      </c>
      <c r="AU202" s="16" t="s">
        <v>82</v>
      </c>
    </row>
    <row r="203" spans="1:65" s="2" customFormat="1" ht="11.25">
      <c r="A203" s="33"/>
      <c r="B203" s="34"/>
      <c r="C203" s="35"/>
      <c r="D203" s="190" t="s">
        <v>130</v>
      </c>
      <c r="E203" s="35"/>
      <c r="F203" s="191" t="s">
        <v>327</v>
      </c>
      <c r="G203" s="35"/>
      <c r="H203" s="35"/>
      <c r="I203" s="187"/>
      <c r="J203" s="35"/>
      <c r="K203" s="35"/>
      <c r="L203" s="38"/>
      <c r="M203" s="188"/>
      <c r="N203" s="189"/>
      <c r="O203" s="63"/>
      <c r="P203" s="63"/>
      <c r="Q203" s="63"/>
      <c r="R203" s="63"/>
      <c r="S203" s="63"/>
      <c r="T203" s="64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T203" s="16" t="s">
        <v>130</v>
      </c>
      <c r="AU203" s="16" t="s">
        <v>82</v>
      </c>
    </row>
    <row r="204" spans="1:65" s="13" customFormat="1" ht="11.25">
      <c r="B204" s="192"/>
      <c r="C204" s="193"/>
      <c r="D204" s="185" t="s">
        <v>132</v>
      </c>
      <c r="E204" s="194" t="s">
        <v>19</v>
      </c>
      <c r="F204" s="195" t="s">
        <v>328</v>
      </c>
      <c r="G204" s="193"/>
      <c r="H204" s="196">
        <v>329.2</v>
      </c>
      <c r="I204" s="197"/>
      <c r="J204" s="193"/>
      <c r="K204" s="193"/>
      <c r="L204" s="198"/>
      <c r="M204" s="199"/>
      <c r="N204" s="200"/>
      <c r="O204" s="200"/>
      <c r="P204" s="200"/>
      <c r="Q204" s="200"/>
      <c r="R204" s="200"/>
      <c r="S204" s="200"/>
      <c r="T204" s="201"/>
      <c r="AT204" s="202" t="s">
        <v>132</v>
      </c>
      <c r="AU204" s="202" t="s">
        <v>82</v>
      </c>
      <c r="AV204" s="13" t="s">
        <v>82</v>
      </c>
      <c r="AW204" s="13" t="s">
        <v>33</v>
      </c>
      <c r="AX204" s="13" t="s">
        <v>71</v>
      </c>
      <c r="AY204" s="202" t="s">
        <v>119</v>
      </c>
    </row>
    <row r="205" spans="1:65" s="13" customFormat="1" ht="11.25">
      <c r="B205" s="192"/>
      <c r="C205" s="193"/>
      <c r="D205" s="185" t="s">
        <v>132</v>
      </c>
      <c r="E205" s="194" t="s">
        <v>19</v>
      </c>
      <c r="F205" s="195" t="s">
        <v>329</v>
      </c>
      <c r="G205" s="193"/>
      <c r="H205" s="196">
        <v>163.1</v>
      </c>
      <c r="I205" s="197"/>
      <c r="J205" s="193"/>
      <c r="K205" s="193"/>
      <c r="L205" s="198"/>
      <c r="M205" s="199"/>
      <c r="N205" s="200"/>
      <c r="O205" s="200"/>
      <c r="P205" s="200"/>
      <c r="Q205" s="200"/>
      <c r="R205" s="200"/>
      <c r="S205" s="200"/>
      <c r="T205" s="201"/>
      <c r="AT205" s="202" t="s">
        <v>132</v>
      </c>
      <c r="AU205" s="202" t="s">
        <v>82</v>
      </c>
      <c r="AV205" s="13" t="s">
        <v>82</v>
      </c>
      <c r="AW205" s="13" t="s">
        <v>33</v>
      </c>
      <c r="AX205" s="13" t="s">
        <v>71</v>
      </c>
      <c r="AY205" s="202" t="s">
        <v>119</v>
      </c>
    </row>
    <row r="206" spans="1:65" s="2" customFormat="1" ht="24.2" customHeight="1">
      <c r="A206" s="33"/>
      <c r="B206" s="34"/>
      <c r="C206" s="172" t="s">
        <v>330</v>
      </c>
      <c r="D206" s="172" t="s">
        <v>121</v>
      </c>
      <c r="E206" s="173" t="s">
        <v>331</v>
      </c>
      <c r="F206" s="174" t="s">
        <v>332</v>
      </c>
      <c r="G206" s="175" t="s">
        <v>212</v>
      </c>
      <c r="H206" s="176">
        <v>17722.8</v>
      </c>
      <c r="I206" s="177"/>
      <c r="J206" s="178">
        <f>ROUND(I206*H206,2)</f>
        <v>0</v>
      </c>
      <c r="K206" s="174" t="s">
        <v>125</v>
      </c>
      <c r="L206" s="38"/>
      <c r="M206" s="179" t="s">
        <v>19</v>
      </c>
      <c r="N206" s="180" t="s">
        <v>42</v>
      </c>
      <c r="O206" s="63"/>
      <c r="P206" s="181">
        <f>O206*H206</f>
        <v>0</v>
      </c>
      <c r="Q206" s="181">
        <v>0</v>
      </c>
      <c r="R206" s="181">
        <f>Q206*H206</f>
        <v>0</v>
      </c>
      <c r="S206" s="181">
        <v>0</v>
      </c>
      <c r="T206" s="182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183" t="s">
        <v>126</v>
      </c>
      <c r="AT206" s="183" t="s">
        <v>121</v>
      </c>
      <c r="AU206" s="183" t="s">
        <v>82</v>
      </c>
      <c r="AY206" s="16" t="s">
        <v>119</v>
      </c>
      <c r="BE206" s="184">
        <f>IF(N206="základní",J206,0)</f>
        <v>0</v>
      </c>
      <c r="BF206" s="184">
        <f>IF(N206="snížená",J206,0)</f>
        <v>0</v>
      </c>
      <c r="BG206" s="184">
        <f>IF(N206="zákl. přenesená",J206,0)</f>
        <v>0</v>
      </c>
      <c r="BH206" s="184">
        <f>IF(N206="sníž. přenesená",J206,0)</f>
        <v>0</v>
      </c>
      <c r="BI206" s="184">
        <f>IF(N206="nulová",J206,0)</f>
        <v>0</v>
      </c>
      <c r="BJ206" s="16" t="s">
        <v>79</v>
      </c>
      <c r="BK206" s="184">
        <f>ROUND(I206*H206,2)</f>
        <v>0</v>
      </c>
      <c r="BL206" s="16" t="s">
        <v>126</v>
      </c>
      <c r="BM206" s="183" t="s">
        <v>333</v>
      </c>
    </row>
    <row r="207" spans="1:65" s="2" customFormat="1" ht="19.5">
      <c r="A207" s="33"/>
      <c r="B207" s="34"/>
      <c r="C207" s="35"/>
      <c r="D207" s="185" t="s">
        <v>128</v>
      </c>
      <c r="E207" s="35"/>
      <c r="F207" s="186" t="s">
        <v>334</v>
      </c>
      <c r="G207" s="35"/>
      <c r="H207" s="35"/>
      <c r="I207" s="187"/>
      <c r="J207" s="35"/>
      <c r="K207" s="35"/>
      <c r="L207" s="38"/>
      <c r="M207" s="188"/>
      <c r="N207" s="189"/>
      <c r="O207" s="63"/>
      <c r="P207" s="63"/>
      <c r="Q207" s="63"/>
      <c r="R207" s="63"/>
      <c r="S207" s="63"/>
      <c r="T207" s="64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T207" s="16" t="s">
        <v>128</v>
      </c>
      <c r="AU207" s="16" t="s">
        <v>82</v>
      </c>
    </row>
    <row r="208" spans="1:65" s="2" customFormat="1" ht="11.25">
      <c r="A208" s="33"/>
      <c r="B208" s="34"/>
      <c r="C208" s="35"/>
      <c r="D208" s="190" t="s">
        <v>130</v>
      </c>
      <c r="E208" s="35"/>
      <c r="F208" s="191" t="s">
        <v>335</v>
      </c>
      <c r="G208" s="35"/>
      <c r="H208" s="35"/>
      <c r="I208" s="187"/>
      <c r="J208" s="35"/>
      <c r="K208" s="35"/>
      <c r="L208" s="38"/>
      <c r="M208" s="188"/>
      <c r="N208" s="189"/>
      <c r="O208" s="63"/>
      <c r="P208" s="63"/>
      <c r="Q208" s="63"/>
      <c r="R208" s="63"/>
      <c r="S208" s="63"/>
      <c r="T208" s="64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T208" s="16" t="s">
        <v>130</v>
      </c>
      <c r="AU208" s="16" t="s">
        <v>82</v>
      </c>
    </row>
    <row r="209" spans="1:65" s="13" customFormat="1" ht="11.25">
      <c r="B209" s="192"/>
      <c r="C209" s="193"/>
      <c r="D209" s="185" t="s">
        <v>132</v>
      </c>
      <c r="E209" s="194" t="s">
        <v>19</v>
      </c>
      <c r="F209" s="195" t="s">
        <v>336</v>
      </c>
      <c r="G209" s="193"/>
      <c r="H209" s="196">
        <v>11851.2</v>
      </c>
      <c r="I209" s="197"/>
      <c r="J209" s="193"/>
      <c r="K209" s="193"/>
      <c r="L209" s="198"/>
      <c r="M209" s="199"/>
      <c r="N209" s="200"/>
      <c r="O209" s="200"/>
      <c r="P209" s="200"/>
      <c r="Q209" s="200"/>
      <c r="R209" s="200"/>
      <c r="S209" s="200"/>
      <c r="T209" s="201"/>
      <c r="AT209" s="202" t="s">
        <v>132</v>
      </c>
      <c r="AU209" s="202" t="s">
        <v>82</v>
      </c>
      <c r="AV209" s="13" t="s">
        <v>82</v>
      </c>
      <c r="AW209" s="13" t="s">
        <v>33</v>
      </c>
      <c r="AX209" s="13" t="s">
        <v>71</v>
      </c>
      <c r="AY209" s="202" t="s">
        <v>119</v>
      </c>
    </row>
    <row r="210" spans="1:65" s="13" customFormat="1" ht="11.25">
      <c r="B210" s="192"/>
      <c r="C210" s="193"/>
      <c r="D210" s="185" t="s">
        <v>132</v>
      </c>
      <c r="E210" s="194" t="s">
        <v>19</v>
      </c>
      <c r="F210" s="195" t="s">
        <v>337</v>
      </c>
      <c r="G210" s="193"/>
      <c r="H210" s="196">
        <v>5871.6</v>
      </c>
      <c r="I210" s="197"/>
      <c r="J210" s="193"/>
      <c r="K210" s="193"/>
      <c r="L210" s="198"/>
      <c r="M210" s="199"/>
      <c r="N210" s="200"/>
      <c r="O210" s="200"/>
      <c r="P210" s="200"/>
      <c r="Q210" s="200"/>
      <c r="R210" s="200"/>
      <c r="S210" s="200"/>
      <c r="T210" s="201"/>
      <c r="AT210" s="202" t="s">
        <v>132</v>
      </c>
      <c r="AU210" s="202" t="s">
        <v>82</v>
      </c>
      <c r="AV210" s="13" t="s">
        <v>82</v>
      </c>
      <c r="AW210" s="13" t="s">
        <v>33</v>
      </c>
      <c r="AX210" s="13" t="s">
        <v>71</v>
      </c>
      <c r="AY210" s="202" t="s">
        <v>119</v>
      </c>
    </row>
    <row r="211" spans="1:65" s="2" customFormat="1" ht="16.5" customHeight="1">
      <c r="A211" s="33"/>
      <c r="B211" s="34"/>
      <c r="C211" s="172" t="s">
        <v>338</v>
      </c>
      <c r="D211" s="172" t="s">
        <v>121</v>
      </c>
      <c r="E211" s="173" t="s">
        <v>339</v>
      </c>
      <c r="F211" s="174" t="s">
        <v>340</v>
      </c>
      <c r="G211" s="175" t="s">
        <v>212</v>
      </c>
      <c r="H211" s="176">
        <v>70</v>
      </c>
      <c r="I211" s="177"/>
      <c r="J211" s="178">
        <f>ROUND(I211*H211,2)</f>
        <v>0</v>
      </c>
      <c r="K211" s="174" t="s">
        <v>125</v>
      </c>
      <c r="L211" s="38"/>
      <c r="M211" s="179" t="s">
        <v>19</v>
      </c>
      <c r="N211" s="180" t="s">
        <v>42</v>
      </c>
      <c r="O211" s="63"/>
      <c r="P211" s="181">
        <f>O211*H211</f>
        <v>0</v>
      </c>
      <c r="Q211" s="181">
        <v>0</v>
      </c>
      <c r="R211" s="181">
        <f>Q211*H211</f>
        <v>0</v>
      </c>
      <c r="S211" s="181">
        <v>0</v>
      </c>
      <c r="T211" s="182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83" t="s">
        <v>126</v>
      </c>
      <c r="AT211" s="183" t="s">
        <v>121</v>
      </c>
      <c r="AU211" s="183" t="s">
        <v>82</v>
      </c>
      <c r="AY211" s="16" t="s">
        <v>119</v>
      </c>
      <c r="BE211" s="184">
        <f>IF(N211="základní",J211,0)</f>
        <v>0</v>
      </c>
      <c r="BF211" s="184">
        <f>IF(N211="snížená",J211,0)</f>
        <v>0</v>
      </c>
      <c r="BG211" s="184">
        <f>IF(N211="zákl. přenesená",J211,0)</f>
        <v>0</v>
      </c>
      <c r="BH211" s="184">
        <f>IF(N211="sníž. přenesená",J211,0)</f>
        <v>0</v>
      </c>
      <c r="BI211" s="184">
        <f>IF(N211="nulová",J211,0)</f>
        <v>0</v>
      </c>
      <c r="BJ211" s="16" t="s">
        <v>79</v>
      </c>
      <c r="BK211" s="184">
        <f>ROUND(I211*H211,2)</f>
        <v>0</v>
      </c>
      <c r="BL211" s="16" t="s">
        <v>126</v>
      </c>
      <c r="BM211" s="183" t="s">
        <v>341</v>
      </c>
    </row>
    <row r="212" spans="1:65" s="2" customFormat="1" ht="19.5">
      <c r="A212" s="33"/>
      <c r="B212" s="34"/>
      <c r="C212" s="35"/>
      <c r="D212" s="185" t="s">
        <v>128</v>
      </c>
      <c r="E212" s="35"/>
      <c r="F212" s="186" t="s">
        <v>342</v>
      </c>
      <c r="G212" s="35"/>
      <c r="H212" s="35"/>
      <c r="I212" s="187"/>
      <c r="J212" s="35"/>
      <c r="K212" s="35"/>
      <c r="L212" s="38"/>
      <c r="M212" s="188"/>
      <c r="N212" s="189"/>
      <c r="O212" s="63"/>
      <c r="P212" s="63"/>
      <c r="Q212" s="63"/>
      <c r="R212" s="63"/>
      <c r="S212" s="63"/>
      <c r="T212" s="64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T212" s="16" t="s">
        <v>128</v>
      </c>
      <c r="AU212" s="16" t="s">
        <v>82</v>
      </c>
    </row>
    <row r="213" spans="1:65" s="2" customFormat="1" ht="11.25">
      <c r="A213" s="33"/>
      <c r="B213" s="34"/>
      <c r="C213" s="35"/>
      <c r="D213" s="190" t="s">
        <v>130</v>
      </c>
      <c r="E213" s="35"/>
      <c r="F213" s="191" t="s">
        <v>343</v>
      </c>
      <c r="G213" s="35"/>
      <c r="H213" s="35"/>
      <c r="I213" s="187"/>
      <c r="J213" s="35"/>
      <c r="K213" s="35"/>
      <c r="L213" s="38"/>
      <c r="M213" s="188"/>
      <c r="N213" s="189"/>
      <c r="O213" s="63"/>
      <c r="P213" s="63"/>
      <c r="Q213" s="63"/>
      <c r="R213" s="63"/>
      <c r="S213" s="63"/>
      <c r="T213" s="64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T213" s="16" t="s">
        <v>130</v>
      </c>
      <c r="AU213" s="16" t="s">
        <v>82</v>
      </c>
    </row>
    <row r="214" spans="1:65" s="13" customFormat="1" ht="11.25">
      <c r="B214" s="192"/>
      <c r="C214" s="193"/>
      <c r="D214" s="185" t="s">
        <v>132</v>
      </c>
      <c r="E214" s="194" t="s">
        <v>19</v>
      </c>
      <c r="F214" s="195" t="s">
        <v>321</v>
      </c>
      <c r="G214" s="193"/>
      <c r="H214" s="196">
        <v>70</v>
      </c>
      <c r="I214" s="197"/>
      <c r="J214" s="193"/>
      <c r="K214" s="193"/>
      <c r="L214" s="198"/>
      <c r="M214" s="199"/>
      <c r="N214" s="200"/>
      <c r="O214" s="200"/>
      <c r="P214" s="200"/>
      <c r="Q214" s="200"/>
      <c r="R214" s="200"/>
      <c r="S214" s="200"/>
      <c r="T214" s="201"/>
      <c r="AT214" s="202" t="s">
        <v>132</v>
      </c>
      <c r="AU214" s="202" t="s">
        <v>82</v>
      </c>
      <c r="AV214" s="13" t="s">
        <v>82</v>
      </c>
      <c r="AW214" s="13" t="s">
        <v>33</v>
      </c>
      <c r="AX214" s="13" t="s">
        <v>79</v>
      </c>
      <c r="AY214" s="202" t="s">
        <v>119</v>
      </c>
    </row>
    <row r="215" spans="1:65" s="2" customFormat="1" ht="16.5" customHeight="1">
      <c r="A215" s="33"/>
      <c r="B215" s="34"/>
      <c r="C215" s="172" t="s">
        <v>344</v>
      </c>
      <c r="D215" s="172" t="s">
        <v>121</v>
      </c>
      <c r="E215" s="173" t="s">
        <v>345</v>
      </c>
      <c r="F215" s="174" t="s">
        <v>346</v>
      </c>
      <c r="G215" s="175" t="s">
        <v>212</v>
      </c>
      <c r="H215" s="176">
        <v>32.5</v>
      </c>
      <c r="I215" s="177"/>
      <c r="J215" s="178">
        <f>ROUND(I215*H215,2)</f>
        <v>0</v>
      </c>
      <c r="K215" s="174" t="s">
        <v>125</v>
      </c>
      <c r="L215" s="38"/>
      <c r="M215" s="179" t="s">
        <v>19</v>
      </c>
      <c r="N215" s="180" t="s">
        <v>42</v>
      </c>
      <c r="O215" s="63"/>
      <c r="P215" s="181">
        <f>O215*H215</f>
        <v>0</v>
      </c>
      <c r="Q215" s="181">
        <v>0</v>
      </c>
      <c r="R215" s="181">
        <f>Q215*H215</f>
        <v>0</v>
      </c>
      <c r="S215" s="181">
        <v>0</v>
      </c>
      <c r="T215" s="182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183" t="s">
        <v>126</v>
      </c>
      <c r="AT215" s="183" t="s">
        <v>121</v>
      </c>
      <c r="AU215" s="183" t="s">
        <v>82</v>
      </c>
      <c r="AY215" s="16" t="s">
        <v>119</v>
      </c>
      <c r="BE215" s="184">
        <f>IF(N215="základní",J215,0)</f>
        <v>0</v>
      </c>
      <c r="BF215" s="184">
        <f>IF(N215="snížená",J215,0)</f>
        <v>0</v>
      </c>
      <c r="BG215" s="184">
        <f>IF(N215="zákl. přenesená",J215,0)</f>
        <v>0</v>
      </c>
      <c r="BH215" s="184">
        <f>IF(N215="sníž. přenesená",J215,0)</f>
        <v>0</v>
      </c>
      <c r="BI215" s="184">
        <f>IF(N215="nulová",J215,0)</f>
        <v>0</v>
      </c>
      <c r="BJ215" s="16" t="s">
        <v>79</v>
      </c>
      <c r="BK215" s="184">
        <f>ROUND(I215*H215,2)</f>
        <v>0</v>
      </c>
      <c r="BL215" s="16" t="s">
        <v>126</v>
      </c>
      <c r="BM215" s="183" t="s">
        <v>347</v>
      </c>
    </row>
    <row r="216" spans="1:65" s="2" customFormat="1" ht="19.5">
      <c r="A216" s="33"/>
      <c r="B216" s="34"/>
      <c r="C216" s="35"/>
      <c r="D216" s="185" t="s">
        <v>128</v>
      </c>
      <c r="E216" s="35"/>
      <c r="F216" s="186" t="s">
        <v>348</v>
      </c>
      <c r="G216" s="35"/>
      <c r="H216" s="35"/>
      <c r="I216" s="187"/>
      <c r="J216" s="35"/>
      <c r="K216" s="35"/>
      <c r="L216" s="38"/>
      <c r="M216" s="188"/>
      <c r="N216" s="189"/>
      <c r="O216" s="63"/>
      <c r="P216" s="63"/>
      <c r="Q216" s="63"/>
      <c r="R216" s="63"/>
      <c r="S216" s="63"/>
      <c r="T216" s="6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T216" s="16" t="s">
        <v>128</v>
      </c>
      <c r="AU216" s="16" t="s">
        <v>82</v>
      </c>
    </row>
    <row r="217" spans="1:65" s="2" customFormat="1" ht="11.25">
      <c r="A217" s="33"/>
      <c r="B217" s="34"/>
      <c r="C217" s="35"/>
      <c r="D217" s="190" t="s">
        <v>130</v>
      </c>
      <c r="E217" s="35"/>
      <c r="F217" s="191" t="s">
        <v>349</v>
      </c>
      <c r="G217" s="35"/>
      <c r="H217" s="35"/>
      <c r="I217" s="187"/>
      <c r="J217" s="35"/>
      <c r="K217" s="35"/>
      <c r="L217" s="38"/>
      <c r="M217" s="188"/>
      <c r="N217" s="189"/>
      <c r="O217" s="63"/>
      <c r="P217" s="63"/>
      <c r="Q217" s="63"/>
      <c r="R217" s="63"/>
      <c r="S217" s="63"/>
      <c r="T217" s="6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T217" s="16" t="s">
        <v>130</v>
      </c>
      <c r="AU217" s="16" t="s">
        <v>82</v>
      </c>
    </row>
    <row r="218" spans="1:65" s="13" customFormat="1" ht="11.25">
      <c r="B218" s="192"/>
      <c r="C218" s="193"/>
      <c r="D218" s="185" t="s">
        <v>132</v>
      </c>
      <c r="E218" s="194" t="s">
        <v>19</v>
      </c>
      <c r="F218" s="195" t="s">
        <v>350</v>
      </c>
      <c r="G218" s="193"/>
      <c r="H218" s="196">
        <v>32.5</v>
      </c>
      <c r="I218" s="197"/>
      <c r="J218" s="193"/>
      <c r="K218" s="193"/>
      <c r="L218" s="198"/>
      <c r="M218" s="199"/>
      <c r="N218" s="200"/>
      <c r="O218" s="200"/>
      <c r="P218" s="200"/>
      <c r="Q218" s="200"/>
      <c r="R218" s="200"/>
      <c r="S218" s="200"/>
      <c r="T218" s="201"/>
      <c r="AT218" s="202" t="s">
        <v>132</v>
      </c>
      <c r="AU218" s="202" t="s">
        <v>82</v>
      </c>
      <c r="AV218" s="13" t="s">
        <v>82</v>
      </c>
      <c r="AW218" s="13" t="s">
        <v>33</v>
      </c>
      <c r="AX218" s="13" t="s">
        <v>79</v>
      </c>
      <c r="AY218" s="202" t="s">
        <v>119</v>
      </c>
    </row>
    <row r="219" spans="1:65" s="2" customFormat="1" ht="16.5" customHeight="1">
      <c r="A219" s="33"/>
      <c r="B219" s="34"/>
      <c r="C219" s="172" t="s">
        <v>351</v>
      </c>
      <c r="D219" s="172" t="s">
        <v>121</v>
      </c>
      <c r="E219" s="173" t="s">
        <v>352</v>
      </c>
      <c r="F219" s="174" t="s">
        <v>353</v>
      </c>
      <c r="G219" s="175" t="s">
        <v>354</v>
      </c>
      <c r="H219" s="176">
        <v>869.83</v>
      </c>
      <c r="I219" s="177"/>
      <c r="J219" s="178">
        <f>ROUND(I219*H219,2)</f>
        <v>0</v>
      </c>
      <c r="K219" s="174" t="s">
        <v>125</v>
      </c>
      <c r="L219" s="38"/>
      <c r="M219" s="179" t="s">
        <v>19</v>
      </c>
      <c r="N219" s="180" t="s">
        <v>42</v>
      </c>
      <c r="O219" s="63"/>
      <c r="P219" s="181">
        <f>O219*H219</f>
        <v>0</v>
      </c>
      <c r="Q219" s="181">
        <v>0</v>
      </c>
      <c r="R219" s="181">
        <f>Q219*H219</f>
        <v>0</v>
      </c>
      <c r="S219" s="181">
        <v>0</v>
      </c>
      <c r="T219" s="182">
        <f>S219*H219</f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183" t="s">
        <v>126</v>
      </c>
      <c r="AT219" s="183" t="s">
        <v>121</v>
      </c>
      <c r="AU219" s="183" t="s">
        <v>82</v>
      </c>
      <c r="AY219" s="16" t="s">
        <v>119</v>
      </c>
      <c r="BE219" s="184">
        <f>IF(N219="základní",J219,0)</f>
        <v>0</v>
      </c>
      <c r="BF219" s="184">
        <f>IF(N219="snížená",J219,0)</f>
        <v>0</v>
      </c>
      <c r="BG219" s="184">
        <f>IF(N219="zákl. přenesená",J219,0)</f>
        <v>0</v>
      </c>
      <c r="BH219" s="184">
        <f>IF(N219="sníž. přenesená",J219,0)</f>
        <v>0</v>
      </c>
      <c r="BI219" s="184">
        <f>IF(N219="nulová",J219,0)</f>
        <v>0</v>
      </c>
      <c r="BJ219" s="16" t="s">
        <v>79</v>
      </c>
      <c r="BK219" s="184">
        <f>ROUND(I219*H219,2)</f>
        <v>0</v>
      </c>
      <c r="BL219" s="16" t="s">
        <v>126</v>
      </c>
      <c r="BM219" s="183" t="s">
        <v>355</v>
      </c>
    </row>
    <row r="220" spans="1:65" s="2" customFormat="1" ht="11.25">
      <c r="A220" s="33"/>
      <c r="B220" s="34"/>
      <c r="C220" s="35"/>
      <c r="D220" s="185" t="s">
        <v>128</v>
      </c>
      <c r="E220" s="35"/>
      <c r="F220" s="186" t="s">
        <v>356</v>
      </c>
      <c r="G220" s="35"/>
      <c r="H220" s="35"/>
      <c r="I220" s="187"/>
      <c r="J220" s="35"/>
      <c r="K220" s="35"/>
      <c r="L220" s="38"/>
      <c r="M220" s="188"/>
      <c r="N220" s="189"/>
      <c r="O220" s="63"/>
      <c r="P220" s="63"/>
      <c r="Q220" s="63"/>
      <c r="R220" s="63"/>
      <c r="S220" s="63"/>
      <c r="T220" s="64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T220" s="16" t="s">
        <v>128</v>
      </c>
      <c r="AU220" s="16" t="s">
        <v>82</v>
      </c>
    </row>
    <row r="221" spans="1:65" s="2" customFormat="1" ht="11.25">
      <c r="A221" s="33"/>
      <c r="B221" s="34"/>
      <c r="C221" s="35"/>
      <c r="D221" s="190" t="s">
        <v>130</v>
      </c>
      <c r="E221" s="35"/>
      <c r="F221" s="191" t="s">
        <v>357</v>
      </c>
      <c r="G221" s="35"/>
      <c r="H221" s="35"/>
      <c r="I221" s="187"/>
      <c r="J221" s="35"/>
      <c r="K221" s="35"/>
      <c r="L221" s="38"/>
      <c r="M221" s="188"/>
      <c r="N221" s="189"/>
      <c r="O221" s="63"/>
      <c r="P221" s="63"/>
      <c r="Q221" s="63"/>
      <c r="R221" s="63"/>
      <c r="S221" s="63"/>
      <c r="T221" s="64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T221" s="16" t="s">
        <v>130</v>
      </c>
      <c r="AU221" s="16" t="s">
        <v>82</v>
      </c>
    </row>
    <row r="222" spans="1:65" s="13" customFormat="1" ht="11.25">
      <c r="B222" s="192"/>
      <c r="C222" s="193"/>
      <c r="D222" s="185" t="s">
        <v>132</v>
      </c>
      <c r="E222" s="194" t="s">
        <v>19</v>
      </c>
      <c r="F222" s="195" t="s">
        <v>358</v>
      </c>
      <c r="G222" s="193"/>
      <c r="H222" s="196">
        <v>592.55999999999995</v>
      </c>
      <c r="I222" s="197"/>
      <c r="J222" s="193"/>
      <c r="K222" s="193"/>
      <c r="L222" s="198"/>
      <c r="M222" s="199"/>
      <c r="N222" s="200"/>
      <c r="O222" s="200"/>
      <c r="P222" s="200"/>
      <c r="Q222" s="200"/>
      <c r="R222" s="200"/>
      <c r="S222" s="200"/>
      <c r="T222" s="201"/>
      <c r="AT222" s="202" t="s">
        <v>132</v>
      </c>
      <c r="AU222" s="202" t="s">
        <v>82</v>
      </c>
      <c r="AV222" s="13" t="s">
        <v>82</v>
      </c>
      <c r="AW222" s="13" t="s">
        <v>33</v>
      </c>
      <c r="AX222" s="13" t="s">
        <v>71</v>
      </c>
      <c r="AY222" s="202" t="s">
        <v>119</v>
      </c>
    </row>
    <row r="223" spans="1:65" s="13" customFormat="1" ht="11.25">
      <c r="B223" s="192"/>
      <c r="C223" s="193"/>
      <c r="D223" s="185" t="s">
        <v>132</v>
      </c>
      <c r="E223" s="194" t="s">
        <v>19</v>
      </c>
      <c r="F223" s="195" t="s">
        <v>359</v>
      </c>
      <c r="G223" s="193"/>
      <c r="H223" s="196">
        <v>277.27</v>
      </c>
      <c r="I223" s="197"/>
      <c r="J223" s="193"/>
      <c r="K223" s="193"/>
      <c r="L223" s="198"/>
      <c r="M223" s="199"/>
      <c r="N223" s="200"/>
      <c r="O223" s="200"/>
      <c r="P223" s="200"/>
      <c r="Q223" s="200"/>
      <c r="R223" s="200"/>
      <c r="S223" s="200"/>
      <c r="T223" s="201"/>
      <c r="AT223" s="202" t="s">
        <v>132</v>
      </c>
      <c r="AU223" s="202" t="s">
        <v>82</v>
      </c>
      <c r="AV223" s="13" t="s">
        <v>82</v>
      </c>
      <c r="AW223" s="13" t="s">
        <v>33</v>
      </c>
      <c r="AX223" s="13" t="s">
        <v>71</v>
      </c>
      <c r="AY223" s="202" t="s">
        <v>119</v>
      </c>
    </row>
    <row r="224" spans="1:65" s="2" customFormat="1" ht="16.5" customHeight="1">
      <c r="A224" s="33"/>
      <c r="B224" s="34"/>
      <c r="C224" s="172" t="s">
        <v>360</v>
      </c>
      <c r="D224" s="172" t="s">
        <v>121</v>
      </c>
      <c r="E224" s="173" t="s">
        <v>361</v>
      </c>
      <c r="F224" s="174" t="s">
        <v>362</v>
      </c>
      <c r="G224" s="175" t="s">
        <v>354</v>
      </c>
      <c r="H224" s="176">
        <v>1.65</v>
      </c>
      <c r="I224" s="177"/>
      <c r="J224" s="178">
        <f>ROUND(I224*H224,2)</f>
        <v>0</v>
      </c>
      <c r="K224" s="174" t="s">
        <v>19</v>
      </c>
      <c r="L224" s="38"/>
      <c r="M224" s="179" t="s">
        <v>19</v>
      </c>
      <c r="N224" s="180" t="s">
        <v>42</v>
      </c>
      <c r="O224" s="63"/>
      <c r="P224" s="181">
        <f>O224*H224</f>
        <v>0</v>
      </c>
      <c r="Q224" s="181">
        <v>0</v>
      </c>
      <c r="R224" s="181">
        <f>Q224*H224</f>
        <v>0</v>
      </c>
      <c r="S224" s="181">
        <v>0</v>
      </c>
      <c r="T224" s="182">
        <f>S224*H224</f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183" t="s">
        <v>126</v>
      </c>
      <c r="AT224" s="183" t="s">
        <v>121</v>
      </c>
      <c r="AU224" s="183" t="s">
        <v>82</v>
      </c>
      <c r="AY224" s="16" t="s">
        <v>119</v>
      </c>
      <c r="BE224" s="184">
        <f>IF(N224="základní",J224,0)</f>
        <v>0</v>
      </c>
      <c r="BF224" s="184">
        <f>IF(N224="snížená",J224,0)</f>
        <v>0</v>
      </c>
      <c r="BG224" s="184">
        <f>IF(N224="zákl. přenesená",J224,0)</f>
        <v>0</v>
      </c>
      <c r="BH224" s="184">
        <f>IF(N224="sníž. přenesená",J224,0)</f>
        <v>0</v>
      </c>
      <c r="BI224" s="184">
        <f>IF(N224="nulová",J224,0)</f>
        <v>0</v>
      </c>
      <c r="BJ224" s="16" t="s">
        <v>79</v>
      </c>
      <c r="BK224" s="184">
        <f>ROUND(I224*H224,2)</f>
        <v>0</v>
      </c>
      <c r="BL224" s="16" t="s">
        <v>126</v>
      </c>
      <c r="BM224" s="183" t="s">
        <v>363</v>
      </c>
    </row>
    <row r="225" spans="1:65" s="2" customFormat="1" ht="11.25">
      <c r="A225" s="33"/>
      <c r="B225" s="34"/>
      <c r="C225" s="35"/>
      <c r="D225" s="185" t="s">
        <v>128</v>
      </c>
      <c r="E225" s="35"/>
      <c r="F225" s="186" t="s">
        <v>362</v>
      </c>
      <c r="G225" s="35"/>
      <c r="H225" s="35"/>
      <c r="I225" s="187"/>
      <c r="J225" s="35"/>
      <c r="K225" s="35"/>
      <c r="L225" s="38"/>
      <c r="M225" s="188"/>
      <c r="N225" s="189"/>
      <c r="O225" s="63"/>
      <c r="P225" s="63"/>
      <c r="Q225" s="63"/>
      <c r="R225" s="63"/>
      <c r="S225" s="63"/>
      <c r="T225" s="64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T225" s="16" t="s">
        <v>128</v>
      </c>
      <c r="AU225" s="16" t="s">
        <v>82</v>
      </c>
    </row>
    <row r="226" spans="1:65" s="13" customFormat="1" ht="11.25">
      <c r="B226" s="192"/>
      <c r="C226" s="193"/>
      <c r="D226" s="185" t="s">
        <v>132</v>
      </c>
      <c r="E226" s="194" t="s">
        <v>19</v>
      </c>
      <c r="F226" s="195" t="s">
        <v>364</v>
      </c>
      <c r="G226" s="193"/>
      <c r="H226" s="196">
        <v>1.65</v>
      </c>
      <c r="I226" s="197"/>
      <c r="J226" s="193"/>
      <c r="K226" s="193"/>
      <c r="L226" s="198"/>
      <c r="M226" s="199"/>
      <c r="N226" s="200"/>
      <c r="O226" s="200"/>
      <c r="P226" s="200"/>
      <c r="Q226" s="200"/>
      <c r="R226" s="200"/>
      <c r="S226" s="200"/>
      <c r="T226" s="201"/>
      <c r="AT226" s="202" t="s">
        <v>132</v>
      </c>
      <c r="AU226" s="202" t="s">
        <v>82</v>
      </c>
      <c r="AV226" s="13" t="s">
        <v>82</v>
      </c>
      <c r="AW226" s="13" t="s">
        <v>33</v>
      </c>
      <c r="AX226" s="13" t="s">
        <v>79</v>
      </c>
      <c r="AY226" s="202" t="s">
        <v>119</v>
      </c>
    </row>
    <row r="227" spans="1:65" s="2" customFormat="1" ht="16.5" customHeight="1">
      <c r="A227" s="33"/>
      <c r="B227" s="34"/>
      <c r="C227" s="172" t="s">
        <v>365</v>
      </c>
      <c r="D227" s="172" t="s">
        <v>121</v>
      </c>
      <c r="E227" s="173" t="s">
        <v>366</v>
      </c>
      <c r="F227" s="174" t="s">
        <v>367</v>
      </c>
      <c r="G227" s="175" t="s">
        <v>212</v>
      </c>
      <c r="H227" s="176">
        <v>492.3</v>
      </c>
      <c r="I227" s="177"/>
      <c r="J227" s="178">
        <f>ROUND(I227*H227,2)</f>
        <v>0</v>
      </c>
      <c r="K227" s="174" t="s">
        <v>125</v>
      </c>
      <c r="L227" s="38"/>
      <c r="M227" s="179" t="s">
        <v>19</v>
      </c>
      <c r="N227" s="180" t="s">
        <v>42</v>
      </c>
      <c r="O227" s="63"/>
      <c r="P227" s="181">
        <f>O227*H227</f>
        <v>0</v>
      </c>
      <c r="Q227" s="181">
        <v>0</v>
      </c>
      <c r="R227" s="181">
        <f>Q227*H227</f>
        <v>0</v>
      </c>
      <c r="S227" s="181">
        <v>0</v>
      </c>
      <c r="T227" s="182">
        <f>S227*H227</f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183" t="s">
        <v>126</v>
      </c>
      <c r="AT227" s="183" t="s">
        <v>121</v>
      </c>
      <c r="AU227" s="183" t="s">
        <v>82</v>
      </c>
      <c r="AY227" s="16" t="s">
        <v>119</v>
      </c>
      <c r="BE227" s="184">
        <f>IF(N227="základní",J227,0)</f>
        <v>0</v>
      </c>
      <c r="BF227" s="184">
        <f>IF(N227="snížená",J227,0)</f>
        <v>0</v>
      </c>
      <c r="BG227" s="184">
        <f>IF(N227="zákl. přenesená",J227,0)</f>
        <v>0</v>
      </c>
      <c r="BH227" s="184">
        <f>IF(N227="sníž. přenesená",J227,0)</f>
        <v>0</v>
      </c>
      <c r="BI227" s="184">
        <f>IF(N227="nulová",J227,0)</f>
        <v>0</v>
      </c>
      <c r="BJ227" s="16" t="s">
        <v>79</v>
      </c>
      <c r="BK227" s="184">
        <f>ROUND(I227*H227,2)</f>
        <v>0</v>
      </c>
      <c r="BL227" s="16" t="s">
        <v>126</v>
      </c>
      <c r="BM227" s="183" t="s">
        <v>368</v>
      </c>
    </row>
    <row r="228" spans="1:65" s="2" customFormat="1" ht="11.25">
      <c r="A228" s="33"/>
      <c r="B228" s="34"/>
      <c r="C228" s="35"/>
      <c r="D228" s="185" t="s">
        <v>128</v>
      </c>
      <c r="E228" s="35"/>
      <c r="F228" s="186" t="s">
        <v>369</v>
      </c>
      <c r="G228" s="35"/>
      <c r="H228" s="35"/>
      <c r="I228" s="187"/>
      <c r="J228" s="35"/>
      <c r="K228" s="35"/>
      <c r="L228" s="38"/>
      <c r="M228" s="188"/>
      <c r="N228" s="189"/>
      <c r="O228" s="63"/>
      <c r="P228" s="63"/>
      <c r="Q228" s="63"/>
      <c r="R228" s="63"/>
      <c r="S228" s="63"/>
      <c r="T228" s="64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T228" s="16" t="s">
        <v>128</v>
      </c>
      <c r="AU228" s="16" t="s">
        <v>82</v>
      </c>
    </row>
    <row r="229" spans="1:65" s="2" customFormat="1" ht="11.25">
      <c r="A229" s="33"/>
      <c r="B229" s="34"/>
      <c r="C229" s="35"/>
      <c r="D229" s="190" t="s">
        <v>130</v>
      </c>
      <c r="E229" s="35"/>
      <c r="F229" s="191" t="s">
        <v>370</v>
      </c>
      <c r="G229" s="35"/>
      <c r="H229" s="35"/>
      <c r="I229" s="187"/>
      <c r="J229" s="35"/>
      <c r="K229" s="35"/>
      <c r="L229" s="38"/>
      <c r="M229" s="188"/>
      <c r="N229" s="189"/>
      <c r="O229" s="63"/>
      <c r="P229" s="63"/>
      <c r="Q229" s="63"/>
      <c r="R229" s="63"/>
      <c r="S229" s="63"/>
      <c r="T229" s="64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T229" s="16" t="s">
        <v>130</v>
      </c>
      <c r="AU229" s="16" t="s">
        <v>82</v>
      </c>
    </row>
    <row r="230" spans="1:65" s="13" customFormat="1" ht="11.25">
      <c r="B230" s="192"/>
      <c r="C230" s="193"/>
      <c r="D230" s="185" t="s">
        <v>132</v>
      </c>
      <c r="E230" s="194" t="s">
        <v>19</v>
      </c>
      <c r="F230" s="195" t="s">
        <v>371</v>
      </c>
      <c r="G230" s="193"/>
      <c r="H230" s="196">
        <v>329.2</v>
      </c>
      <c r="I230" s="197"/>
      <c r="J230" s="193"/>
      <c r="K230" s="193"/>
      <c r="L230" s="198"/>
      <c r="M230" s="199"/>
      <c r="N230" s="200"/>
      <c r="O230" s="200"/>
      <c r="P230" s="200"/>
      <c r="Q230" s="200"/>
      <c r="R230" s="200"/>
      <c r="S230" s="200"/>
      <c r="T230" s="201"/>
      <c r="AT230" s="202" t="s">
        <v>132</v>
      </c>
      <c r="AU230" s="202" t="s">
        <v>82</v>
      </c>
      <c r="AV230" s="13" t="s">
        <v>82</v>
      </c>
      <c r="AW230" s="13" t="s">
        <v>33</v>
      </c>
      <c r="AX230" s="13" t="s">
        <v>71</v>
      </c>
      <c r="AY230" s="202" t="s">
        <v>119</v>
      </c>
    </row>
    <row r="231" spans="1:65" s="13" customFormat="1" ht="11.25">
      <c r="B231" s="192"/>
      <c r="C231" s="193"/>
      <c r="D231" s="185" t="s">
        <v>132</v>
      </c>
      <c r="E231" s="194" t="s">
        <v>19</v>
      </c>
      <c r="F231" s="195" t="s">
        <v>372</v>
      </c>
      <c r="G231" s="193"/>
      <c r="H231" s="196">
        <v>163.1</v>
      </c>
      <c r="I231" s="197"/>
      <c r="J231" s="193"/>
      <c r="K231" s="193"/>
      <c r="L231" s="198"/>
      <c r="M231" s="199"/>
      <c r="N231" s="200"/>
      <c r="O231" s="200"/>
      <c r="P231" s="200"/>
      <c r="Q231" s="200"/>
      <c r="R231" s="200"/>
      <c r="S231" s="200"/>
      <c r="T231" s="201"/>
      <c r="AT231" s="202" t="s">
        <v>132</v>
      </c>
      <c r="AU231" s="202" t="s">
        <v>82</v>
      </c>
      <c r="AV231" s="13" t="s">
        <v>82</v>
      </c>
      <c r="AW231" s="13" t="s">
        <v>33</v>
      </c>
      <c r="AX231" s="13" t="s">
        <v>71</v>
      </c>
      <c r="AY231" s="202" t="s">
        <v>119</v>
      </c>
    </row>
    <row r="232" spans="1:65" s="2" customFormat="1" ht="21.75" customHeight="1">
      <c r="A232" s="33"/>
      <c r="B232" s="34"/>
      <c r="C232" s="172" t="s">
        <v>373</v>
      </c>
      <c r="D232" s="172" t="s">
        <v>121</v>
      </c>
      <c r="E232" s="173" t="s">
        <v>374</v>
      </c>
      <c r="F232" s="174" t="s">
        <v>375</v>
      </c>
      <c r="G232" s="175" t="s">
        <v>124</v>
      </c>
      <c r="H232" s="176">
        <v>700</v>
      </c>
      <c r="I232" s="177"/>
      <c r="J232" s="178">
        <f>ROUND(I232*H232,2)</f>
        <v>0</v>
      </c>
      <c r="K232" s="174" t="s">
        <v>125</v>
      </c>
      <c r="L232" s="38"/>
      <c r="M232" s="179" t="s">
        <v>19</v>
      </c>
      <c r="N232" s="180" t="s">
        <v>42</v>
      </c>
      <c r="O232" s="63"/>
      <c r="P232" s="181">
        <f>O232*H232</f>
        <v>0</v>
      </c>
      <c r="Q232" s="181">
        <v>0</v>
      </c>
      <c r="R232" s="181">
        <f>Q232*H232</f>
        <v>0</v>
      </c>
      <c r="S232" s="181">
        <v>0</v>
      </c>
      <c r="T232" s="182">
        <f>S232*H232</f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183" t="s">
        <v>126</v>
      </c>
      <c r="AT232" s="183" t="s">
        <v>121</v>
      </c>
      <c r="AU232" s="183" t="s">
        <v>82</v>
      </c>
      <c r="AY232" s="16" t="s">
        <v>119</v>
      </c>
      <c r="BE232" s="184">
        <f>IF(N232="základní",J232,0)</f>
        <v>0</v>
      </c>
      <c r="BF232" s="184">
        <f>IF(N232="snížená",J232,0)</f>
        <v>0</v>
      </c>
      <c r="BG232" s="184">
        <f>IF(N232="zákl. přenesená",J232,0)</f>
        <v>0</v>
      </c>
      <c r="BH232" s="184">
        <f>IF(N232="sníž. přenesená",J232,0)</f>
        <v>0</v>
      </c>
      <c r="BI232" s="184">
        <f>IF(N232="nulová",J232,0)</f>
        <v>0</v>
      </c>
      <c r="BJ232" s="16" t="s">
        <v>79</v>
      </c>
      <c r="BK232" s="184">
        <f>ROUND(I232*H232,2)</f>
        <v>0</v>
      </c>
      <c r="BL232" s="16" t="s">
        <v>126</v>
      </c>
      <c r="BM232" s="183" t="s">
        <v>376</v>
      </c>
    </row>
    <row r="233" spans="1:65" s="2" customFormat="1" ht="11.25">
      <c r="A233" s="33"/>
      <c r="B233" s="34"/>
      <c r="C233" s="35"/>
      <c r="D233" s="185" t="s">
        <v>128</v>
      </c>
      <c r="E233" s="35"/>
      <c r="F233" s="186" t="s">
        <v>377</v>
      </c>
      <c r="G233" s="35"/>
      <c r="H233" s="35"/>
      <c r="I233" s="187"/>
      <c r="J233" s="35"/>
      <c r="K233" s="35"/>
      <c r="L233" s="38"/>
      <c r="M233" s="188"/>
      <c r="N233" s="189"/>
      <c r="O233" s="63"/>
      <c r="P233" s="63"/>
      <c r="Q233" s="63"/>
      <c r="R233" s="63"/>
      <c r="S233" s="63"/>
      <c r="T233" s="64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T233" s="16" t="s">
        <v>128</v>
      </c>
      <c r="AU233" s="16" t="s">
        <v>82</v>
      </c>
    </row>
    <row r="234" spans="1:65" s="2" customFormat="1" ht="11.25">
      <c r="A234" s="33"/>
      <c r="B234" s="34"/>
      <c r="C234" s="35"/>
      <c r="D234" s="190" t="s">
        <v>130</v>
      </c>
      <c r="E234" s="35"/>
      <c r="F234" s="191" t="s">
        <v>378</v>
      </c>
      <c r="G234" s="35"/>
      <c r="H234" s="35"/>
      <c r="I234" s="187"/>
      <c r="J234" s="35"/>
      <c r="K234" s="35"/>
      <c r="L234" s="38"/>
      <c r="M234" s="188"/>
      <c r="N234" s="189"/>
      <c r="O234" s="63"/>
      <c r="P234" s="63"/>
      <c r="Q234" s="63"/>
      <c r="R234" s="63"/>
      <c r="S234" s="63"/>
      <c r="T234" s="64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T234" s="16" t="s">
        <v>130</v>
      </c>
      <c r="AU234" s="16" t="s">
        <v>82</v>
      </c>
    </row>
    <row r="235" spans="1:65" s="13" customFormat="1" ht="11.25">
      <c r="B235" s="192"/>
      <c r="C235" s="193"/>
      <c r="D235" s="185" t="s">
        <v>132</v>
      </c>
      <c r="E235" s="194" t="s">
        <v>19</v>
      </c>
      <c r="F235" s="195" t="s">
        <v>379</v>
      </c>
      <c r="G235" s="193"/>
      <c r="H235" s="196">
        <v>700</v>
      </c>
      <c r="I235" s="197"/>
      <c r="J235" s="193"/>
      <c r="K235" s="193"/>
      <c r="L235" s="198"/>
      <c r="M235" s="199"/>
      <c r="N235" s="200"/>
      <c r="O235" s="200"/>
      <c r="P235" s="200"/>
      <c r="Q235" s="200"/>
      <c r="R235" s="200"/>
      <c r="S235" s="200"/>
      <c r="T235" s="201"/>
      <c r="AT235" s="202" t="s">
        <v>132</v>
      </c>
      <c r="AU235" s="202" t="s">
        <v>82</v>
      </c>
      <c r="AV235" s="13" t="s">
        <v>82</v>
      </c>
      <c r="AW235" s="13" t="s">
        <v>33</v>
      </c>
      <c r="AX235" s="13" t="s">
        <v>79</v>
      </c>
      <c r="AY235" s="202" t="s">
        <v>119</v>
      </c>
    </row>
    <row r="236" spans="1:65" s="2" customFormat="1" ht="16.5" customHeight="1">
      <c r="A236" s="33"/>
      <c r="B236" s="34"/>
      <c r="C236" s="172" t="s">
        <v>380</v>
      </c>
      <c r="D236" s="172" t="s">
        <v>121</v>
      </c>
      <c r="E236" s="173" t="s">
        <v>381</v>
      </c>
      <c r="F236" s="174" t="s">
        <v>382</v>
      </c>
      <c r="G236" s="175" t="s">
        <v>124</v>
      </c>
      <c r="H236" s="176">
        <v>318.3</v>
      </c>
      <c r="I236" s="177"/>
      <c r="J236" s="178">
        <f>ROUND(I236*H236,2)</f>
        <v>0</v>
      </c>
      <c r="K236" s="174" t="s">
        <v>125</v>
      </c>
      <c r="L236" s="38"/>
      <c r="M236" s="179" t="s">
        <v>19</v>
      </c>
      <c r="N236" s="180" t="s">
        <v>42</v>
      </c>
      <c r="O236" s="63"/>
      <c r="P236" s="181">
        <f>O236*H236</f>
        <v>0</v>
      </c>
      <c r="Q236" s="181">
        <v>0</v>
      </c>
      <c r="R236" s="181">
        <f>Q236*H236</f>
        <v>0</v>
      </c>
      <c r="S236" s="181">
        <v>0</v>
      </c>
      <c r="T236" s="182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183" t="s">
        <v>126</v>
      </c>
      <c r="AT236" s="183" t="s">
        <v>121</v>
      </c>
      <c r="AU236" s="183" t="s">
        <v>82</v>
      </c>
      <c r="AY236" s="16" t="s">
        <v>119</v>
      </c>
      <c r="BE236" s="184">
        <f>IF(N236="základní",J236,0)</f>
        <v>0</v>
      </c>
      <c r="BF236" s="184">
        <f>IF(N236="snížená",J236,0)</f>
        <v>0</v>
      </c>
      <c r="BG236" s="184">
        <f>IF(N236="zákl. přenesená",J236,0)</f>
        <v>0</v>
      </c>
      <c r="BH236" s="184">
        <f>IF(N236="sníž. přenesená",J236,0)</f>
        <v>0</v>
      </c>
      <c r="BI236" s="184">
        <f>IF(N236="nulová",J236,0)</f>
        <v>0</v>
      </c>
      <c r="BJ236" s="16" t="s">
        <v>79</v>
      </c>
      <c r="BK236" s="184">
        <f>ROUND(I236*H236,2)</f>
        <v>0</v>
      </c>
      <c r="BL236" s="16" t="s">
        <v>126</v>
      </c>
      <c r="BM236" s="183" t="s">
        <v>383</v>
      </c>
    </row>
    <row r="237" spans="1:65" s="2" customFormat="1" ht="11.25">
      <c r="A237" s="33"/>
      <c r="B237" s="34"/>
      <c r="C237" s="35"/>
      <c r="D237" s="185" t="s">
        <v>128</v>
      </c>
      <c r="E237" s="35"/>
      <c r="F237" s="186" t="s">
        <v>384</v>
      </c>
      <c r="G237" s="35"/>
      <c r="H237" s="35"/>
      <c r="I237" s="187"/>
      <c r="J237" s="35"/>
      <c r="K237" s="35"/>
      <c r="L237" s="38"/>
      <c r="M237" s="188"/>
      <c r="N237" s="189"/>
      <c r="O237" s="63"/>
      <c r="P237" s="63"/>
      <c r="Q237" s="63"/>
      <c r="R237" s="63"/>
      <c r="S237" s="63"/>
      <c r="T237" s="64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T237" s="16" t="s">
        <v>128</v>
      </c>
      <c r="AU237" s="16" t="s">
        <v>82</v>
      </c>
    </row>
    <row r="238" spans="1:65" s="2" customFormat="1" ht="11.25">
      <c r="A238" s="33"/>
      <c r="B238" s="34"/>
      <c r="C238" s="35"/>
      <c r="D238" s="190" t="s">
        <v>130</v>
      </c>
      <c r="E238" s="35"/>
      <c r="F238" s="191" t="s">
        <v>385</v>
      </c>
      <c r="G238" s="35"/>
      <c r="H238" s="35"/>
      <c r="I238" s="187"/>
      <c r="J238" s="35"/>
      <c r="K238" s="35"/>
      <c r="L238" s="38"/>
      <c r="M238" s="188"/>
      <c r="N238" s="189"/>
      <c r="O238" s="63"/>
      <c r="P238" s="63"/>
      <c r="Q238" s="63"/>
      <c r="R238" s="63"/>
      <c r="S238" s="63"/>
      <c r="T238" s="64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T238" s="16" t="s">
        <v>130</v>
      </c>
      <c r="AU238" s="16" t="s">
        <v>82</v>
      </c>
    </row>
    <row r="239" spans="1:65" s="13" customFormat="1" ht="11.25">
      <c r="B239" s="192"/>
      <c r="C239" s="193"/>
      <c r="D239" s="185" t="s">
        <v>132</v>
      </c>
      <c r="E239" s="194" t="s">
        <v>19</v>
      </c>
      <c r="F239" s="195" t="s">
        <v>386</v>
      </c>
      <c r="G239" s="193"/>
      <c r="H239" s="196">
        <v>318.3</v>
      </c>
      <c r="I239" s="197"/>
      <c r="J239" s="193"/>
      <c r="K239" s="193"/>
      <c r="L239" s="198"/>
      <c r="M239" s="199"/>
      <c r="N239" s="200"/>
      <c r="O239" s="200"/>
      <c r="P239" s="200"/>
      <c r="Q239" s="200"/>
      <c r="R239" s="200"/>
      <c r="S239" s="200"/>
      <c r="T239" s="201"/>
      <c r="AT239" s="202" t="s">
        <v>132</v>
      </c>
      <c r="AU239" s="202" t="s">
        <v>82</v>
      </c>
      <c r="AV239" s="13" t="s">
        <v>82</v>
      </c>
      <c r="AW239" s="13" t="s">
        <v>33</v>
      </c>
      <c r="AX239" s="13" t="s">
        <v>79</v>
      </c>
      <c r="AY239" s="202" t="s">
        <v>119</v>
      </c>
    </row>
    <row r="240" spans="1:65" s="2" customFormat="1" ht="16.5" customHeight="1">
      <c r="A240" s="33"/>
      <c r="B240" s="34"/>
      <c r="C240" s="204" t="s">
        <v>387</v>
      </c>
      <c r="D240" s="204" t="s">
        <v>388</v>
      </c>
      <c r="E240" s="205" t="s">
        <v>389</v>
      </c>
      <c r="F240" s="206" t="s">
        <v>390</v>
      </c>
      <c r="G240" s="207" t="s">
        <v>391</v>
      </c>
      <c r="H240" s="208">
        <v>6.5570000000000004</v>
      </c>
      <c r="I240" s="209"/>
      <c r="J240" s="210">
        <f>ROUND(I240*H240,2)</f>
        <v>0</v>
      </c>
      <c r="K240" s="206" t="s">
        <v>125</v>
      </c>
      <c r="L240" s="211"/>
      <c r="M240" s="212" t="s">
        <v>19</v>
      </c>
      <c r="N240" s="213" t="s">
        <v>42</v>
      </c>
      <c r="O240" s="63"/>
      <c r="P240" s="181">
        <f>O240*H240</f>
        <v>0</v>
      </c>
      <c r="Q240" s="181">
        <v>1E-3</v>
      </c>
      <c r="R240" s="181">
        <f>Q240*H240</f>
        <v>6.5570000000000003E-3</v>
      </c>
      <c r="S240" s="181">
        <v>0</v>
      </c>
      <c r="T240" s="182">
        <f>S240*H240</f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183" t="s">
        <v>174</v>
      </c>
      <c r="AT240" s="183" t="s">
        <v>388</v>
      </c>
      <c r="AU240" s="183" t="s">
        <v>82</v>
      </c>
      <c r="AY240" s="16" t="s">
        <v>119</v>
      </c>
      <c r="BE240" s="184">
        <f>IF(N240="základní",J240,0)</f>
        <v>0</v>
      </c>
      <c r="BF240" s="184">
        <f>IF(N240="snížená",J240,0)</f>
        <v>0</v>
      </c>
      <c r="BG240" s="184">
        <f>IF(N240="zákl. přenesená",J240,0)</f>
        <v>0</v>
      </c>
      <c r="BH240" s="184">
        <f>IF(N240="sníž. přenesená",J240,0)</f>
        <v>0</v>
      </c>
      <c r="BI240" s="184">
        <f>IF(N240="nulová",J240,0)</f>
        <v>0</v>
      </c>
      <c r="BJ240" s="16" t="s">
        <v>79</v>
      </c>
      <c r="BK240" s="184">
        <f>ROUND(I240*H240,2)</f>
        <v>0</v>
      </c>
      <c r="BL240" s="16" t="s">
        <v>126</v>
      </c>
      <c r="BM240" s="183" t="s">
        <v>392</v>
      </c>
    </row>
    <row r="241" spans="1:65" s="2" customFormat="1" ht="11.25">
      <c r="A241" s="33"/>
      <c r="B241" s="34"/>
      <c r="C241" s="35"/>
      <c r="D241" s="185" t="s">
        <v>128</v>
      </c>
      <c r="E241" s="35"/>
      <c r="F241" s="186" t="s">
        <v>390</v>
      </c>
      <c r="G241" s="35"/>
      <c r="H241" s="35"/>
      <c r="I241" s="187"/>
      <c r="J241" s="35"/>
      <c r="K241" s="35"/>
      <c r="L241" s="38"/>
      <c r="M241" s="188"/>
      <c r="N241" s="189"/>
      <c r="O241" s="63"/>
      <c r="P241" s="63"/>
      <c r="Q241" s="63"/>
      <c r="R241" s="63"/>
      <c r="S241" s="63"/>
      <c r="T241" s="64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T241" s="16" t="s">
        <v>128</v>
      </c>
      <c r="AU241" s="16" t="s">
        <v>82</v>
      </c>
    </row>
    <row r="242" spans="1:65" s="2" customFormat="1" ht="19.5">
      <c r="A242" s="33"/>
      <c r="B242" s="34"/>
      <c r="C242" s="35"/>
      <c r="D242" s="185" t="s">
        <v>160</v>
      </c>
      <c r="E242" s="35"/>
      <c r="F242" s="203" t="s">
        <v>393</v>
      </c>
      <c r="G242" s="35"/>
      <c r="H242" s="35"/>
      <c r="I242" s="187"/>
      <c r="J242" s="35"/>
      <c r="K242" s="35"/>
      <c r="L242" s="38"/>
      <c r="M242" s="188"/>
      <c r="N242" s="189"/>
      <c r="O242" s="63"/>
      <c r="P242" s="63"/>
      <c r="Q242" s="63"/>
      <c r="R242" s="63"/>
      <c r="S242" s="63"/>
      <c r="T242" s="64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T242" s="16" t="s">
        <v>160</v>
      </c>
      <c r="AU242" s="16" t="s">
        <v>82</v>
      </c>
    </row>
    <row r="243" spans="1:65" s="13" customFormat="1" ht="11.25">
      <c r="B243" s="192"/>
      <c r="C243" s="193"/>
      <c r="D243" s="185" t="s">
        <v>132</v>
      </c>
      <c r="E243" s="194" t="s">
        <v>19</v>
      </c>
      <c r="F243" s="195" t="s">
        <v>394</v>
      </c>
      <c r="G243" s="193"/>
      <c r="H243" s="196">
        <v>6.5570000000000004</v>
      </c>
      <c r="I243" s="197"/>
      <c r="J243" s="193"/>
      <c r="K243" s="193"/>
      <c r="L243" s="198"/>
      <c r="M243" s="199"/>
      <c r="N243" s="200"/>
      <c r="O243" s="200"/>
      <c r="P243" s="200"/>
      <c r="Q243" s="200"/>
      <c r="R243" s="200"/>
      <c r="S243" s="200"/>
      <c r="T243" s="201"/>
      <c r="AT243" s="202" t="s">
        <v>132</v>
      </c>
      <c r="AU243" s="202" t="s">
        <v>82</v>
      </c>
      <c r="AV243" s="13" t="s">
        <v>82</v>
      </c>
      <c r="AW243" s="13" t="s">
        <v>33</v>
      </c>
      <c r="AX243" s="13" t="s">
        <v>79</v>
      </c>
      <c r="AY243" s="202" t="s">
        <v>119</v>
      </c>
    </row>
    <row r="244" spans="1:65" s="2" customFormat="1" ht="16.5" customHeight="1">
      <c r="A244" s="33"/>
      <c r="B244" s="34"/>
      <c r="C244" s="172" t="s">
        <v>395</v>
      </c>
      <c r="D244" s="172" t="s">
        <v>121</v>
      </c>
      <c r="E244" s="173" t="s">
        <v>396</v>
      </c>
      <c r="F244" s="174" t="s">
        <v>397</v>
      </c>
      <c r="G244" s="175" t="s">
        <v>124</v>
      </c>
      <c r="H244" s="176">
        <v>1417.8</v>
      </c>
      <c r="I244" s="177"/>
      <c r="J244" s="178">
        <f>ROUND(I244*H244,2)</f>
        <v>0</v>
      </c>
      <c r="K244" s="174" t="s">
        <v>125</v>
      </c>
      <c r="L244" s="38"/>
      <c r="M244" s="179" t="s">
        <v>19</v>
      </c>
      <c r="N244" s="180" t="s">
        <v>42</v>
      </c>
      <c r="O244" s="63"/>
      <c r="P244" s="181">
        <f>O244*H244</f>
        <v>0</v>
      </c>
      <c r="Q244" s="181">
        <v>0</v>
      </c>
      <c r="R244" s="181">
        <f>Q244*H244</f>
        <v>0</v>
      </c>
      <c r="S244" s="181">
        <v>0</v>
      </c>
      <c r="T244" s="182">
        <f>S244*H244</f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183" t="s">
        <v>126</v>
      </c>
      <c r="AT244" s="183" t="s">
        <v>121</v>
      </c>
      <c r="AU244" s="183" t="s">
        <v>82</v>
      </c>
      <c r="AY244" s="16" t="s">
        <v>119</v>
      </c>
      <c r="BE244" s="184">
        <f>IF(N244="základní",J244,0)</f>
        <v>0</v>
      </c>
      <c r="BF244" s="184">
        <f>IF(N244="snížená",J244,0)</f>
        <v>0</v>
      </c>
      <c r="BG244" s="184">
        <f>IF(N244="zákl. přenesená",J244,0)</f>
        <v>0</v>
      </c>
      <c r="BH244" s="184">
        <f>IF(N244="sníž. přenesená",J244,0)</f>
        <v>0</v>
      </c>
      <c r="BI244" s="184">
        <f>IF(N244="nulová",J244,0)</f>
        <v>0</v>
      </c>
      <c r="BJ244" s="16" t="s">
        <v>79</v>
      </c>
      <c r="BK244" s="184">
        <f>ROUND(I244*H244,2)</f>
        <v>0</v>
      </c>
      <c r="BL244" s="16" t="s">
        <v>126</v>
      </c>
      <c r="BM244" s="183" t="s">
        <v>398</v>
      </c>
    </row>
    <row r="245" spans="1:65" s="2" customFormat="1" ht="11.25">
      <c r="A245" s="33"/>
      <c r="B245" s="34"/>
      <c r="C245" s="35"/>
      <c r="D245" s="185" t="s">
        <v>128</v>
      </c>
      <c r="E245" s="35"/>
      <c r="F245" s="186" t="s">
        <v>399</v>
      </c>
      <c r="G245" s="35"/>
      <c r="H245" s="35"/>
      <c r="I245" s="187"/>
      <c r="J245" s="35"/>
      <c r="K245" s="35"/>
      <c r="L245" s="38"/>
      <c r="M245" s="188"/>
      <c r="N245" s="189"/>
      <c r="O245" s="63"/>
      <c r="P245" s="63"/>
      <c r="Q245" s="63"/>
      <c r="R245" s="63"/>
      <c r="S245" s="63"/>
      <c r="T245" s="64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T245" s="16" t="s">
        <v>128</v>
      </c>
      <c r="AU245" s="16" t="s">
        <v>82</v>
      </c>
    </row>
    <row r="246" spans="1:65" s="2" customFormat="1" ht="11.25">
      <c r="A246" s="33"/>
      <c r="B246" s="34"/>
      <c r="C246" s="35"/>
      <c r="D246" s="190" t="s">
        <v>130</v>
      </c>
      <c r="E246" s="35"/>
      <c r="F246" s="191" t="s">
        <v>400</v>
      </c>
      <c r="G246" s="35"/>
      <c r="H246" s="35"/>
      <c r="I246" s="187"/>
      <c r="J246" s="35"/>
      <c r="K246" s="35"/>
      <c r="L246" s="38"/>
      <c r="M246" s="188"/>
      <c r="N246" s="189"/>
      <c r="O246" s="63"/>
      <c r="P246" s="63"/>
      <c r="Q246" s="63"/>
      <c r="R246" s="63"/>
      <c r="S246" s="63"/>
      <c r="T246" s="64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T246" s="16" t="s">
        <v>130</v>
      </c>
      <c r="AU246" s="16" t="s">
        <v>82</v>
      </c>
    </row>
    <row r="247" spans="1:65" s="13" customFormat="1" ht="11.25">
      <c r="B247" s="192"/>
      <c r="C247" s="193"/>
      <c r="D247" s="185" t="s">
        <v>132</v>
      </c>
      <c r="E247" s="194" t="s">
        <v>19</v>
      </c>
      <c r="F247" s="195" t="s">
        <v>401</v>
      </c>
      <c r="G247" s="193"/>
      <c r="H247" s="196">
        <v>1320.8</v>
      </c>
      <c r="I247" s="197"/>
      <c r="J247" s="193"/>
      <c r="K247" s="193"/>
      <c r="L247" s="198"/>
      <c r="M247" s="199"/>
      <c r="N247" s="200"/>
      <c r="O247" s="200"/>
      <c r="P247" s="200"/>
      <c r="Q247" s="200"/>
      <c r="R247" s="200"/>
      <c r="S247" s="200"/>
      <c r="T247" s="201"/>
      <c r="AT247" s="202" t="s">
        <v>132</v>
      </c>
      <c r="AU247" s="202" t="s">
        <v>82</v>
      </c>
      <c r="AV247" s="13" t="s">
        <v>82</v>
      </c>
      <c r="AW247" s="13" t="s">
        <v>33</v>
      </c>
      <c r="AX247" s="13" t="s">
        <v>71</v>
      </c>
      <c r="AY247" s="202" t="s">
        <v>119</v>
      </c>
    </row>
    <row r="248" spans="1:65" s="13" customFormat="1" ht="11.25">
      <c r="B248" s="192"/>
      <c r="C248" s="193"/>
      <c r="D248" s="185" t="s">
        <v>132</v>
      </c>
      <c r="E248" s="194" t="s">
        <v>19</v>
      </c>
      <c r="F248" s="195" t="s">
        <v>402</v>
      </c>
      <c r="G248" s="193"/>
      <c r="H248" s="196">
        <v>97</v>
      </c>
      <c r="I248" s="197"/>
      <c r="J248" s="193"/>
      <c r="K248" s="193"/>
      <c r="L248" s="198"/>
      <c r="M248" s="199"/>
      <c r="N248" s="200"/>
      <c r="O248" s="200"/>
      <c r="P248" s="200"/>
      <c r="Q248" s="200"/>
      <c r="R248" s="200"/>
      <c r="S248" s="200"/>
      <c r="T248" s="201"/>
      <c r="AT248" s="202" t="s">
        <v>132</v>
      </c>
      <c r="AU248" s="202" t="s">
        <v>82</v>
      </c>
      <c r="AV248" s="13" t="s">
        <v>82</v>
      </c>
      <c r="AW248" s="13" t="s">
        <v>33</v>
      </c>
      <c r="AX248" s="13" t="s">
        <v>71</v>
      </c>
      <c r="AY248" s="202" t="s">
        <v>119</v>
      </c>
    </row>
    <row r="249" spans="1:65" s="2" customFormat="1" ht="16.5" customHeight="1">
      <c r="A249" s="33"/>
      <c r="B249" s="34"/>
      <c r="C249" s="172" t="s">
        <v>403</v>
      </c>
      <c r="D249" s="172" t="s">
        <v>121</v>
      </c>
      <c r="E249" s="173" t="s">
        <v>404</v>
      </c>
      <c r="F249" s="174" t="s">
        <v>405</v>
      </c>
      <c r="G249" s="175" t="s">
        <v>124</v>
      </c>
      <c r="H249" s="176">
        <v>63.5</v>
      </c>
      <c r="I249" s="177"/>
      <c r="J249" s="178">
        <f>ROUND(I249*H249,2)</f>
        <v>0</v>
      </c>
      <c r="K249" s="174" t="s">
        <v>125</v>
      </c>
      <c r="L249" s="38"/>
      <c r="M249" s="179" t="s">
        <v>19</v>
      </c>
      <c r="N249" s="180" t="s">
        <v>42</v>
      </c>
      <c r="O249" s="63"/>
      <c r="P249" s="181">
        <f>O249*H249</f>
        <v>0</v>
      </c>
      <c r="Q249" s="181">
        <v>0</v>
      </c>
      <c r="R249" s="181">
        <f>Q249*H249</f>
        <v>0</v>
      </c>
      <c r="S249" s="181">
        <v>0</v>
      </c>
      <c r="T249" s="182">
        <f>S249*H249</f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183" t="s">
        <v>126</v>
      </c>
      <c r="AT249" s="183" t="s">
        <v>121</v>
      </c>
      <c r="AU249" s="183" t="s">
        <v>82</v>
      </c>
      <c r="AY249" s="16" t="s">
        <v>119</v>
      </c>
      <c r="BE249" s="184">
        <f>IF(N249="základní",J249,0)</f>
        <v>0</v>
      </c>
      <c r="BF249" s="184">
        <f>IF(N249="snížená",J249,0)</f>
        <v>0</v>
      </c>
      <c r="BG249" s="184">
        <f>IF(N249="zákl. přenesená",J249,0)</f>
        <v>0</v>
      </c>
      <c r="BH249" s="184">
        <f>IF(N249="sníž. přenesená",J249,0)</f>
        <v>0</v>
      </c>
      <c r="BI249" s="184">
        <f>IF(N249="nulová",J249,0)</f>
        <v>0</v>
      </c>
      <c r="BJ249" s="16" t="s">
        <v>79</v>
      </c>
      <c r="BK249" s="184">
        <f>ROUND(I249*H249,2)</f>
        <v>0</v>
      </c>
      <c r="BL249" s="16" t="s">
        <v>126</v>
      </c>
      <c r="BM249" s="183" t="s">
        <v>406</v>
      </c>
    </row>
    <row r="250" spans="1:65" s="2" customFormat="1" ht="19.5">
      <c r="A250" s="33"/>
      <c r="B250" s="34"/>
      <c r="C250" s="35"/>
      <c r="D250" s="185" t="s">
        <v>128</v>
      </c>
      <c r="E250" s="35"/>
      <c r="F250" s="186" t="s">
        <v>407</v>
      </c>
      <c r="G250" s="35"/>
      <c r="H250" s="35"/>
      <c r="I250" s="187"/>
      <c r="J250" s="35"/>
      <c r="K250" s="35"/>
      <c r="L250" s="38"/>
      <c r="M250" s="188"/>
      <c r="N250" s="189"/>
      <c r="O250" s="63"/>
      <c r="P250" s="63"/>
      <c r="Q250" s="63"/>
      <c r="R250" s="63"/>
      <c r="S250" s="63"/>
      <c r="T250" s="64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T250" s="16" t="s">
        <v>128</v>
      </c>
      <c r="AU250" s="16" t="s">
        <v>82</v>
      </c>
    </row>
    <row r="251" spans="1:65" s="2" customFormat="1" ht="11.25">
      <c r="A251" s="33"/>
      <c r="B251" s="34"/>
      <c r="C251" s="35"/>
      <c r="D251" s="190" t="s">
        <v>130</v>
      </c>
      <c r="E251" s="35"/>
      <c r="F251" s="191" t="s">
        <v>408</v>
      </c>
      <c r="G251" s="35"/>
      <c r="H251" s="35"/>
      <c r="I251" s="187"/>
      <c r="J251" s="35"/>
      <c r="K251" s="35"/>
      <c r="L251" s="38"/>
      <c r="M251" s="188"/>
      <c r="N251" s="189"/>
      <c r="O251" s="63"/>
      <c r="P251" s="63"/>
      <c r="Q251" s="63"/>
      <c r="R251" s="63"/>
      <c r="S251" s="63"/>
      <c r="T251" s="64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T251" s="16" t="s">
        <v>130</v>
      </c>
      <c r="AU251" s="16" t="s">
        <v>82</v>
      </c>
    </row>
    <row r="252" spans="1:65" s="13" customFormat="1" ht="11.25">
      <c r="B252" s="192"/>
      <c r="C252" s="193"/>
      <c r="D252" s="185" t="s">
        <v>132</v>
      </c>
      <c r="E252" s="194" t="s">
        <v>19</v>
      </c>
      <c r="F252" s="195" t="s">
        <v>409</v>
      </c>
      <c r="G252" s="193"/>
      <c r="H252" s="196">
        <v>63.5</v>
      </c>
      <c r="I252" s="197"/>
      <c r="J252" s="193"/>
      <c r="K252" s="193"/>
      <c r="L252" s="198"/>
      <c r="M252" s="199"/>
      <c r="N252" s="200"/>
      <c r="O252" s="200"/>
      <c r="P252" s="200"/>
      <c r="Q252" s="200"/>
      <c r="R252" s="200"/>
      <c r="S252" s="200"/>
      <c r="T252" s="201"/>
      <c r="AT252" s="202" t="s">
        <v>132</v>
      </c>
      <c r="AU252" s="202" t="s">
        <v>82</v>
      </c>
      <c r="AV252" s="13" t="s">
        <v>82</v>
      </c>
      <c r="AW252" s="13" t="s">
        <v>33</v>
      </c>
      <c r="AX252" s="13" t="s">
        <v>79</v>
      </c>
      <c r="AY252" s="202" t="s">
        <v>119</v>
      </c>
    </row>
    <row r="253" spans="1:65" s="2" customFormat="1" ht="16.5" customHeight="1">
      <c r="A253" s="33"/>
      <c r="B253" s="34"/>
      <c r="C253" s="172" t="s">
        <v>410</v>
      </c>
      <c r="D253" s="172" t="s">
        <v>121</v>
      </c>
      <c r="E253" s="173" t="s">
        <v>411</v>
      </c>
      <c r="F253" s="174" t="s">
        <v>412</v>
      </c>
      <c r="G253" s="175" t="s">
        <v>124</v>
      </c>
      <c r="H253" s="176">
        <v>170.3</v>
      </c>
      <c r="I253" s="177"/>
      <c r="J253" s="178">
        <f>ROUND(I253*H253,2)</f>
        <v>0</v>
      </c>
      <c r="K253" s="174" t="s">
        <v>125</v>
      </c>
      <c r="L253" s="38"/>
      <c r="M253" s="179" t="s">
        <v>19</v>
      </c>
      <c r="N253" s="180" t="s">
        <v>42</v>
      </c>
      <c r="O253" s="63"/>
      <c r="P253" s="181">
        <f>O253*H253</f>
        <v>0</v>
      </c>
      <c r="Q253" s="181">
        <v>0</v>
      </c>
      <c r="R253" s="181">
        <f>Q253*H253</f>
        <v>0</v>
      </c>
      <c r="S253" s="181">
        <v>0</v>
      </c>
      <c r="T253" s="182">
        <f>S253*H253</f>
        <v>0</v>
      </c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R253" s="183" t="s">
        <v>126</v>
      </c>
      <c r="AT253" s="183" t="s">
        <v>121</v>
      </c>
      <c r="AU253" s="183" t="s">
        <v>82</v>
      </c>
      <c r="AY253" s="16" t="s">
        <v>119</v>
      </c>
      <c r="BE253" s="184">
        <f>IF(N253="základní",J253,0)</f>
        <v>0</v>
      </c>
      <c r="BF253" s="184">
        <f>IF(N253="snížená",J253,0)</f>
        <v>0</v>
      </c>
      <c r="BG253" s="184">
        <f>IF(N253="zákl. přenesená",J253,0)</f>
        <v>0</v>
      </c>
      <c r="BH253" s="184">
        <f>IF(N253="sníž. přenesená",J253,0)</f>
        <v>0</v>
      </c>
      <c r="BI253" s="184">
        <f>IF(N253="nulová",J253,0)</f>
        <v>0</v>
      </c>
      <c r="BJ253" s="16" t="s">
        <v>79</v>
      </c>
      <c r="BK253" s="184">
        <f>ROUND(I253*H253,2)</f>
        <v>0</v>
      </c>
      <c r="BL253" s="16" t="s">
        <v>126</v>
      </c>
      <c r="BM253" s="183" t="s">
        <v>413</v>
      </c>
    </row>
    <row r="254" spans="1:65" s="2" customFormat="1" ht="19.5">
      <c r="A254" s="33"/>
      <c r="B254" s="34"/>
      <c r="C254" s="35"/>
      <c r="D254" s="185" t="s">
        <v>128</v>
      </c>
      <c r="E254" s="35"/>
      <c r="F254" s="186" t="s">
        <v>414</v>
      </c>
      <c r="G254" s="35"/>
      <c r="H254" s="35"/>
      <c r="I254" s="187"/>
      <c r="J254" s="35"/>
      <c r="K254" s="35"/>
      <c r="L254" s="38"/>
      <c r="M254" s="188"/>
      <c r="N254" s="189"/>
      <c r="O254" s="63"/>
      <c r="P254" s="63"/>
      <c r="Q254" s="63"/>
      <c r="R254" s="63"/>
      <c r="S254" s="63"/>
      <c r="T254" s="64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T254" s="16" t="s">
        <v>128</v>
      </c>
      <c r="AU254" s="16" t="s">
        <v>82</v>
      </c>
    </row>
    <row r="255" spans="1:65" s="2" customFormat="1" ht="11.25">
      <c r="A255" s="33"/>
      <c r="B255" s="34"/>
      <c r="C255" s="35"/>
      <c r="D255" s="190" t="s">
        <v>130</v>
      </c>
      <c r="E255" s="35"/>
      <c r="F255" s="191" t="s">
        <v>415</v>
      </c>
      <c r="G255" s="35"/>
      <c r="H255" s="35"/>
      <c r="I255" s="187"/>
      <c r="J255" s="35"/>
      <c r="K255" s="35"/>
      <c r="L255" s="38"/>
      <c r="M255" s="188"/>
      <c r="N255" s="189"/>
      <c r="O255" s="63"/>
      <c r="P255" s="63"/>
      <c r="Q255" s="63"/>
      <c r="R255" s="63"/>
      <c r="S255" s="63"/>
      <c r="T255" s="64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T255" s="16" t="s">
        <v>130</v>
      </c>
      <c r="AU255" s="16" t="s">
        <v>82</v>
      </c>
    </row>
    <row r="256" spans="1:65" s="13" customFormat="1" ht="11.25">
      <c r="B256" s="192"/>
      <c r="C256" s="193"/>
      <c r="D256" s="185" t="s">
        <v>132</v>
      </c>
      <c r="E256" s="194" t="s">
        <v>19</v>
      </c>
      <c r="F256" s="195" t="s">
        <v>416</v>
      </c>
      <c r="G256" s="193"/>
      <c r="H256" s="196">
        <v>170.3</v>
      </c>
      <c r="I256" s="197"/>
      <c r="J256" s="193"/>
      <c r="K256" s="193"/>
      <c r="L256" s="198"/>
      <c r="M256" s="199"/>
      <c r="N256" s="200"/>
      <c r="O256" s="200"/>
      <c r="P256" s="200"/>
      <c r="Q256" s="200"/>
      <c r="R256" s="200"/>
      <c r="S256" s="200"/>
      <c r="T256" s="201"/>
      <c r="AT256" s="202" t="s">
        <v>132</v>
      </c>
      <c r="AU256" s="202" t="s">
        <v>82</v>
      </c>
      <c r="AV256" s="13" t="s">
        <v>82</v>
      </c>
      <c r="AW256" s="13" t="s">
        <v>33</v>
      </c>
      <c r="AX256" s="13" t="s">
        <v>79</v>
      </c>
      <c r="AY256" s="202" t="s">
        <v>119</v>
      </c>
    </row>
    <row r="257" spans="1:65" s="2" customFormat="1" ht="16.5" customHeight="1">
      <c r="A257" s="33"/>
      <c r="B257" s="34"/>
      <c r="C257" s="172" t="s">
        <v>417</v>
      </c>
      <c r="D257" s="172" t="s">
        <v>121</v>
      </c>
      <c r="E257" s="173" t="s">
        <v>418</v>
      </c>
      <c r="F257" s="174" t="s">
        <v>419</v>
      </c>
      <c r="G257" s="175" t="s">
        <v>124</v>
      </c>
      <c r="H257" s="176">
        <v>318.3</v>
      </c>
      <c r="I257" s="177"/>
      <c r="J257" s="178">
        <f>ROUND(I257*H257,2)</f>
        <v>0</v>
      </c>
      <c r="K257" s="174" t="s">
        <v>125</v>
      </c>
      <c r="L257" s="38"/>
      <c r="M257" s="179" t="s">
        <v>19</v>
      </c>
      <c r="N257" s="180" t="s">
        <v>42</v>
      </c>
      <c r="O257" s="63"/>
      <c r="P257" s="181">
        <f>O257*H257</f>
        <v>0</v>
      </c>
      <c r="Q257" s="181">
        <v>0</v>
      </c>
      <c r="R257" s="181">
        <f>Q257*H257</f>
        <v>0</v>
      </c>
      <c r="S257" s="181">
        <v>0</v>
      </c>
      <c r="T257" s="182">
        <f>S257*H257</f>
        <v>0</v>
      </c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R257" s="183" t="s">
        <v>126</v>
      </c>
      <c r="AT257" s="183" t="s">
        <v>121</v>
      </c>
      <c r="AU257" s="183" t="s">
        <v>82</v>
      </c>
      <c r="AY257" s="16" t="s">
        <v>119</v>
      </c>
      <c r="BE257" s="184">
        <f>IF(N257="základní",J257,0)</f>
        <v>0</v>
      </c>
      <c r="BF257" s="184">
        <f>IF(N257="snížená",J257,0)</f>
        <v>0</v>
      </c>
      <c r="BG257" s="184">
        <f>IF(N257="zákl. přenesená",J257,0)</f>
        <v>0</v>
      </c>
      <c r="BH257" s="184">
        <f>IF(N257="sníž. přenesená",J257,0)</f>
        <v>0</v>
      </c>
      <c r="BI257" s="184">
        <f>IF(N257="nulová",J257,0)</f>
        <v>0</v>
      </c>
      <c r="BJ257" s="16" t="s">
        <v>79</v>
      </c>
      <c r="BK257" s="184">
        <f>ROUND(I257*H257,2)</f>
        <v>0</v>
      </c>
      <c r="BL257" s="16" t="s">
        <v>126</v>
      </c>
      <c r="BM257" s="183" t="s">
        <v>420</v>
      </c>
    </row>
    <row r="258" spans="1:65" s="2" customFormat="1" ht="11.25">
      <c r="A258" s="33"/>
      <c r="B258" s="34"/>
      <c r="C258" s="35"/>
      <c r="D258" s="185" t="s">
        <v>128</v>
      </c>
      <c r="E258" s="35"/>
      <c r="F258" s="186" t="s">
        <v>421</v>
      </c>
      <c r="G258" s="35"/>
      <c r="H258" s="35"/>
      <c r="I258" s="187"/>
      <c r="J258" s="35"/>
      <c r="K258" s="35"/>
      <c r="L258" s="38"/>
      <c r="M258" s="188"/>
      <c r="N258" s="189"/>
      <c r="O258" s="63"/>
      <c r="P258" s="63"/>
      <c r="Q258" s="63"/>
      <c r="R258" s="63"/>
      <c r="S258" s="63"/>
      <c r="T258" s="64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T258" s="16" t="s">
        <v>128</v>
      </c>
      <c r="AU258" s="16" t="s">
        <v>82</v>
      </c>
    </row>
    <row r="259" spans="1:65" s="2" customFormat="1" ht="11.25">
      <c r="A259" s="33"/>
      <c r="B259" s="34"/>
      <c r="C259" s="35"/>
      <c r="D259" s="190" t="s">
        <v>130</v>
      </c>
      <c r="E259" s="35"/>
      <c r="F259" s="191" t="s">
        <v>422</v>
      </c>
      <c r="G259" s="35"/>
      <c r="H259" s="35"/>
      <c r="I259" s="187"/>
      <c r="J259" s="35"/>
      <c r="K259" s="35"/>
      <c r="L259" s="38"/>
      <c r="M259" s="188"/>
      <c r="N259" s="189"/>
      <c r="O259" s="63"/>
      <c r="P259" s="63"/>
      <c r="Q259" s="63"/>
      <c r="R259" s="63"/>
      <c r="S259" s="63"/>
      <c r="T259" s="64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T259" s="16" t="s">
        <v>130</v>
      </c>
      <c r="AU259" s="16" t="s">
        <v>82</v>
      </c>
    </row>
    <row r="260" spans="1:65" s="2" customFormat="1" ht="19.5">
      <c r="A260" s="33"/>
      <c r="B260" s="34"/>
      <c r="C260" s="35"/>
      <c r="D260" s="185" t="s">
        <v>160</v>
      </c>
      <c r="E260" s="35"/>
      <c r="F260" s="203" t="s">
        <v>205</v>
      </c>
      <c r="G260" s="35"/>
      <c r="H260" s="35"/>
      <c r="I260" s="187"/>
      <c r="J260" s="35"/>
      <c r="K260" s="35"/>
      <c r="L260" s="38"/>
      <c r="M260" s="188"/>
      <c r="N260" s="189"/>
      <c r="O260" s="63"/>
      <c r="P260" s="63"/>
      <c r="Q260" s="63"/>
      <c r="R260" s="63"/>
      <c r="S260" s="63"/>
      <c r="T260" s="64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T260" s="16" t="s">
        <v>160</v>
      </c>
      <c r="AU260" s="16" t="s">
        <v>82</v>
      </c>
    </row>
    <row r="261" spans="1:65" s="13" customFormat="1" ht="11.25">
      <c r="B261" s="192"/>
      <c r="C261" s="193"/>
      <c r="D261" s="185" t="s">
        <v>132</v>
      </c>
      <c r="E261" s="194" t="s">
        <v>19</v>
      </c>
      <c r="F261" s="195" t="s">
        <v>386</v>
      </c>
      <c r="G261" s="193"/>
      <c r="H261" s="196">
        <v>318.3</v>
      </c>
      <c r="I261" s="197"/>
      <c r="J261" s="193"/>
      <c r="K261" s="193"/>
      <c r="L261" s="198"/>
      <c r="M261" s="199"/>
      <c r="N261" s="200"/>
      <c r="O261" s="200"/>
      <c r="P261" s="200"/>
      <c r="Q261" s="200"/>
      <c r="R261" s="200"/>
      <c r="S261" s="200"/>
      <c r="T261" s="201"/>
      <c r="AT261" s="202" t="s">
        <v>132</v>
      </c>
      <c r="AU261" s="202" t="s">
        <v>82</v>
      </c>
      <c r="AV261" s="13" t="s">
        <v>82</v>
      </c>
      <c r="AW261" s="13" t="s">
        <v>33</v>
      </c>
      <c r="AX261" s="13" t="s">
        <v>79</v>
      </c>
      <c r="AY261" s="202" t="s">
        <v>119</v>
      </c>
    </row>
    <row r="262" spans="1:65" s="12" customFormat="1" ht="22.9" customHeight="1">
      <c r="B262" s="156"/>
      <c r="C262" s="157"/>
      <c r="D262" s="158" t="s">
        <v>70</v>
      </c>
      <c r="E262" s="170" t="s">
        <v>82</v>
      </c>
      <c r="F262" s="170" t="s">
        <v>423</v>
      </c>
      <c r="G262" s="157"/>
      <c r="H262" s="157"/>
      <c r="I262" s="160"/>
      <c r="J262" s="171">
        <f>BK262</f>
        <v>0</v>
      </c>
      <c r="K262" s="157"/>
      <c r="L262" s="162"/>
      <c r="M262" s="163"/>
      <c r="N262" s="164"/>
      <c r="O262" s="164"/>
      <c r="P262" s="165">
        <f>SUM(P263:P275)</f>
        <v>0</v>
      </c>
      <c r="Q262" s="164"/>
      <c r="R262" s="165">
        <f>SUM(R263:R275)</f>
        <v>142.85248899999999</v>
      </c>
      <c r="S262" s="164"/>
      <c r="T262" s="166">
        <f>SUM(T263:T275)</f>
        <v>0</v>
      </c>
      <c r="AR262" s="167" t="s">
        <v>79</v>
      </c>
      <c r="AT262" s="168" t="s">
        <v>70</v>
      </c>
      <c r="AU262" s="168" t="s">
        <v>79</v>
      </c>
      <c r="AY262" s="167" t="s">
        <v>119</v>
      </c>
      <c r="BK262" s="169">
        <f>SUM(BK263:BK275)</f>
        <v>0</v>
      </c>
    </row>
    <row r="263" spans="1:65" s="2" customFormat="1" ht="16.5" customHeight="1">
      <c r="A263" s="33"/>
      <c r="B263" s="34"/>
      <c r="C263" s="172" t="s">
        <v>424</v>
      </c>
      <c r="D263" s="172" t="s">
        <v>121</v>
      </c>
      <c r="E263" s="173" t="s">
        <v>425</v>
      </c>
      <c r="F263" s="174" t="s">
        <v>426</v>
      </c>
      <c r="G263" s="175" t="s">
        <v>212</v>
      </c>
      <c r="H263" s="176">
        <v>25.4</v>
      </c>
      <c r="I263" s="177"/>
      <c r="J263" s="178">
        <f>ROUND(I263*H263,2)</f>
        <v>0</v>
      </c>
      <c r="K263" s="174" t="s">
        <v>125</v>
      </c>
      <c r="L263" s="38"/>
      <c r="M263" s="179" t="s">
        <v>19</v>
      </c>
      <c r="N263" s="180" t="s">
        <v>42</v>
      </c>
      <c r="O263" s="63"/>
      <c r="P263" s="181">
        <f>O263*H263</f>
        <v>0</v>
      </c>
      <c r="Q263" s="181">
        <v>1.63</v>
      </c>
      <c r="R263" s="181">
        <f>Q263*H263</f>
        <v>41.401999999999994</v>
      </c>
      <c r="S263" s="181">
        <v>0</v>
      </c>
      <c r="T263" s="182">
        <f>S263*H263</f>
        <v>0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183" t="s">
        <v>126</v>
      </c>
      <c r="AT263" s="183" t="s">
        <v>121</v>
      </c>
      <c r="AU263" s="183" t="s">
        <v>82</v>
      </c>
      <c r="AY263" s="16" t="s">
        <v>119</v>
      </c>
      <c r="BE263" s="184">
        <f>IF(N263="základní",J263,0)</f>
        <v>0</v>
      </c>
      <c r="BF263" s="184">
        <f>IF(N263="snížená",J263,0)</f>
        <v>0</v>
      </c>
      <c r="BG263" s="184">
        <f>IF(N263="zákl. přenesená",J263,0)</f>
        <v>0</v>
      </c>
      <c r="BH263" s="184">
        <f>IF(N263="sníž. přenesená",J263,0)</f>
        <v>0</v>
      </c>
      <c r="BI263" s="184">
        <f>IF(N263="nulová",J263,0)</f>
        <v>0</v>
      </c>
      <c r="BJ263" s="16" t="s">
        <v>79</v>
      </c>
      <c r="BK263" s="184">
        <f>ROUND(I263*H263,2)</f>
        <v>0</v>
      </c>
      <c r="BL263" s="16" t="s">
        <v>126</v>
      </c>
      <c r="BM263" s="183" t="s">
        <v>427</v>
      </c>
    </row>
    <row r="264" spans="1:65" s="2" customFormat="1" ht="19.5">
      <c r="A264" s="33"/>
      <c r="B264" s="34"/>
      <c r="C264" s="35"/>
      <c r="D264" s="185" t="s">
        <v>128</v>
      </c>
      <c r="E264" s="35"/>
      <c r="F264" s="186" t="s">
        <v>428</v>
      </c>
      <c r="G264" s="35"/>
      <c r="H264" s="35"/>
      <c r="I264" s="187"/>
      <c r="J264" s="35"/>
      <c r="K264" s="35"/>
      <c r="L264" s="38"/>
      <c r="M264" s="188"/>
      <c r="N264" s="189"/>
      <c r="O264" s="63"/>
      <c r="P264" s="63"/>
      <c r="Q264" s="63"/>
      <c r="R264" s="63"/>
      <c r="S264" s="63"/>
      <c r="T264" s="64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T264" s="16" t="s">
        <v>128</v>
      </c>
      <c r="AU264" s="16" t="s">
        <v>82</v>
      </c>
    </row>
    <row r="265" spans="1:65" s="2" customFormat="1" ht="11.25">
      <c r="A265" s="33"/>
      <c r="B265" s="34"/>
      <c r="C265" s="35"/>
      <c r="D265" s="190" t="s">
        <v>130</v>
      </c>
      <c r="E265" s="35"/>
      <c r="F265" s="191" t="s">
        <v>429</v>
      </c>
      <c r="G265" s="35"/>
      <c r="H265" s="35"/>
      <c r="I265" s="187"/>
      <c r="J265" s="35"/>
      <c r="K265" s="35"/>
      <c r="L265" s="38"/>
      <c r="M265" s="188"/>
      <c r="N265" s="189"/>
      <c r="O265" s="63"/>
      <c r="P265" s="63"/>
      <c r="Q265" s="63"/>
      <c r="R265" s="63"/>
      <c r="S265" s="63"/>
      <c r="T265" s="64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T265" s="16" t="s">
        <v>130</v>
      </c>
      <c r="AU265" s="16" t="s">
        <v>82</v>
      </c>
    </row>
    <row r="266" spans="1:65" s="13" customFormat="1" ht="11.25">
      <c r="B266" s="192"/>
      <c r="C266" s="193"/>
      <c r="D266" s="185" t="s">
        <v>132</v>
      </c>
      <c r="E266" s="194" t="s">
        <v>19</v>
      </c>
      <c r="F266" s="195" t="s">
        <v>430</v>
      </c>
      <c r="G266" s="193"/>
      <c r="H266" s="196">
        <v>25.4</v>
      </c>
      <c r="I266" s="197"/>
      <c r="J266" s="193"/>
      <c r="K266" s="193"/>
      <c r="L266" s="198"/>
      <c r="M266" s="199"/>
      <c r="N266" s="200"/>
      <c r="O266" s="200"/>
      <c r="P266" s="200"/>
      <c r="Q266" s="200"/>
      <c r="R266" s="200"/>
      <c r="S266" s="200"/>
      <c r="T266" s="201"/>
      <c r="AT266" s="202" t="s">
        <v>132</v>
      </c>
      <c r="AU266" s="202" t="s">
        <v>82</v>
      </c>
      <c r="AV266" s="13" t="s">
        <v>82</v>
      </c>
      <c r="AW266" s="13" t="s">
        <v>33</v>
      </c>
      <c r="AX266" s="13" t="s">
        <v>71</v>
      </c>
      <c r="AY266" s="202" t="s">
        <v>119</v>
      </c>
    </row>
    <row r="267" spans="1:65" s="2" customFormat="1" ht="16.5" customHeight="1">
      <c r="A267" s="33"/>
      <c r="B267" s="34"/>
      <c r="C267" s="172" t="s">
        <v>431</v>
      </c>
      <c r="D267" s="172" t="s">
        <v>121</v>
      </c>
      <c r="E267" s="173" t="s">
        <v>432</v>
      </c>
      <c r="F267" s="174" t="s">
        <v>433</v>
      </c>
      <c r="G267" s="175" t="s">
        <v>212</v>
      </c>
      <c r="H267" s="176">
        <v>60.8</v>
      </c>
      <c r="I267" s="177"/>
      <c r="J267" s="178">
        <f>ROUND(I267*H267,2)</f>
        <v>0</v>
      </c>
      <c r="K267" s="174" t="s">
        <v>125</v>
      </c>
      <c r="L267" s="38"/>
      <c r="M267" s="179" t="s">
        <v>19</v>
      </c>
      <c r="N267" s="180" t="s">
        <v>42</v>
      </c>
      <c r="O267" s="63"/>
      <c r="P267" s="181">
        <f>O267*H267</f>
        <v>0</v>
      </c>
      <c r="Q267" s="181">
        <v>1.665</v>
      </c>
      <c r="R267" s="181">
        <f>Q267*H267</f>
        <v>101.232</v>
      </c>
      <c r="S267" s="181">
        <v>0</v>
      </c>
      <c r="T267" s="182">
        <f>S267*H267</f>
        <v>0</v>
      </c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R267" s="183" t="s">
        <v>126</v>
      </c>
      <c r="AT267" s="183" t="s">
        <v>121</v>
      </c>
      <c r="AU267" s="183" t="s">
        <v>82</v>
      </c>
      <c r="AY267" s="16" t="s">
        <v>119</v>
      </c>
      <c r="BE267" s="184">
        <f>IF(N267="základní",J267,0)</f>
        <v>0</v>
      </c>
      <c r="BF267" s="184">
        <f>IF(N267="snížená",J267,0)</f>
        <v>0</v>
      </c>
      <c r="BG267" s="184">
        <f>IF(N267="zákl. přenesená",J267,0)</f>
        <v>0</v>
      </c>
      <c r="BH267" s="184">
        <f>IF(N267="sníž. přenesená",J267,0)</f>
        <v>0</v>
      </c>
      <c r="BI267" s="184">
        <f>IF(N267="nulová",J267,0)</f>
        <v>0</v>
      </c>
      <c r="BJ267" s="16" t="s">
        <v>79</v>
      </c>
      <c r="BK267" s="184">
        <f>ROUND(I267*H267,2)</f>
        <v>0</v>
      </c>
      <c r="BL267" s="16" t="s">
        <v>126</v>
      </c>
      <c r="BM267" s="183" t="s">
        <v>434</v>
      </c>
    </row>
    <row r="268" spans="1:65" s="2" customFormat="1" ht="19.5">
      <c r="A268" s="33"/>
      <c r="B268" s="34"/>
      <c r="C268" s="35"/>
      <c r="D268" s="185" t="s">
        <v>128</v>
      </c>
      <c r="E268" s="35"/>
      <c r="F268" s="186" t="s">
        <v>435</v>
      </c>
      <c r="G268" s="35"/>
      <c r="H268" s="35"/>
      <c r="I268" s="187"/>
      <c r="J268" s="35"/>
      <c r="K268" s="35"/>
      <c r="L268" s="38"/>
      <c r="M268" s="188"/>
      <c r="N268" s="189"/>
      <c r="O268" s="63"/>
      <c r="P268" s="63"/>
      <c r="Q268" s="63"/>
      <c r="R268" s="63"/>
      <c r="S268" s="63"/>
      <c r="T268" s="64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T268" s="16" t="s">
        <v>128</v>
      </c>
      <c r="AU268" s="16" t="s">
        <v>82</v>
      </c>
    </row>
    <row r="269" spans="1:65" s="2" customFormat="1" ht="11.25">
      <c r="A269" s="33"/>
      <c r="B269" s="34"/>
      <c r="C269" s="35"/>
      <c r="D269" s="190" t="s">
        <v>130</v>
      </c>
      <c r="E269" s="35"/>
      <c r="F269" s="191" t="s">
        <v>436</v>
      </c>
      <c r="G269" s="35"/>
      <c r="H269" s="35"/>
      <c r="I269" s="187"/>
      <c r="J269" s="35"/>
      <c r="K269" s="35"/>
      <c r="L269" s="38"/>
      <c r="M269" s="188"/>
      <c r="N269" s="189"/>
      <c r="O269" s="63"/>
      <c r="P269" s="63"/>
      <c r="Q269" s="63"/>
      <c r="R269" s="63"/>
      <c r="S269" s="63"/>
      <c r="T269" s="64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T269" s="16" t="s">
        <v>130</v>
      </c>
      <c r="AU269" s="16" t="s">
        <v>82</v>
      </c>
    </row>
    <row r="270" spans="1:65" s="2" customFormat="1" ht="19.5">
      <c r="A270" s="33"/>
      <c r="B270" s="34"/>
      <c r="C270" s="35"/>
      <c r="D270" s="185" t="s">
        <v>160</v>
      </c>
      <c r="E270" s="35"/>
      <c r="F270" s="203" t="s">
        <v>437</v>
      </c>
      <c r="G270" s="35"/>
      <c r="H270" s="35"/>
      <c r="I270" s="187"/>
      <c r="J270" s="35"/>
      <c r="K270" s="35"/>
      <c r="L270" s="38"/>
      <c r="M270" s="188"/>
      <c r="N270" s="189"/>
      <c r="O270" s="63"/>
      <c r="P270" s="63"/>
      <c r="Q270" s="63"/>
      <c r="R270" s="63"/>
      <c r="S270" s="63"/>
      <c r="T270" s="64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T270" s="16" t="s">
        <v>160</v>
      </c>
      <c r="AU270" s="16" t="s">
        <v>82</v>
      </c>
    </row>
    <row r="271" spans="1:65" s="13" customFormat="1" ht="11.25">
      <c r="B271" s="192"/>
      <c r="C271" s="193"/>
      <c r="D271" s="185" t="s">
        <v>132</v>
      </c>
      <c r="E271" s="194" t="s">
        <v>19</v>
      </c>
      <c r="F271" s="195" t="s">
        <v>233</v>
      </c>
      <c r="G271" s="193"/>
      <c r="H271" s="196">
        <v>60.8</v>
      </c>
      <c r="I271" s="197"/>
      <c r="J271" s="193"/>
      <c r="K271" s="193"/>
      <c r="L271" s="198"/>
      <c r="M271" s="199"/>
      <c r="N271" s="200"/>
      <c r="O271" s="200"/>
      <c r="P271" s="200"/>
      <c r="Q271" s="200"/>
      <c r="R271" s="200"/>
      <c r="S271" s="200"/>
      <c r="T271" s="201"/>
      <c r="AT271" s="202" t="s">
        <v>132</v>
      </c>
      <c r="AU271" s="202" t="s">
        <v>82</v>
      </c>
      <c r="AV271" s="13" t="s">
        <v>82</v>
      </c>
      <c r="AW271" s="13" t="s">
        <v>33</v>
      </c>
      <c r="AX271" s="13" t="s">
        <v>79</v>
      </c>
      <c r="AY271" s="202" t="s">
        <v>119</v>
      </c>
    </row>
    <row r="272" spans="1:65" s="2" customFormat="1" ht="16.5" customHeight="1">
      <c r="A272" s="33"/>
      <c r="B272" s="34"/>
      <c r="C272" s="172" t="s">
        <v>438</v>
      </c>
      <c r="D272" s="172" t="s">
        <v>121</v>
      </c>
      <c r="E272" s="173" t="s">
        <v>439</v>
      </c>
      <c r="F272" s="174" t="s">
        <v>440</v>
      </c>
      <c r="G272" s="175" t="s">
        <v>441</v>
      </c>
      <c r="H272" s="176">
        <v>299.3</v>
      </c>
      <c r="I272" s="177"/>
      <c r="J272" s="178">
        <f>ROUND(I272*H272,2)</f>
        <v>0</v>
      </c>
      <c r="K272" s="174" t="s">
        <v>125</v>
      </c>
      <c r="L272" s="38"/>
      <c r="M272" s="179" t="s">
        <v>19</v>
      </c>
      <c r="N272" s="180" t="s">
        <v>42</v>
      </c>
      <c r="O272" s="63"/>
      <c r="P272" s="181">
        <f>O272*H272</f>
        <v>0</v>
      </c>
      <c r="Q272" s="181">
        <v>7.2999999999999996E-4</v>
      </c>
      <c r="R272" s="181">
        <f>Q272*H272</f>
        <v>0.21848899999999999</v>
      </c>
      <c r="S272" s="181">
        <v>0</v>
      </c>
      <c r="T272" s="182">
        <f>S272*H272</f>
        <v>0</v>
      </c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R272" s="183" t="s">
        <v>126</v>
      </c>
      <c r="AT272" s="183" t="s">
        <v>121</v>
      </c>
      <c r="AU272" s="183" t="s">
        <v>82</v>
      </c>
      <c r="AY272" s="16" t="s">
        <v>119</v>
      </c>
      <c r="BE272" s="184">
        <f>IF(N272="základní",J272,0)</f>
        <v>0</v>
      </c>
      <c r="BF272" s="184">
        <f>IF(N272="snížená",J272,0)</f>
        <v>0</v>
      </c>
      <c r="BG272" s="184">
        <f>IF(N272="zákl. přenesená",J272,0)</f>
        <v>0</v>
      </c>
      <c r="BH272" s="184">
        <f>IF(N272="sníž. přenesená",J272,0)</f>
        <v>0</v>
      </c>
      <c r="BI272" s="184">
        <f>IF(N272="nulová",J272,0)</f>
        <v>0</v>
      </c>
      <c r="BJ272" s="16" t="s">
        <v>79</v>
      </c>
      <c r="BK272" s="184">
        <f>ROUND(I272*H272,2)</f>
        <v>0</v>
      </c>
      <c r="BL272" s="16" t="s">
        <v>126</v>
      </c>
      <c r="BM272" s="183" t="s">
        <v>442</v>
      </c>
    </row>
    <row r="273" spans="1:65" s="2" customFormat="1" ht="11.25">
      <c r="A273" s="33"/>
      <c r="B273" s="34"/>
      <c r="C273" s="35"/>
      <c r="D273" s="185" t="s">
        <v>128</v>
      </c>
      <c r="E273" s="35"/>
      <c r="F273" s="186" t="s">
        <v>443</v>
      </c>
      <c r="G273" s="35"/>
      <c r="H273" s="35"/>
      <c r="I273" s="187"/>
      <c r="J273" s="35"/>
      <c r="K273" s="35"/>
      <c r="L273" s="38"/>
      <c r="M273" s="188"/>
      <c r="N273" s="189"/>
      <c r="O273" s="63"/>
      <c r="P273" s="63"/>
      <c r="Q273" s="63"/>
      <c r="R273" s="63"/>
      <c r="S273" s="63"/>
      <c r="T273" s="64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T273" s="16" t="s">
        <v>128</v>
      </c>
      <c r="AU273" s="16" t="s">
        <v>82</v>
      </c>
    </row>
    <row r="274" spans="1:65" s="2" customFormat="1" ht="11.25">
      <c r="A274" s="33"/>
      <c r="B274" s="34"/>
      <c r="C274" s="35"/>
      <c r="D274" s="190" t="s">
        <v>130</v>
      </c>
      <c r="E274" s="35"/>
      <c r="F274" s="191" t="s">
        <v>444</v>
      </c>
      <c r="G274" s="35"/>
      <c r="H274" s="35"/>
      <c r="I274" s="187"/>
      <c r="J274" s="35"/>
      <c r="K274" s="35"/>
      <c r="L274" s="38"/>
      <c r="M274" s="188"/>
      <c r="N274" s="189"/>
      <c r="O274" s="63"/>
      <c r="P274" s="63"/>
      <c r="Q274" s="63"/>
      <c r="R274" s="63"/>
      <c r="S274" s="63"/>
      <c r="T274" s="64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T274" s="16" t="s">
        <v>130</v>
      </c>
      <c r="AU274" s="16" t="s">
        <v>82</v>
      </c>
    </row>
    <row r="275" spans="1:65" s="13" customFormat="1" ht="11.25">
      <c r="B275" s="192"/>
      <c r="C275" s="193"/>
      <c r="D275" s="185" t="s">
        <v>132</v>
      </c>
      <c r="E275" s="194" t="s">
        <v>19</v>
      </c>
      <c r="F275" s="195" t="s">
        <v>445</v>
      </c>
      <c r="G275" s="193"/>
      <c r="H275" s="196">
        <v>299.3</v>
      </c>
      <c r="I275" s="197"/>
      <c r="J275" s="193"/>
      <c r="K275" s="193"/>
      <c r="L275" s="198"/>
      <c r="M275" s="199"/>
      <c r="N275" s="200"/>
      <c r="O275" s="200"/>
      <c r="P275" s="200"/>
      <c r="Q275" s="200"/>
      <c r="R275" s="200"/>
      <c r="S275" s="200"/>
      <c r="T275" s="201"/>
      <c r="AT275" s="202" t="s">
        <v>132</v>
      </c>
      <c r="AU275" s="202" t="s">
        <v>82</v>
      </c>
      <c r="AV275" s="13" t="s">
        <v>82</v>
      </c>
      <c r="AW275" s="13" t="s">
        <v>33</v>
      </c>
      <c r="AX275" s="13" t="s">
        <v>79</v>
      </c>
      <c r="AY275" s="202" t="s">
        <v>119</v>
      </c>
    </row>
    <row r="276" spans="1:65" s="12" customFormat="1" ht="22.9" customHeight="1">
      <c r="B276" s="156"/>
      <c r="C276" s="157"/>
      <c r="D276" s="158" t="s">
        <v>70</v>
      </c>
      <c r="E276" s="170" t="s">
        <v>154</v>
      </c>
      <c r="F276" s="170" t="s">
        <v>446</v>
      </c>
      <c r="G276" s="157"/>
      <c r="H276" s="157"/>
      <c r="I276" s="160"/>
      <c r="J276" s="171">
        <f>BK276</f>
        <v>0</v>
      </c>
      <c r="K276" s="157"/>
      <c r="L276" s="162"/>
      <c r="M276" s="163"/>
      <c r="N276" s="164"/>
      <c r="O276" s="164"/>
      <c r="P276" s="165">
        <f>SUM(P277:P329)</f>
        <v>0</v>
      </c>
      <c r="Q276" s="164"/>
      <c r="R276" s="165">
        <f>SUM(R277:R329)</f>
        <v>35.35586</v>
      </c>
      <c r="S276" s="164"/>
      <c r="T276" s="166">
        <f>SUM(T277:T329)</f>
        <v>0</v>
      </c>
      <c r="AR276" s="167" t="s">
        <v>79</v>
      </c>
      <c r="AT276" s="168" t="s">
        <v>70</v>
      </c>
      <c r="AU276" s="168" t="s">
        <v>79</v>
      </c>
      <c r="AY276" s="167" t="s">
        <v>119</v>
      </c>
      <c r="BK276" s="169">
        <f>SUM(BK277:BK329)</f>
        <v>0</v>
      </c>
    </row>
    <row r="277" spans="1:65" s="2" customFormat="1" ht="24.2" customHeight="1">
      <c r="A277" s="33"/>
      <c r="B277" s="34"/>
      <c r="C277" s="172" t="s">
        <v>447</v>
      </c>
      <c r="D277" s="172" t="s">
        <v>121</v>
      </c>
      <c r="E277" s="173" t="s">
        <v>448</v>
      </c>
      <c r="F277" s="174" t="s">
        <v>449</v>
      </c>
      <c r="G277" s="175" t="s">
        <v>124</v>
      </c>
      <c r="H277" s="176">
        <v>551.94000000000005</v>
      </c>
      <c r="I277" s="177"/>
      <c r="J277" s="178">
        <f>ROUND(I277*H277,2)</f>
        <v>0</v>
      </c>
      <c r="K277" s="174" t="s">
        <v>125</v>
      </c>
      <c r="L277" s="38"/>
      <c r="M277" s="179" t="s">
        <v>19</v>
      </c>
      <c r="N277" s="180" t="s">
        <v>42</v>
      </c>
      <c r="O277" s="63"/>
      <c r="P277" s="181">
        <f>O277*H277</f>
        <v>0</v>
      </c>
      <c r="Q277" s="181">
        <v>0</v>
      </c>
      <c r="R277" s="181">
        <f>Q277*H277</f>
        <v>0</v>
      </c>
      <c r="S277" s="181">
        <v>0</v>
      </c>
      <c r="T277" s="182">
        <f>S277*H277</f>
        <v>0</v>
      </c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R277" s="183" t="s">
        <v>126</v>
      </c>
      <c r="AT277" s="183" t="s">
        <v>121</v>
      </c>
      <c r="AU277" s="183" t="s">
        <v>82</v>
      </c>
      <c r="AY277" s="16" t="s">
        <v>119</v>
      </c>
      <c r="BE277" s="184">
        <f>IF(N277="základní",J277,0)</f>
        <v>0</v>
      </c>
      <c r="BF277" s="184">
        <f>IF(N277="snížená",J277,0)</f>
        <v>0</v>
      </c>
      <c r="BG277" s="184">
        <f>IF(N277="zákl. přenesená",J277,0)</f>
        <v>0</v>
      </c>
      <c r="BH277" s="184">
        <f>IF(N277="sníž. přenesená",J277,0)</f>
        <v>0</v>
      </c>
      <c r="BI277" s="184">
        <f>IF(N277="nulová",J277,0)</f>
        <v>0</v>
      </c>
      <c r="BJ277" s="16" t="s">
        <v>79</v>
      </c>
      <c r="BK277" s="184">
        <f>ROUND(I277*H277,2)</f>
        <v>0</v>
      </c>
      <c r="BL277" s="16" t="s">
        <v>126</v>
      </c>
      <c r="BM277" s="183" t="s">
        <v>450</v>
      </c>
    </row>
    <row r="278" spans="1:65" s="2" customFormat="1" ht="19.5">
      <c r="A278" s="33"/>
      <c r="B278" s="34"/>
      <c r="C278" s="35"/>
      <c r="D278" s="185" t="s">
        <v>128</v>
      </c>
      <c r="E278" s="35"/>
      <c r="F278" s="186" t="s">
        <v>451</v>
      </c>
      <c r="G278" s="35"/>
      <c r="H278" s="35"/>
      <c r="I278" s="187"/>
      <c r="J278" s="35"/>
      <c r="K278" s="35"/>
      <c r="L278" s="38"/>
      <c r="M278" s="188"/>
      <c r="N278" s="189"/>
      <c r="O278" s="63"/>
      <c r="P278" s="63"/>
      <c r="Q278" s="63"/>
      <c r="R278" s="63"/>
      <c r="S278" s="63"/>
      <c r="T278" s="64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T278" s="16" t="s">
        <v>128</v>
      </c>
      <c r="AU278" s="16" t="s">
        <v>82</v>
      </c>
    </row>
    <row r="279" spans="1:65" s="2" customFormat="1" ht="11.25">
      <c r="A279" s="33"/>
      <c r="B279" s="34"/>
      <c r="C279" s="35"/>
      <c r="D279" s="190" t="s">
        <v>130</v>
      </c>
      <c r="E279" s="35"/>
      <c r="F279" s="191" t="s">
        <v>452</v>
      </c>
      <c r="G279" s="35"/>
      <c r="H279" s="35"/>
      <c r="I279" s="187"/>
      <c r="J279" s="35"/>
      <c r="K279" s="35"/>
      <c r="L279" s="38"/>
      <c r="M279" s="188"/>
      <c r="N279" s="189"/>
      <c r="O279" s="63"/>
      <c r="P279" s="63"/>
      <c r="Q279" s="63"/>
      <c r="R279" s="63"/>
      <c r="S279" s="63"/>
      <c r="T279" s="64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T279" s="16" t="s">
        <v>130</v>
      </c>
      <c r="AU279" s="16" t="s">
        <v>82</v>
      </c>
    </row>
    <row r="280" spans="1:65" s="13" customFormat="1" ht="11.25">
      <c r="B280" s="192"/>
      <c r="C280" s="193"/>
      <c r="D280" s="185" t="s">
        <v>132</v>
      </c>
      <c r="E280" s="194" t="s">
        <v>19</v>
      </c>
      <c r="F280" s="195" t="s">
        <v>453</v>
      </c>
      <c r="G280" s="193"/>
      <c r="H280" s="196">
        <v>454.94</v>
      </c>
      <c r="I280" s="197"/>
      <c r="J280" s="193"/>
      <c r="K280" s="193"/>
      <c r="L280" s="198"/>
      <c r="M280" s="199"/>
      <c r="N280" s="200"/>
      <c r="O280" s="200"/>
      <c r="P280" s="200"/>
      <c r="Q280" s="200"/>
      <c r="R280" s="200"/>
      <c r="S280" s="200"/>
      <c r="T280" s="201"/>
      <c r="AT280" s="202" t="s">
        <v>132</v>
      </c>
      <c r="AU280" s="202" t="s">
        <v>82</v>
      </c>
      <c r="AV280" s="13" t="s">
        <v>82</v>
      </c>
      <c r="AW280" s="13" t="s">
        <v>33</v>
      </c>
      <c r="AX280" s="13" t="s">
        <v>71</v>
      </c>
      <c r="AY280" s="202" t="s">
        <v>119</v>
      </c>
    </row>
    <row r="281" spans="1:65" s="13" customFormat="1" ht="11.25">
      <c r="B281" s="192"/>
      <c r="C281" s="193"/>
      <c r="D281" s="185" t="s">
        <v>132</v>
      </c>
      <c r="E281" s="194" t="s">
        <v>19</v>
      </c>
      <c r="F281" s="195" t="s">
        <v>402</v>
      </c>
      <c r="G281" s="193"/>
      <c r="H281" s="196">
        <v>97</v>
      </c>
      <c r="I281" s="197"/>
      <c r="J281" s="193"/>
      <c r="K281" s="193"/>
      <c r="L281" s="198"/>
      <c r="M281" s="199"/>
      <c r="N281" s="200"/>
      <c r="O281" s="200"/>
      <c r="P281" s="200"/>
      <c r="Q281" s="200"/>
      <c r="R281" s="200"/>
      <c r="S281" s="200"/>
      <c r="T281" s="201"/>
      <c r="AT281" s="202" t="s">
        <v>132</v>
      </c>
      <c r="AU281" s="202" t="s">
        <v>82</v>
      </c>
      <c r="AV281" s="13" t="s">
        <v>82</v>
      </c>
      <c r="AW281" s="13" t="s">
        <v>33</v>
      </c>
      <c r="AX281" s="13" t="s">
        <v>71</v>
      </c>
      <c r="AY281" s="202" t="s">
        <v>119</v>
      </c>
    </row>
    <row r="282" spans="1:65" s="2" customFormat="1" ht="16.5" customHeight="1">
      <c r="A282" s="33"/>
      <c r="B282" s="34"/>
      <c r="C282" s="204" t="s">
        <v>454</v>
      </c>
      <c r="D282" s="204" t="s">
        <v>388</v>
      </c>
      <c r="E282" s="205" t="s">
        <v>455</v>
      </c>
      <c r="F282" s="206" t="s">
        <v>456</v>
      </c>
      <c r="G282" s="207" t="s">
        <v>354</v>
      </c>
      <c r="H282" s="208">
        <v>8.7759999999999998</v>
      </c>
      <c r="I282" s="209"/>
      <c r="J282" s="210">
        <f>ROUND(I282*H282,2)</f>
        <v>0</v>
      </c>
      <c r="K282" s="206" t="s">
        <v>125</v>
      </c>
      <c r="L282" s="211"/>
      <c r="M282" s="212" t="s">
        <v>19</v>
      </c>
      <c r="N282" s="213" t="s">
        <v>42</v>
      </c>
      <c r="O282" s="63"/>
      <c r="P282" s="181">
        <f>O282*H282</f>
        <v>0</v>
      </c>
      <c r="Q282" s="181">
        <v>1</v>
      </c>
      <c r="R282" s="181">
        <f>Q282*H282</f>
        <v>8.7759999999999998</v>
      </c>
      <c r="S282" s="181">
        <v>0</v>
      </c>
      <c r="T282" s="182">
        <f>S282*H282</f>
        <v>0</v>
      </c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R282" s="183" t="s">
        <v>174</v>
      </c>
      <c r="AT282" s="183" t="s">
        <v>388</v>
      </c>
      <c r="AU282" s="183" t="s">
        <v>82</v>
      </c>
      <c r="AY282" s="16" t="s">
        <v>119</v>
      </c>
      <c r="BE282" s="184">
        <f>IF(N282="základní",J282,0)</f>
        <v>0</v>
      </c>
      <c r="BF282" s="184">
        <f>IF(N282="snížená",J282,0)</f>
        <v>0</v>
      </c>
      <c r="BG282" s="184">
        <f>IF(N282="zákl. přenesená",J282,0)</f>
        <v>0</v>
      </c>
      <c r="BH282" s="184">
        <f>IF(N282="sníž. přenesená",J282,0)</f>
        <v>0</v>
      </c>
      <c r="BI282" s="184">
        <f>IF(N282="nulová",J282,0)</f>
        <v>0</v>
      </c>
      <c r="BJ282" s="16" t="s">
        <v>79</v>
      </c>
      <c r="BK282" s="184">
        <f>ROUND(I282*H282,2)</f>
        <v>0</v>
      </c>
      <c r="BL282" s="16" t="s">
        <v>126</v>
      </c>
      <c r="BM282" s="183" t="s">
        <v>457</v>
      </c>
    </row>
    <row r="283" spans="1:65" s="2" customFormat="1" ht="11.25">
      <c r="A283" s="33"/>
      <c r="B283" s="34"/>
      <c r="C283" s="35"/>
      <c r="D283" s="185" t="s">
        <v>128</v>
      </c>
      <c r="E283" s="35"/>
      <c r="F283" s="186" t="s">
        <v>456</v>
      </c>
      <c r="G283" s="35"/>
      <c r="H283" s="35"/>
      <c r="I283" s="187"/>
      <c r="J283" s="35"/>
      <c r="K283" s="35"/>
      <c r="L283" s="38"/>
      <c r="M283" s="188"/>
      <c r="N283" s="189"/>
      <c r="O283" s="63"/>
      <c r="P283" s="63"/>
      <c r="Q283" s="63"/>
      <c r="R283" s="63"/>
      <c r="S283" s="63"/>
      <c r="T283" s="64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T283" s="16" t="s">
        <v>128</v>
      </c>
      <c r="AU283" s="16" t="s">
        <v>82</v>
      </c>
    </row>
    <row r="284" spans="1:65" s="13" customFormat="1" ht="11.25">
      <c r="B284" s="192"/>
      <c r="C284" s="193"/>
      <c r="D284" s="185" t="s">
        <v>132</v>
      </c>
      <c r="E284" s="194" t="s">
        <v>19</v>
      </c>
      <c r="F284" s="195" t="s">
        <v>458</v>
      </c>
      <c r="G284" s="193"/>
      <c r="H284" s="196">
        <v>8.7759999999999998</v>
      </c>
      <c r="I284" s="197"/>
      <c r="J284" s="193"/>
      <c r="K284" s="193"/>
      <c r="L284" s="198"/>
      <c r="M284" s="199"/>
      <c r="N284" s="200"/>
      <c r="O284" s="200"/>
      <c r="P284" s="200"/>
      <c r="Q284" s="200"/>
      <c r="R284" s="200"/>
      <c r="S284" s="200"/>
      <c r="T284" s="201"/>
      <c r="AT284" s="202" t="s">
        <v>132</v>
      </c>
      <c r="AU284" s="202" t="s">
        <v>82</v>
      </c>
      <c r="AV284" s="13" t="s">
        <v>82</v>
      </c>
      <c r="AW284" s="13" t="s">
        <v>33</v>
      </c>
      <c r="AX284" s="13" t="s">
        <v>79</v>
      </c>
      <c r="AY284" s="202" t="s">
        <v>119</v>
      </c>
    </row>
    <row r="285" spans="1:65" s="2" customFormat="1" ht="16.5" customHeight="1">
      <c r="A285" s="33"/>
      <c r="B285" s="34"/>
      <c r="C285" s="172" t="s">
        <v>459</v>
      </c>
      <c r="D285" s="172" t="s">
        <v>121</v>
      </c>
      <c r="E285" s="173" t="s">
        <v>460</v>
      </c>
      <c r="F285" s="174" t="s">
        <v>461</v>
      </c>
      <c r="G285" s="175" t="s">
        <v>124</v>
      </c>
      <c r="H285" s="176">
        <v>1346.5</v>
      </c>
      <c r="I285" s="177"/>
      <c r="J285" s="178">
        <f>ROUND(I285*H285,2)</f>
        <v>0</v>
      </c>
      <c r="K285" s="174" t="s">
        <v>125</v>
      </c>
      <c r="L285" s="38"/>
      <c r="M285" s="179" t="s">
        <v>19</v>
      </c>
      <c r="N285" s="180" t="s">
        <v>42</v>
      </c>
      <c r="O285" s="63"/>
      <c r="P285" s="181">
        <f>O285*H285</f>
        <v>0</v>
      </c>
      <c r="Q285" s="181">
        <v>0</v>
      </c>
      <c r="R285" s="181">
        <f>Q285*H285</f>
        <v>0</v>
      </c>
      <c r="S285" s="181">
        <v>0</v>
      </c>
      <c r="T285" s="182">
        <f>S285*H285</f>
        <v>0</v>
      </c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R285" s="183" t="s">
        <v>126</v>
      </c>
      <c r="AT285" s="183" t="s">
        <v>121</v>
      </c>
      <c r="AU285" s="183" t="s">
        <v>82</v>
      </c>
      <c r="AY285" s="16" t="s">
        <v>119</v>
      </c>
      <c r="BE285" s="184">
        <f>IF(N285="základní",J285,0)</f>
        <v>0</v>
      </c>
      <c r="BF285" s="184">
        <f>IF(N285="snížená",J285,0)</f>
        <v>0</v>
      </c>
      <c r="BG285" s="184">
        <f>IF(N285="zákl. přenesená",J285,0)</f>
        <v>0</v>
      </c>
      <c r="BH285" s="184">
        <f>IF(N285="sníž. přenesená",J285,0)</f>
        <v>0</v>
      </c>
      <c r="BI285" s="184">
        <f>IF(N285="nulová",J285,0)</f>
        <v>0</v>
      </c>
      <c r="BJ285" s="16" t="s">
        <v>79</v>
      </c>
      <c r="BK285" s="184">
        <f>ROUND(I285*H285,2)</f>
        <v>0</v>
      </c>
      <c r="BL285" s="16" t="s">
        <v>126</v>
      </c>
      <c r="BM285" s="183" t="s">
        <v>462</v>
      </c>
    </row>
    <row r="286" spans="1:65" s="2" customFormat="1" ht="11.25">
      <c r="A286" s="33"/>
      <c r="B286" s="34"/>
      <c r="C286" s="35"/>
      <c r="D286" s="185" t="s">
        <v>128</v>
      </c>
      <c r="E286" s="35"/>
      <c r="F286" s="186" t="s">
        <v>463</v>
      </c>
      <c r="G286" s="35"/>
      <c r="H286" s="35"/>
      <c r="I286" s="187"/>
      <c r="J286" s="35"/>
      <c r="K286" s="35"/>
      <c r="L286" s="38"/>
      <c r="M286" s="188"/>
      <c r="N286" s="189"/>
      <c r="O286" s="63"/>
      <c r="P286" s="63"/>
      <c r="Q286" s="63"/>
      <c r="R286" s="63"/>
      <c r="S286" s="63"/>
      <c r="T286" s="64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T286" s="16" t="s">
        <v>128</v>
      </c>
      <c r="AU286" s="16" t="s">
        <v>82</v>
      </c>
    </row>
    <row r="287" spans="1:65" s="2" customFormat="1" ht="11.25">
      <c r="A287" s="33"/>
      <c r="B287" s="34"/>
      <c r="C287" s="35"/>
      <c r="D287" s="190" t="s">
        <v>130</v>
      </c>
      <c r="E287" s="35"/>
      <c r="F287" s="191" t="s">
        <v>464</v>
      </c>
      <c r="G287" s="35"/>
      <c r="H287" s="35"/>
      <c r="I287" s="187"/>
      <c r="J287" s="35"/>
      <c r="K287" s="35"/>
      <c r="L287" s="38"/>
      <c r="M287" s="188"/>
      <c r="N287" s="189"/>
      <c r="O287" s="63"/>
      <c r="P287" s="63"/>
      <c r="Q287" s="63"/>
      <c r="R287" s="63"/>
      <c r="S287" s="63"/>
      <c r="T287" s="64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T287" s="16" t="s">
        <v>130</v>
      </c>
      <c r="AU287" s="16" t="s">
        <v>82</v>
      </c>
    </row>
    <row r="288" spans="1:65" s="13" customFormat="1" ht="11.25">
      <c r="B288" s="192"/>
      <c r="C288" s="193"/>
      <c r="D288" s="185" t="s">
        <v>132</v>
      </c>
      <c r="E288" s="194" t="s">
        <v>19</v>
      </c>
      <c r="F288" s="195" t="s">
        <v>465</v>
      </c>
      <c r="G288" s="193"/>
      <c r="H288" s="196">
        <v>1249.5</v>
      </c>
      <c r="I288" s="197"/>
      <c r="J288" s="193"/>
      <c r="K288" s="193"/>
      <c r="L288" s="198"/>
      <c r="M288" s="199"/>
      <c r="N288" s="200"/>
      <c r="O288" s="200"/>
      <c r="P288" s="200"/>
      <c r="Q288" s="200"/>
      <c r="R288" s="200"/>
      <c r="S288" s="200"/>
      <c r="T288" s="201"/>
      <c r="AT288" s="202" t="s">
        <v>132</v>
      </c>
      <c r="AU288" s="202" t="s">
        <v>82</v>
      </c>
      <c r="AV288" s="13" t="s">
        <v>82</v>
      </c>
      <c r="AW288" s="13" t="s">
        <v>33</v>
      </c>
      <c r="AX288" s="13" t="s">
        <v>71</v>
      </c>
      <c r="AY288" s="202" t="s">
        <v>119</v>
      </c>
    </row>
    <row r="289" spans="1:65" s="13" customFormat="1" ht="11.25">
      <c r="B289" s="192"/>
      <c r="C289" s="193"/>
      <c r="D289" s="185" t="s">
        <v>132</v>
      </c>
      <c r="E289" s="194" t="s">
        <v>19</v>
      </c>
      <c r="F289" s="195" t="s">
        <v>402</v>
      </c>
      <c r="G289" s="193"/>
      <c r="H289" s="196">
        <v>97</v>
      </c>
      <c r="I289" s="197"/>
      <c r="J289" s="193"/>
      <c r="K289" s="193"/>
      <c r="L289" s="198"/>
      <c r="M289" s="199"/>
      <c r="N289" s="200"/>
      <c r="O289" s="200"/>
      <c r="P289" s="200"/>
      <c r="Q289" s="200"/>
      <c r="R289" s="200"/>
      <c r="S289" s="200"/>
      <c r="T289" s="201"/>
      <c r="AT289" s="202" t="s">
        <v>132</v>
      </c>
      <c r="AU289" s="202" t="s">
        <v>82</v>
      </c>
      <c r="AV289" s="13" t="s">
        <v>82</v>
      </c>
      <c r="AW289" s="13" t="s">
        <v>33</v>
      </c>
      <c r="AX289" s="13" t="s">
        <v>71</v>
      </c>
      <c r="AY289" s="202" t="s">
        <v>119</v>
      </c>
    </row>
    <row r="290" spans="1:65" s="2" customFormat="1" ht="16.5" customHeight="1">
      <c r="A290" s="33"/>
      <c r="B290" s="34"/>
      <c r="C290" s="172" t="s">
        <v>466</v>
      </c>
      <c r="D290" s="172" t="s">
        <v>121</v>
      </c>
      <c r="E290" s="173" t="s">
        <v>467</v>
      </c>
      <c r="F290" s="174" t="s">
        <v>468</v>
      </c>
      <c r="G290" s="175" t="s">
        <v>124</v>
      </c>
      <c r="H290" s="176">
        <v>1522.5</v>
      </c>
      <c r="I290" s="177"/>
      <c r="J290" s="178">
        <f>ROUND(I290*H290,2)</f>
        <v>0</v>
      </c>
      <c r="K290" s="174" t="s">
        <v>125</v>
      </c>
      <c r="L290" s="38"/>
      <c r="M290" s="179" t="s">
        <v>19</v>
      </c>
      <c r="N290" s="180" t="s">
        <v>42</v>
      </c>
      <c r="O290" s="63"/>
      <c r="P290" s="181">
        <f>O290*H290</f>
        <v>0</v>
      </c>
      <c r="Q290" s="181">
        <v>0</v>
      </c>
      <c r="R290" s="181">
        <f>Q290*H290</f>
        <v>0</v>
      </c>
      <c r="S290" s="181">
        <v>0</v>
      </c>
      <c r="T290" s="182">
        <f>S290*H290</f>
        <v>0</v>
      </c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R290" s="183" t="s">
        <v>126</v>
      </c>
      <c r="AT290" s="183" t="s">
        <v>121</v>
      </c>
      <c r="AU290" s="183" t="s">
        <v>82</v>
      </c>
      <c r="AY290" s="16" t="s">
        <v>119</v>
      </c>
      <c r="BE290" s="184">
        <f>IF(N290="základní",J290,0)</f>
        <v>0</v>
      </c>
      <c r="BF290" s="184">
        <f>IF(N290="snížená",J290,0)</f>
        <v>0</v>
      </c>
      <c r="BG290" s="184">
        <f>IF(N290="zákl. přenesená",J290,0)</f>
        <v>0</v>
      </c>
      <c r="BH290" s="184">
        <f>IF(N290="sníž. přenesená",J290,0)</f>
        <v>0</v>
      </c>
      <c r="BI290" s="184">
        <f>IF(N290="nulová",J290,0)</f>
        <v>0</v>
      </c>
      <c r="BJ290" s="16" t="s">
        <v>79</v>
      </c>
      <c r="BK290" s="184">
        <f>ROUND(I290*H290,2)</f>
        <v>0</v>
      </c>
      <c r="BL290" s="16" t="s">
        <v>126</v>
      </c>
      <c r="BM290" s="183" t="s">
        <v>469</v>
      </c>
    </row>
    <row r="291" spans="1:65" s="2" customFormat="1" ht="11.25">
      <c r="A291" s="33"/>
      <c r="B291" s="34"/>
      <c r="C291" s="35"/>
      <c r="D291" s="185" t="s">
        <v>128</v>
      </c>
      <c r="E291" s="35"/>
      <c r="F291" s="186" t="s">
        <v>470</v>
      </c>
      <c r="G291" s="35"/>
      <c r="H291" s="35"/>
      <c r="I291" s="187"/>
      <c r="J291" s="35"/>
      <c r="K291" s="35"/>
      <c r="L291" s="38"/>
      <c r="M291" s="188"/>
      <c r="N291" s="189"/>
      <c r="O291" s="63"/>
      <c r="P291" s="63"/>
      <c r="Q291" s="63"/>
      <c r="R291" s="63"/>
      <c r="S291" s="63"/>
      <c r="T291" s="64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T291" s="16" t="s">
        <v>128</v>
      </c>
      <c r="AU291" s="16" t="s">
        <v>82</v>
      </c>
    </row>
    <row r="292" spans="1:65" s="2" customFormat="1" ht="11.25">
      <c r="A292" s="33"/>
      <c r="B292" s="34"/>
      <c r="C292" s="35"/>
      <c r="D292" s="190" t="s">
        <v>130</v>
      </c>
      <c r="E292" s="35"/>
      <c r="F292" s="191" t="s">
        <v>471</v>
      </c>
      <c r="G292" s="35"/>
      <c r="H292" s="35"/>
      <c r="I292" s="187"/>
      <c r="J292" s="35"/>
      <c r="K292" s="35"/>
      <c r="L292" s="38"/>
      <c r="M292" s="188"/>
      <c r="N292" s="189"/>
      <c r="O292" s="63"/>
      <c r="P292" s="63"/>
      <c r="Q292" s="63"/>
      <c r="R292" s="63"/>
      <c r="S292" s="63"/>
      <c r="T292" s="64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T292" s="16" t="s">
        <v>130</v>
      </c>
      <c r="AU292" s="16" t="s">
        <v>82</v>
      </c>
    </row>
    <row r="293" spans="1:65" s="13" customFormat="1" ht="11.25">
      <c r="B293" s="192"/>
      <c r="C293" s="193"/>
      <c r="D293" s="185" t="s">
        <v>132</v>
      </c>
      <c r="E293" s="194" t="s">
        <v>19</v>
      </c>
      <c r="F293" s="195" t="s">
        <v>472</v>
      </c>
      <c r="G293" s="193"/>
      <c r="H293" s="196">
        <v>1305.5</v>
      </c>
      <c r="I293" s="197"/>
      <c r="J293" s="193"/>
      <c r="K293" s="193"/>
      <c r="L293" s="198"/>
      <c r="M293" s="199"/>
      <c r="N293" s="200"/>
      <c r="O293" s="200"/>
      <c r="P293" s="200"/>
      <c r="Q293" s="200"/>
      <c r="R293" s="200"/>
      <c r="S293" s="200"/>
      <c r="T293" s="201"/>
      <c r="AT293" s="202" t="s">
        <v>132</v>
      </c>
      <c r="AU293" s="202" t="s">
        <v>82</v>
      </c>
      <c r="AV293" s="13" t="s">
        <v>82</v>
      </c>
      <c r="AW293" s="13" t="s">
        <v>33</v>
      </c>
      <c r="AX293" s="13" t="s">
        <v>71</v>
      </c>
      <c r="AY293" s="202" t="s">
        <v>119</v>
      </c>
    </row>
    <row r="294" spans="1:65" s="13" customFormat="1" ht="11.25">
      <c r="B294" s="192"/>
      <c r="C294" s="193"/>
      <c r="D294" s="185" t="s">
        <v>132</v>
      </c>
      <c r="E294" s="194" t="s">
        <v>19</v>
      </c>
      <c r="F294" s="195" t="s">
        <v>473</v>
      </c>
      <c r="G294" s="193"/>
      <c r="H294" s="196">
        <v>97</v>
      </c>
      <c r="I294" s="197"/>
      <c r="J294" s="193"/>
      <c r="K294" s="193"/>
      <c r="L294" s="198"/>
      <c r="M294" s="199"/>
      <c r="N294" s="200"/>
      <c r="O294" s="200"/>
      <c r="P294" s="200"/>
      <c r="Q294" s="200"/>
      <c r="R294" s="200"/>
      <c r="S294" s="200"/>
      <c r="T294" s="201"/>
      <c r="AT294" s="202" t="s">
        <v>132</v>
      </c>
      <c r="AU294" s="202" t="s">
        <v>82</v>
      </c>
      <c r="AV294" s="13" t="s">
        <v>82</v>
      </c>
      <c r="AW294" s="13" t="s">
        <v>33</v>
      </c>
      <c r="AX294" s="13" t="s">
        <v>71</v>
      </c>
      <c r="AY294" s="202" t="s">
        <v>119</v>
      </c>
    </row>
    <row r="295" spans="1:65" s="13" customFormat="1" ht="11.25">
      <c r="B295" s="192"/>
      <c r="C295" s="193"/>
      <c r="D295" s="185" t="s">
        <v>132</v>
      </c>
      <c r="E295" s="194" t="s">
        <v>19</v>
      </c>
      <c r="F295" s="195" t="s">
        <v>474</v>
      </c>
      <c r="G295" s="193"/>
      <c r="H295" s="196">
        <v>120</v>
      </c>
      <c r="I295" s="197"/>
      <c r="J295" s="193"/>
      <c r="K295" s="193"/>
      <c r="L295" s="198"/>
      <c r="M295" s="199"/>
      <c r="N295" s="200"/>
      <c r="O295" s="200"/>
      <c r="P295" s="200"/>
      <c r="Q295" s="200"/>
      <c r="R295" s="200"/>
      <c r="S295" s="200"/>
      <c r="T295" s="201"/>
      <c r="AT295" s="202" t="s">
        <v>132</v>
      </c>
      <c r="AU295" s="202" t="s">
        <v>82</v>
      </c>
      <c r="AV295" s="13" t="s">
        <v>82</v>
      </c>
      <c r="AW295" s="13" t="s">
        <v>33</v>
      </c>
      <c r="AX295" s="13" t="s">
        <v>71</v>
      </c>
      <c r="AY295" s="202" t="s">
        <v>119</v>
      </c>
    </row>
    <row r="296" spans="1:65" s="2" customFormat="1" ht="16.5" customHeight="1">
      <c r="A296" s="33"/>
      <c r="B296" s="34"/>
      <c r="C296" s="172" t="s">
        <v>475</v>
      </c>
      <c r="D296" s="172" t="s">
        <v>121</v>
      </c>
      <c r="E296" s="173" t="s">
        <v>476</v>
      </c>
      <c r="F296" s="174" t="s">
        <v>477</v>
      </c>
      <c r="G296" s="175" t="s">
        <v>124</v>
      </c>
      <c r="H296" s="176">
        <v>120</v>
      </c>
      <c r="I296" s="177"/>
      <c r="J296" s="178">
        <f>ROUND(I296*H296,2)</f>
        <v>0</v>
      </c>
      <c r="K296" s="174" t="s">
        <v>125</v>
      </c>
      <c r="L296" s="38"/>
      <c r="M296" s="179" t="s">
        <v>19</v>
      </c>
      <c r="N296" s="180" t="s">
        <v>42</v>
      </c>
      <c r="O296" s="63"/>
      <c r="P296" s="181">
        <f>O296*H296</f>
        <v>0</v>
      </c>
      <c r="Q296" s="181">
        <v>0</v>
      </c>
      <c r="R296" s="181">
        <f>Q296*H296</f>
        <v>0</v>
      </c>
      <c r="S296" s="181">
        <v>0</v>
      </c>
      <c r="T296" s="182">
        <f>S296*H296</f>
        <v>0</v>
      </c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R296" s="183" t="s">
        <v>126</v>
      </c>
      <c r="AT296" s="183" t="s">
        <v>121</v>
      </c>
      <c r="AU296" s="183" t="s">
        <v>82</v>
      </c>
      <c r="AY296" s="16" t="s">
        <v>119</v>
      </c>
      <c r="BE296" s="184">
        <f>IF(N296="základní",J296,0)</f>
        <v>0</v>
      </c>
      <c r="BF296" s="184">
        <f>IF(N296="snížená",J296,0)</f>
        <v>0</v>
      </c>
      <c r="BG296" s="184">
        <f>IF(N296="zákl. přenesená",J296,0)</f>
        <v>0</v>
      </c>
      <c r="BH296" s="184">
        <f>IF(N296="sníž. přenesená",J296,0)</f>
        <v>0</v>
      </c>
      <c r="BI296" s="184">
        <f>IF(N296="nulová",J296,0)</f>
        <v>0</v>
      </c>
      <c r="BJ296" s="16" t="s">
        <v>79</v>
      </c>
      <c r="BK296" s="184">
        <f>ROUND(I296*H296,2)</f>
        <v>0</v>
      </c>
      <c r="BL296" s="16" t="s">
        <v>126</v>
      </c>
      <c r="BM296" s="183" t="s">
        <v>478</v>
      </c>
    </row>
    <row r="297" spans="1:65" s="2" customFormat="1" ht="11.25">
      <c r="A297" s="33"/>
      <c r="B297" s="34"/>
      <c r="C297" s="35"/>
      <c r="D297" s="185" t="s">
        <v>128</v>
      </c>
      <c r="E297" s="35"/>
      <c r="F297" s="186" t="s">
        <v>479</v>
      </c>
      <c r="G297" s="35"/>
      <c r="H297" s="35"/>
      <c r="I297" s="187"/>
      <c r="J297" s="35"/>
      <c r="K297" s="35"/>
      <c r="L297" s="38"/>
      <c r="M297" s="188"/>
      <c r="N297" s="189"/>
      <c r="O297" s="63"/>
      <c r="P297" s="63"/>
      <c r="Q297" s="63"/>
      <c r="R297" s="63"/>
      <c r="S297" s="63"/>
      <c r="T297" s="64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T297" s="16" t="s">
        <v>128</v>
      </c>
      <c r="AU297" s="16" t="s">
        <v>82</v>
      </c>
    </row>
    <row r="298" spans="1:65" s="2" customFormat="1" ht="11.25">
      <c r="A298" s="33"/>
      <c r="B298" s="34"/>
      <c r="C298" s="35"/>
      <c r="D298" s="190" t="s">
        <v>130</v>
      </c>
      <c r="E298" s="35"/>
      <c r="F298" s="191" t="s">
        <v>480</v>
      </c>
      <c r="G298" s="35"/>
      <c r="H298" s="35"/>
      <c r="I298" s="187"/>
      <c r="J298" s="35"/>
      <c r="K298" s="35"/>
      <c r="L298" s="38"/>
      <c r="M298" s="188"/>
      <c r="N298" s="189"/>
      <c r="O298" s="63"/>
      <c r="P298" s="63"/>
      <c r="Q298" s="63"/>
      <c r="R298" s="63"/>
      <c r="S298" s="63"/>
      <c r="T298" s="64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T298" s="16" t="s">
        <v>130</v>
      </c>
      <c r="AU298" s="16" t="s">
        <v>82</v>
      </c>
    </row>
    <row r="299" spans="1:65" s="13" customFormat="1" ht="11.25">
      <c r="B299" s="192"/>
      <c r="C299" s="193"/>
      <c r="D299" s="185" t="s">
        <v>132</v>
      </c>
      <c r="E299" s="194" t="s">
        <v>19</v>
      </c>
      <c r="F299" s="195" t="s">
        <v>474</v>
      </c>
      <c r="G299" s="193"/>
      <c r="H299" s="196">
        <v>120</v>
      </c>
      <c r="I299" s="197"/>
      <c r="J299" s="193"/>
      <c r="K299" s="193"/>
      <c r="L299" s="198"/>
      <c r="M299" s="199"/>
      <c r="N299" s="200"/>
      <c r="O299" s="200"/>
      <c r="P299" s="200"/>
      <c r="Q299" s="200"/>
      <c r="R299" s="200"/>
      <c r="S299" s="200"/>
      <c r="T299" s="201"/>
      <c r="AT299" s="202" t="s">
        <v>132</v>
      </c>
      <c r="AU299" s="202" t="s">
        <v>82</v>
      </c>
      <c r="AV299" s="13" t="s">
        <v>82</v>
      </c>
      <c r="AW299" s="13" t="s">
        <v>33</v>
      </c>
      <c r="AX299" s="13" t="s">
        <v>79</v>
      </c>
      <c r="AY299" s="202" t="s">
        <v>119</v>
      </c>
    </row>
    <row r="300" spans="1:65" s="2" customFormat="1" ht="16.5" customHeight="1">
      <c r="A300" s="33"/>
      <c r="B300" s="34"/>
      <c r="C300" s="172" t="s">
        <v>481</v>
      </c>
      <c r="D300" s="172" t="s">
        <v>121</v>
      </c>
      <c r="E300" s="173" t="s">
        <v>482</v>
      </c>
      <c r="F300" s="174" t="s">
        <v>483</v>
      </c>
      <c r="G300" s="175" t="s">
        <v>124</v>
      </c>
      <c r="H300" s="176">
        <v>1199.23</v>
      </c>
      <c r="I300" s="177"/>
      <c r="J300" s="178">
        <f>ROUND(I300*H300,2)</f>
        <v>0</v>
      </c>
      <c r="K300" s="174" t="s">
        <v>125</v>
      </c>
      <c r="L300" s="38"/>
      <c r="M300" s="179" t="s">
        <v>19</v>
      </c>
      <c r="N300" s="180" t="s">
        <v>42</v>
      </c>
      <c r="O300" s="63"/>
      <c r="P300" s="181">
        <f>O300*H300</f>
        <v>0</v>
      </c>
      <c r="Q300" s="181">
        <v>0</v>
      </c>
      <c r="R300" s="181">
        <f>Q300*H300</f>
        <v>0</v>
      </c>
      <c r="S300" s="181">
        <v>0</v>
      </c>
      <c r="T300" s="182">
        <f>S300*H300</f>
        <v>0</v>
      </c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R300" s="183" t="s">
        <v>126</v>
      </c>
      <c r="AT300" s="183" t="s">
        <v>121</v>
      </c>
      <c r="AU300" s="183" t="s">
        <v>82</v>
      </c>
      <c r="AY300" s="16" t="s">
        <v>119</v>
      </c>
      <c r="BE300" s="184">
        <f>IF(N300="základní",J300,0)</f>
        <v>0</v>
      </c>
      <c r="BF300" s="184">
        <f>IF(N300="snížená",J300,0)</f>
        <v>0</v>
      </c>
      <c r="BG300" s="184">
        <f>IF(N300="zákl. přenesená",J300,0)</f>
        <v>0</v>
      </c>
      <c r="BH300" s="184">
        <f>IF(N300="sníž. přenesená",J300,0)</f>
        <v>0</v>
      </c>
      <c r="BI300" s="184">
        <f>IF(N300="nulová",J300,0)</f>
        <v>0</v>
      </c>
      <c r="BJ300" s="16" t="s">
        <v>79</v>
      </c>
      <c r="BK300" s="184">
        <f>ROUND(I300*H300,2)</f>
        <v>0</v>
      </c>
      <c r="BL300" s="16" t="s">
        <v>126</v>
      </c>
      <c r="BM300" s="183" t="s">
        <v>484</v>
      </c>
    </row>
    <row r="301" spans="1:65" s="2" customFormat="1" ht="19.5">
      <c r="A301" s="33"/>
      <c r="B301" s="34"/>
      <c r="C301" s="35"/>
      <c r="D301" s="185" t="s">
        <v>128</v>
      </c>
      <c r="E301" s="35"/>
      <c r="F301" s="186" t="s">
        <v>485</v>
      </c>
      <c r="G301" s="35"/>
      <c r="H301" s="35"/>
      <c r="I301" s="187"/>
      <c r="J301" s="35"/>
      <c r="K301" s="35"/>
      <c r="L301" s="38"/>
      <c r="M301" s="188"/>
      <c r="N301" s="189"/>
      <c r="O301" s="63"/>
      <c r="P301" s="63"/>
      <c r="Q301" s="63"/>
      <c r="R301" s="63"/>
      <c r="S301" s="63"/>
      <c r="T301" s="64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T301" s="16" t="s">
        <v>128</v>
      </c>
      <c r="AU301" s="16" t="s">
        <v>82</v>
      </c>
    </row>
    <row r="302" spans="1:65" s="2" customFormat="1" ht="11.25">
      <c r="A302" s="33"/>
      <c r="B302" s="34"/>
      <c r="C302" s="35"/>
      <c r="D302" s="190" t="s">
        <v>130</v>
      </c>
      <c r="E302" s="35"/>
      <c r="F302" s="191" t="s">
        <v>486</v>
      </c>
      <c r="G302" s="35"/>
      <c r="H302" s="35"/>
      <c r="I302" s="187"/>
      <c r="J302" s="35"/>
      <c r="K302" s="35"/>
      <c r="L302" s="38"/>
      <c r="M302" s="188"/>
      <c r="N302" s="189"/>
      <c r="O302" s="63"/>
      <c r="P302" s="63"/>
      <c r="Q302" s="63"/>
      <c r="R302" s="63"/>
      <c r="S302" s="63"/>
      <c r="T302" s="64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T302" s="16" t="s">
        <v>130</v>
      </c>
      <c r="AU302" s="16" t="s">
        <v>82</v>
      </c>
    </row>
    <row r="303" spans="1:65" s="13" customFormat="1" ht="11.25">
      <c r="B303" s="192"/>
      <c r="C303" s="193"/>
      <c r="D303" s="185" t="s">
        <v>132</v>
      </c>
      <c r="E303" s="194" t="s">
        <v>19</v>
      </c>
      <c r="F303" s="195" t="s">
        <v>487</v>
      </c>
      <c r="G303" s="193"/>
      <c r="H303" s="196">
        <v>1102.23</v>
      </c>
      <c r="I303" s="197"/>
      <c r="J303" s="193"/>
      <c r="K303" s="193"/>
      <c r="L303" s="198"/>
      <c r="M303" s="199"/>
      <c r="N303" s="200"/>
      <c r="O303" s="200"/>
      <c r="P303" s="200"/>
      <c r="Q303" s="200"/>
      <c r="R303" s="200"/>
      <c r="S303" s="200"/>
      <c r="T303" s="201"/>
      <c r="AT303" s="202" t="s">
        <v>132</v>
      </c>
      <c r="AU303" s="202" t="s">
        <v>82</v>
      </c>
      <c r="AV303" s="13" t="s">
        <v>82</v>
      </c>
      <c r="AW303" s="13" t="s">
        <v>33</v>
      </c>
      <c r="AX303" s="13" t="s">
        <v>71</v>
      </c>
      <c r="AY303" s="202" t="s">
        <v>119</v>
      </c>
    </row>
    <row r="304" spans="1:65" s="13" customFormat="1" ht="11.25">
      <c r="B304" s="192"/>
      <c r="C304" s="193"/>
      <c r="D304" s="185" t="s">
        <v>132</v>
      </c>
      <c r="E304" s="194" t="s">
        <v>19</v>
      </c>
      <c r="F304" s="195" t="s">
        <v>473</v>
      </c>
      <c r="G304" s="193"/>
      <c r="H304" s="196">
        <v>97</v>
      </c>
      <c r="I304" s="197"/>
      <c r="J304" s="193"/>
      <c r="K304" s="193"/>
      <c r="L304" s="198"/>
      <c r="M304" s="199"/>
      <c r="N304" s="200"/>
      <c r="O304" s="200"/>
      <c r="P304" s="200"/>
      <c r="Q304" s="200"/>
      <c r="R304" s="200"/>
      <c r="S304" s="200"/>
      <c r="T304" s="201"/>
      <c r="AT304" s="202" t="s">
        <v>132</v>
      </c>
      <c r="AU304" s="202" t="s">
        <v>82</v>
      </c>
      <c r="AV304" s="13" t="s">
        <v>82</v>
      </c>
      <c r="AW304" s="13" t="s">
        <v>33</v>
      </c>
      <c r="AX304" s="13" t="s">
        <v>71</v>
      </c>
      <c r="AY304" s="202" t="s">
        <v>119</v>
      </c>
    </row>
    <row r="305" spans="1:65" s="2" customFormat="1" ht="16.5" customHeight="1">
      <c r="A305" s="33"/>
      <c r="B305" s="34"/>
      <c r="C305" s="172" t="s">
        <v>488</v>
      </c>
      <c r="D305" s="172" t="s">
        <v>121</v>
      </c>
      <c r="E305" s="173" t="s">
        <v>489</v>
      </c>
      <c r="F305" s="174" t="s">
        <v>490</v>
      </c>
      <c r="G305" s="175" t="s">
        <v>124</v>
      </c>
      <c r="H305" s="176">
        <v>149</v>
      </c>
      <c r="I305" s="177"/>
      <c r="J305" s="178">
        <f>ROUND(I305*H305,2)</f>
        <v>0</v>
      </c>
      <c r="K305" s="174" t="s">
        <v>125</v>
      </c>
      <c r="L305" s="38"/>
      <c r="M305" s="179" t="s">
        <v>19</v>
      </c>
      <c r="N305" s="180" t="s">
        <v>42</v>
      </c>
      <c r="O305" s="63"/>
      <c r="P305" s="181">
        <f>O305*H305</f>
        <v>0</v>
      </c>
      <c r="Q305" s="181">
        <v>0.17802000000000001</v>
      </c>
      <c r="R305" s="181">
        <f>Q305*H305</f>
        <v>26.524980000000003</v>
      </c>
      <c r="S305" s="181">
        <v>0</v>
      </c>
      <c r="T305" s="182">
        <f>S305*H305</f>
        <v>0</v>
      </c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R305" s="183" t="s">
        <v>126</v>
      </c>
      <c r="AT305" s="183" t="s">
        <v>121</v>
      </c>
      <c r="AU305" s="183" t="s">
        <v>82</v>
      </c>
      <c r="AY305" s="16" t="s">
        <v>119</v>
      </c>
      <c r="BE305" s="184">
        <f>IF(N305="základní",J305,0)</f>
        <v>0</v>
      </c>
      <c r="BF305" s="184">
        <f>IF(N305="snížená",J305,0)</f>
        <v>0</v>
      </c>
      <c r="BG305" s="184">
        <f>IF(N305="zákl. přenesená",J305,0)</f>
        <v>0</v>
      </c>
      <c r="BH305" s="184">
        <f>IF(N305="sníž. přenesená",J305,0)</f>
        <v>0</v>
      </c>
      <c r="BI305" s="184">
        <f>IF(N305="nulová",J305,0)</f>
        <v>0</v>
      </c>
      <c r="BJ305" s="16" t="s">
        <v>79</v>
      </c>
      <c r="BK305" s="184">
        <f>ROUND(I305*H305,2)</f>
        <v>0</v>
      </c>
      <c r="BL305" s="16" t="s">
        <v>126</v>
      </c>
      <c r="BM305" s="183" t="s">
        <v>491</v>
      </c>
    </row>
    <row r="306" spans="1:65" s="2" customFormat="1" ht="11.25">
      <c r="A306" s="33"/>
      <c r="B306" s="34"/>
      <c r="C306" s="35"/>
      <c r="D306" s="185" t="s">
        <v>128</v>
      </c>
      <c r="E306" s="35"/>
      <c r="F306" s="186" t="s">
        <v>492</v>
      </c>
      <c r="G306" s="35"/>
      <c r="H306" s="35"/>
      <c r="I306" s="187"/>
      <c r="J306" s="35"/>
      <c r="K306" s="35"/>
      <c r="L306" s="38"/>
      <c r="M306" s="188"/>
      <c r="N306" s="189"/>
      <c r="O306" s="63"/>
      <c r="P306" s="63"/>
      <c r="Q306" s="63"/>
      <c r="R306" s="63"/>
      <c r="S306" s="63"/>
      <c r="T306" s="64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T306" s="16" t="s">
        <v>128</v>
      </c>
      <c r="AU306" s="16" t="s">
        <v>82</v>
      </c>
    </row>
    <row r="307" spans="1:65" s="2" customFormat="1" ht="11.25">
      <c r="A307" s="33"/>
      <c r="B307" s="34"/>
      <c r="C307" s="35"/>
      <c r="D307" s="190" t="s">
        <v>130</v>
      </c>
      <c r="E307" s="35"/>
      <c r="F307" s="191" t="s">
        <v>493</v>
      </c>
      <c r="G307" s="35"/>
      <c r="H307" s="35"/>
      <c r="I307" s="187"/>
      <c r="J307" s="35"/>
      <c r="K307" s="35"/>
      <c r="L307" s="38"/>
      <c r="M307" s="188"/>
      <c r="N307" s="189"/>
      <c r="O307" s="63"/>
      <c r="P307" s="63"/>
      <c r="Q307" s="63"/>
      <c r="R307" s="63"/>
      <c r="S307" s="63"/>
      <c r="T307" s="64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T307" s="16" t="s">
        <v>130</v>
      </c>
      <c r="AU307" s="16" t="s">
        <v>82</v>
      </c>
    </row>
    <row r="308" spans="1:65" s="2" customFormat="1" ht="19.5">
      <c r="A308" s="33"/>
      <c r="B308" s="34"/>
      <c r="C308" s="35"/>
      <c r="D308" s="185" t="s">
        <v>160</v>
      </c>
      <c r="E308" s="35"/>
      <c r="F308" s="203" t="s">
        <v>494</v>
      </c>
      <c r="G308" s="35"/>
      <c r="H308" s="35"/>
      <c r="I308" s="187"/>
      <c r="J308" s="35"/>
      <c r="K308" s="35"/>
      <c r="L308" s="38"/>
      <c r="M308" s="188"/>
      <c r="N308" s="189"/>
      <c r="O308" s="63"/>
      <c r="P308" s="63"/>
      <c r="Q308" s="63"/>
      <c r="R308" s="63"/>
      <c r="S308" s="63"/>
      <c r="T308" s="64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T308" s="16" t="s">
        <v>160</v>
      </c>
      <c r="AU308" s="16" t="s">
        <v>82</v>
      </c>
    </row>
    <row r="309" spans="1:65" s="13" customFormat="1" ht="11.25">
      <c r="B309" s="192"/>
      <c r="C309" s="193"/>
      <c r="D309" s="185" t="s">
        <v>132</v>
      </c>
      <c r="E309" s="194" t="s">
        <v>19</v>
      </c>
      <c r="F309" s="195" t="s">
        <v>495</v>
      </c>
      <c r="G309" s="193"/>
      <c r="H309" s="196">
        <v>149</v>
      </c>
      <c r="I309" s="197"/>
      <c r="J309" s="193"/>
      <c r="K309" s="193"/>
      <c r="L309" s="198"/>
      <c r="M309" s="199"/>
      <c r="N309" s="200"/>
      <c r="O309" s="200"/>
      <c r="P309" s="200"/>
      <c r="Q309" s="200"/>
      <c r="R309" s="200"/>
      <c r="S309" s="200"/>
      <c r="T309" s="201"/>
      <c r="AT309" s="202" t="s">
        <v>132</v>
      </c>
      <c r="AU309" s="202" t="s">
        <v>82</v>
      </c>
      <c r="AV309" s="13" t="s">
        <v>82</v>
      </c>
      <c r="AW309" s="13" t="s">
        <v>33</v>
      </c>
      <c r="AX309" s="13" t="s">
        <v>79</v>
      </c>
      <c r="AY309" s="202" t="s">
        <v>119</v>
      </c>
    </row>
    <row r="310" spans="1:65" s="2" customFormat="1" ht="16.5" customHeight="1">
      <c r="A310" s="33"/>
      <c r="B310" s="34"/>
      <c r="C310" s="172" t="s">
        <v>496</v>
      </c>
      <c r="D310" s="172" t="s">
        <v>121</v>
      </c>
      <c r="E310" s="173" t="s">
        <v>497</v>
      </c>
      <c r="F310" s="174" t="s">
        <v>498</v>
      </c>
      <c r="G310" s="175" t="s">
        <v>124</v>
      </c>
      <c r="H310" s="176">
        <v>1318.39</v>
      </c>
      <c r="I310" s="177"/>
      <c r="J310" s="178">
        <f>ROUND(I310*H310,2)</f>
        <v>0</v>
      </c>
      <c r="K310" s="174" t="s">
        <v>125</v>
      </c>
      <c r="L310" s="38"/>
      <c r="M310" s="179" t="s">
        <v>19</v>
      </c>
      <c r="N310" s="180" t="s">
        <v>42</v>
      </c>
      <c r="O310" s="63"/>
      <c r="P310" s="181">
        <f>O310*H310</f>
        <v>0</v>
      </c>
      <c r="Q310" s="181">
        <v>0</v>
      </c>
      <c r="R310" s="181">
        <f>Q310*H310</f>
        <v>0</v>
      </c>
      <c r="S310" s="181">
        <v>0</v>
      </c>
      <c r="T310" s="182">
        <f>S310*H310</f>
        <v>0</v>
      </c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R310" s="183" t="s">
        <v>126</v>
      </c>
      <c r="AT310" s="183" t="s">
        <v>121</v>
      </c>
      <c r="AU310" s="183" t="s">
        <v>82</v>
      </c>
      <c r="AY310" s="16" t="s">
        <v>119</v>
      </c>
      <c r="BE310" s="184">
        <f>IF(N310="základní",J310,0)</f>
        <v>0</v>
      </c>
      <c r="BF310" s="184">
        <f>IF(N310="snížená",J310,0)</f>
        <v>0</v>
      </c>
      <c r="BG310" s="184">
        <f>IF(N310="zákl. přenesená",J310,0)</f>
        <v>0</v>
      </c>
      <c r="BH310" s="184">
        <f>IF(N310="sníž. přenesená",J310,0)</f>
        <v>0</v>
      </c>
      <c r="BI310" s="184">
        <f>IF(N310="nulová",J310,0)</f>
        <v>0</v>
      </c>
      <c r="BJ310" s="16" t="s">
        <v>79</v>
      </c>
      <c r="BK310" s="184">
        <f>ROUND(I310*H310,2)</f>
        <v>0</v>
      </c>
      <c r="BL310" s="16" t="s">
        <v>126</v>
      </c>
      <c r="BM310" s="183" t="s">
        <v>499</v>
      </c>
    </row>
    <row r="311" spans="1:65" s="2" customFormat="1" ht="11.25">
      <c r="A311" s="33"/>
      <c r="B311" s="34"/>
      <c r="C311" s="35"/>
      <c r="D311" s="185" t="s">
        <v>128</v>
      </c>
      <c r="E311" s="35"/>
      <c r="F311" s="186" t="s">
        <v>500</v>
      </c>
      <c r="G311" s="35"/>
      <c r="H311" s="35"/>
      <c r="I311" s="187"/>
      <c r="J311" s="35"/>
      <c r="K311" s="35"/>
      <c r="L311" s="38"/>
      <c r="M311" s="188"/>
      <c r="N311" s="189"/>
      <c r="O311" s="63"/>
      <c r="P311" s="63"/>
      <c r="Q311" s="63"/>
      <c r="R311" s="63"/>
      <c r="S311" s="63"/>
      <c r="T311" s="64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T311" s="16" t="s">
        <v>128</v>
      </c>
      <c r="AU311" s="16" t="s">
        <v>82</v>
      </c>
    </row>
    <row r="312" spans="1:65" s="2" customFormat="1" ht="11.25">
      <c r="A312" s="33"/>
      <c r="B312" s="34"/>
      <c r="C312" s="35"/>
      <c r="D312" s="190" t="s">
        <v>130</v>
      </c>
      <c r="E312" s="35"/>
      <c r="F312" s="191" t="s">
        <v>501</v>
      </c>
      <c r="G312" s="35"/>
      <c r="H312" s="35"/>
      <c r="I312" s="187"/>
      <c r="J312" s="35"/>
      <c r="K312" s="35"/>
      <c r="L312" s="38"/>
      <c r="M312" s="188"/>
      <c r="N312" s="189"/>
      <c r="O312" s="63"/>
      <c r="P312" s="63"/>
      <c r="Q312" s="63"/>
      <c r="R312" s="63"/>
      <c r="S312" s="63"/>
      <c r="T312" s="64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T312" s="16" t="s">
        <v>130</v>
      </c>
      <c r="AU312" s="16" t="s">
        <v>82</v>
      </c>
    </row>
    <row r="313" spans="1:65" s="13" customFormat="1" ht="11.25">
      <c r="B313" s="192"/>
      <c r="C313" s="193"/>
      <c r="D313" s="185" t="s">
        <v>132</v>
      </c>
      <c r="E313" s="194" t="s">
        <v>19</v>
      </c>
      <c r="F313" s="195" t="s">
        <v>502</v>
      </c>
      <c r="G313" s="193"/>
      <c r="H313" s="196">
        <v>1221.3900000000001</v>
      </c>
      <c r="I313" s="197"/>
      <c r="J313" s="193"/>
      <c r="K313" s="193"/>
      <c r="L313" s="198"/>
      <c r="M313" s="199"/>
      <c r="N313" s="200"/>
      <c r="O313" s="200"/>
      <c r="P313" s="200"/>
      <c r="Q313" s="200"/>
      <c r="R313" s="200"/>
      <c r="S313" s="200"/>
      <c r="T313" s="201"/>
      <c r="AT313" s="202" t="s">
        <v>132</v>
      </c>
      <c r="AU313" s="202" t="s">
        <v>82</v>
      </c>
      <c r="AV313" s="13" t="s">
        <v>82</v>
      </c>
      <c r="AW313" s="13" t="s">
        <v>33</v>
      </c>
      <c r="AX313" s="13" t="s">
        <v>71</v>
      </c>
      <c r="AY313" s="202" t="s">
        <v>119</v>
      </c>
    </row>
    <row r="314" spans="1:65" s="13" customFormat="1" ht="11.25">
      <c r="B314" s="192"/>
      <c r="C314" s="193"/>
      <c r="D314" s="185" t="s">
        <v>132</v>
      </c>
      <c r="E314" s="194" t="s">
        <v>19</v>
      </c>
      <c r="F314" s="195" t="s">
        <v>473</v>
      </c>
      <c r="G314" s="193"/>
      <c r="H314" s="196">
        <v>97</v>
      </c>
      <c r="I314" s="197"/>
      <c r="J314" s="193"/>
      <c r="K314" s="193"/>
      <c r="L314" s="198"/>
      <c r="M314" s="199"/>
      <c r="N314" s="200"/>
      <c r="O314" s="200"/>
      <c r="P314" s="200"/>
      <c r="Q314" s="200"/>
      <c r="R314" s="200"/>
      <c r="S314" s="200"/>
      <c r="T314" s="201"/>
      <c r="AT314" s="202" t="s">
        <v>132</v>
      </c>
      <c r="AU314" s="202" t="s">
        <v>82</v>
      </c>
      <c r="AV314" s="13" t="s">
        <v>82</v>
      </c>
      <c r="AW314" s="13" t="s">
        <v>33</v>
      </c>
      <c r="AX314" s="13" t="s">
        <v>71</v>
      </c>
      <c r="AY314" s="202" t="s">
        <v>119</v>
      </c>
    </row>
    <row r="315" spans="1:65" s="2" customFormat="1" ht="16.5" customHeight="1">
      <c r="A315" s="33"/>
      <c r="B315" s="34"/>
      <c r="C315" s="172" t="s">
        <v>503</v>
      </c>
      <c r="D315" s="172" t="s">
        <v>121</v>
      </c>
      <c r="E315" s="173" t="s">
        <v>504</v>
      </c>
      <c r="F315" s="174" t="s">
        <v>505</v>
      </c>
      <c r="G315" s="175" t="s">
        <v>124</v>
      </c>
      <c r="H315" s="176">
        <v>1175.3979999999999</v>
      </c>
      <c r="I315" s="177"/>
      <c r="J315" s="178">
        <f>ROUND(I315*H315,2)</f>
        <v>0</v>
      </c>
      <c r="K315" s="174" t="s">
        <v>125</v>
      </c>
      <c r="L315" s="38"/>
      <c r="M315" s="179" t="s">
        <v>19</v>
      </c>
      <c r="N315" s="180" t="s">
        <v>42</v>
      </c>
      <c r="O315" s="63"/>
      <c r="P315" s="181">
        <f>O315*H315</f>
        <v>0</v>
      </c>
      <c r="Q315" s="181">
        <v>0</v>
      </c>
      <c r="R315" s="181">
        <f>Q315*H315</f>
        <v>0</v>
      </c>
      <c r="S315" s="181">
        <v>0</v>
      </c>
      <c r="T315" s="182">
        <f>S315*H315</f>
        <v>0</v>
      </c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R315" s="183" t="s">
        <v>126</v>
      </c>
      <c r="AT315" s="183" t="s">
        <v>121</v>
      </c>
      <c r="AU315" s="183" t="s">
        <v>82</v>
      </c>
      <c r="AY315" s="16" t="s">
        <v>119</v>
      </c>
      <c r="BE315" s="184">
        <f>IF(N315="základní",J315,0)</f>
        <v>0</v>
      </c>
      <c r="BF315" s="184">
        <f>IF(N315="snížená",J315,0)</f>
        <v>0</v>
      </c>
      <c r="BG315" s="184">
        <f>IF(N315="zákl. přenesená",J315,0)</f>
        <v>0</v>
      </c>
      <c r="BH315" s="184">
        <f>IF(N315="sníž. přenesená",J315,0)</f>
        <v>0</v>
      </c>
      <c r="BI315" s="184">
        <f>IF(N315="nulová",J315,0)</f>
        <v>0</v>
      </c>
      <c r="BJ315" s="16" t="s">
        <v>79</v>
      </c>
      <c r="BK315" s="184">
        <f>ROUND(I315*H315,2)</f>
        <v>0</v>
      </c>
      <c r="BL315" s="16" t="s">
        <v>126</v>
      </c>
      <c r="BM315" s="183" t="s">
        <v>506</v>
      </c>
    </row>
    <row r="316" spans="1:65" s="2" customFormat="1" ht="11.25">
      <c r="A316" s="33"/>
      <c r="B316" s="34"/>
      <c r="C316" s="35"/>
      <c r="D316" s="185" t="s">
        <v>128</v>
      </c>
      <c r="E316" s="35"/>
      <c r="F316" s="186" t="s">
        <v>507</v>
      </c>
      <c r="G316" s="35"/>
      <c r="H316" s="35"/>
      <c r="I316" s="187"/>
      <c r="J316" s="35"/>
      <c r="K316" s="35"/>
      <c r="L316" s="38"/>
      <c r="M316" s="188"/>
      <c r="N316" s="189"/>
      <c r="O316" s="63"/>
      <c r="P316" s="63"/>
      <c r="Q316" s="63"/>
      <c r="R316" s="63"/>
      <c r="S316" s="63"/>
      <c r="T316" s="64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T316" s="16" t="s">
        <v>128</v>
      </c>
      <c r="AU316" s="16" t="s">
        <v>82</v>
      </c>
    </row>
    <row r="317" spans="1:65" s="2" customFormat="1" ht="11.25">
      <c r="A317" s="33"/>
      <c r="B317" s="34"/>
      <c r="C317" s="35"/>
      <c r="D317" s="190" t="s">
        <v>130</v>
      </c>
      <c r="E317" s="35"/>
      <c r="F317" s="191" t="s">
        <v>508</v>
      </c>
      <c r="G317" s="35"/>
      <c r="H317" s="35"/>
      <c r="I317" s="187"/>
      <c r="J317" s="35"/>
      <c r="K317" s="35"/>
      <c r="L317" s="38"/>
      <c r="M317" s="188"/>
      <c r="N317" s="189"/>
      <c r="O317" s="63"/>
      <c r="P317" s="63"/>
      <c r="Q317" s="63"/>
      <c r="R317" s="63"/>
      <c r="S317" s="63"/>
      <c r="T317" s="64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T317" s="16" t="s">
        <v>130</v>
      </c>
      <c r="AU317" s="16" t="s">
        <v>82</v>
      </c>
    </row>
    <row r="318" spans="1:65" s="2" customFormat="1" ht="19.5">
      <c r="A318" s="33"/>
      <c r="B318" s="34"/>
      <c r="C318" s="35"/>
      <c r="D318" s="185" t="s">
        <v>160</v>
      </c>
      <c r="E318" s="35"/>
      <c r="F318" s="203" t="s">
        <v>509</v>
      </c>
      <c r="G318" s="35"/>
      <c r="H318" s="35"/>
      <c r="I318" s="187"/>
      <c r="J318" s="35"/>
      <c r="K318" s="35"/>
      <c r="L318" s="38"/>
      <c r="M318" s="188"/>
      <c r="N318" s="189"/>
      <c r="O318" s="63"/>
      <c r="P318" s="63"/>
      <c r="Q318" s="63"/>
      <c r="R318" s="63"/>
      <c r="S318" s="63"/>
      <c r="T318" s="64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T318" s="16" t="s">
        <v>160</v>
      </c>
      <c r="AU318" s="16" t="s">
        <v>82</v>
      </c>
    </row>
    <row r="319" spans="1:65" s="13" customFormat="1" ht="11.25">
      <c r="B319" s="192"/>
      <c r="C319" s="193"/>
      <c r="D319" s="185" t="s">
        <v>132</v>
      </c>
      <c r="E319" s="194" t="s">
        <v>19</v>
      </c>
      <c r="F319" s="195" t="s">
        <v>510</v>
      </c>
      <c r="G319" s="193"/>
      <c r="H319" s="196">
        <v>1078.3979999999999</v>
      </c>
      <c r="I319" s="197"/>
      <c r="J319" s="193"/>
      <c r="K319" s="193"/>
      <c r="L319" s="198"/>
      <c r="M319" s="199"/>
      <c r="N319" s="200"/>
      <c r="O319" s="200"/>
      <c r="P319" s="200"/>
      <c r="Q319" s="200"/>
      <c r="R319" s="200"/>
      <c r="S319" s="200"/>
      <c r="T319" s="201"/>
      <c r="AT319" s="202" t="s">
        <v>132</v>
      </c>
      <c r="AU319" s="202" t="s">
        <v>82</v>
      </c>
      <c r="AV319" s="13" t="s">
        <v>82</v>
      </c>
      <c r="AW319" s="13" t="s">
        <v>33</v>
      </c>
      <c r="AX319" s="13" t="s">
        <v>71</v>
      </c>
      <c r="AY319" s="202" t="s">
        <v>119</v>
      </c>
    </row>
    <row r="320" spans="1:65" s="13" customFormat="1" ht="11.25">
      <c r="B320" s="192"/>
      <c r="C320" s="193"/>
      <c r="D320" s="185" t="s">
        <v>132</v>
      </c>
      <c r="E320" s="194" t="s">
        <v>19</v>
      </c>
      <c r="F320" s="195" t="s">
        <v>473</v>
      </c>
      <c r="G320" s="193"/>
      <c r="H320" s="196">
        <v>97</v>
      </c>
      <c r="I320" s="197"/>
      <c r="J320" s="193"/>
      <c r="K320" s="193"/>
      <c r="L320" s="198"/>
      <c r="M320" s="199"/>
      <c r="N320" s="200"/>
      <c r="O320" s="200"/>
      <c r="P320" s="200"/>
      <c r="Q320" s="200"/>
      <c r="R320" s="200"/>
      <c r="S320" s="200"/>
      <c r="T320" s="201"/>
      <c r="AT320" s="202" t="s">
        <v>132</v>
      </c>
      <c r="AU320" s="202" t="s">
        <v>82</v>
      </c>
      <c r="AV320" s="13" t="s">
        <v>82</v>
      </c>
      <c r="AW320" s="13" t="s">
        <v>33</v>
      </c>
      <c r="AX320" s="13" t="s">
        <v>71</v>
      </c>
      <c r="AY320" s="202" t="s">
        <v>119</v>
      </c>
    </row>
    <row r="321" spans="1:65" s="2" customFormat="1" ht="21.75" customHeight="1">
      <c r="A321" s="33"/>
      <c r="B321" s="34"/>
      <c r="C321" s="172" t="s">
        <v>511</v>
      </c>
      <c r="D321" s="172" t="s">
        <v>121</v>
      </c>
      <c r="E321" s="173" t="s">
        <v>512</v>
      </c>
      <c r="F321" s="174" t="s">
        <v>513</v>
      </c>
      <c r="G321" s="175" t="s">
        <v>124</v>
      </c>
      <c r="H321" s="176">
        <v>1157.5239999999999</v>
      </c>
      <c r="I321" s="177"/>
      <c r="J321" s="178">
        <f>ROUND(I321*H321,2)</f>
        <v>0</v>
      </c>
      <c r="K321" s="174" t="s">
        <v>125</v>
      </c>
      <c r="L321" s="38"/>
      <c r="M321" s="179" t="s">
        <v>19</v>
      </c>
      <c r="N321" s="180" t="s">
        <v>42</v>
      </c>
      <c r="O321" s="63"/>
      <c r="P321" s="181">
        <f>O321*H321</f>
        <v>0</v>
      </c>
      <c r="Q321" s="181">
        <v>0</v>
      </c>
      <c r="R321" s="181">
        <f>Q321*H321</f>
        <v>0</v>
      </c>
      <c r="S321" s="181">
        <v>0</v>
      </c>
      <c r="T321" s="182">
        <f>S321*H321</f>
        <v>0</v>
      </c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R321" s="183" t="s">
        <v>126</v>
      </c>
      <c r="AT321" s="183" t="s">
        <v>121</v>
      </c>
      <c r="AU321" s="183" t="s">
        <v>82</v>
      </c>
      <c r="AY321" s="16" t="s">
        <v>119</v>
      </c>
      <c r="BE321" s="184">
        <f>IF(N321="základní",J321,0)</f>
        <v>0</v>
      </c>
      <c r="BF321" s="184">
        <f>IF(N321="snížená",J321,0)</f>
        <v>0</v>
      </c>
      <c r="BG321" s="184">
        <f>IF(N321="zákl. přenesená",J321,0)</f>
        <v>0</v>
      </c>
      <c r="BH321" s="184">
        <f>IF(N321="sníž. přenesená",J321,0)</f>
        <v>0</v>
      </c>
      <c r="BI321" s="184">
        <f>IF(N321="nulová",J321,0)</f>
        <v>0</v>
      </c>
      <c r="BJ321" s="16" t="s">
        <v>79</v>
      </c>
      <c r="BK321" s="184">
        <f>ROUND(I321*H321,2)</f>
        <v>0</v>
      </c>
      <c r="BL321" s="16" t="s">
        <v>126</v>
      </c>
      <c r="BM321" s="183" t="s">
        <v>514</v>
      </c>
    </row>
    <row r="322" spans="1:65" s="2" customFormat="1" ht="19.5">
      <c r="A322" s="33"/>
      <c r="B322" s="34"/>
      <c r="C322" s="35"/>
      <c r="D322" s="185" t="s">
        <v>128</v>
      </c>
      <c r="E322" s="35"/>
      <c r="F322" s="186" t="s">
        <v>515</v>
      </c>
      <c r="G322" s="35"/>
      <c r="H322" s="35"/>
      <c r="I322" s="187"/>
      <c r="J322" s="35"/>
      <c r="K322" s="35"/>
      <c r="L322" s="38"/>
      <c r="M322" s="188"/>
      <c r="N322" s="189"/>
      <c r="O322" s="63"/>
      <c r="P322" s="63"/>
      <c r="Q322" s="63"/>
      <c r="R322" s="63"/>
      <c r="S322" s="63"/>
      <c r="T322" s="64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T322" s="16" t="s">
        <v>128</v>
      </c>
      <c r="AU322" s="16" t="s">
        <v>82</v>
      </c>
    </row>
    <row r="323" spans="1:65" s="2" customFormat="1" ht="11.25">
      <c r="A323" s="33"/>
      <c r="B323" s="34"/>
      <c r="C323" s="35"/>
      <c r="D323" s="190" t="s">
        <v>130</v>
      </c>
      <c r="E323" s="35"/>
      <c r="F323" s="191" t="s">
        <v>516</v>
      </c>
      <c r="G323" s="35"/>
      <c r="H323" s="35"/>
      <c r="I323" s="187"/>
      <c r="J323" s="35"/>
      <c r="K323" s="35"/>
      <c r="L323" s="38"/>
      <c r="M323" s="188"/>
      <c r="N323" s="189"/>
      <c r="O323" s="63"/>
      <c r="P323" s="63"/>
      <c r="Q323" s="63"/>
      <c r="R323" s="63"/>
      <c r="S323" s="63"/>
      <c r="T323" s="64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T323" s="16" t="s">
        <v>130</v>
      </c>
      <c r="AU323" s="16" t="s">
        <v>82</v>
      </c>
    </row>
    <row r="324" spans="1:65" s="13" customFormat="1" ht="11.25">
      <c r="B324" s="192"/>
      <c r="C324" s="193"/>
      <c r="D324" s="185" t="s">
        <v>132</v>
      </c>
      <c r="E324" s="194" t="s">
        <v>19</v>
      </c>
      <c r="F324" s="195" t="s">
        <v>517</v>
      </c>
      <c r="G324" s="193"/>
      <c r="H324" s="196">
        <v>1060.5239999999999</v>
      </c>
      <c r="I324" s="197"/>
      <c r="J324" s="193"/>
      <c r="K324" s="193"/>
      <c r="L324" s="198"/>
      <c r="M324" s="199"/>
      <c r="N324" s="200"/>
      <c r="O324" s="200"/>
      <c r="P324" s="200"/>
      <c r="Q324" s="200"/>
      <c r="R324" s="200"/>
      <c r="S324" s="200"/>
      <c r="T324" s="201"/>
      <c r="AT324" s="202" t="s">
        <v>132</v>
      </c>
      <c r="AU324" s="202" t="s">
        <v>82</v>
      </c>
      <c r="AV324" s="13" t="s">
        <v>82</v>
      </c>
      <c r="AW324" s="13" t="s">
        <v>33</v>
      </c>
      <c r="AX324" s="13" t="s">
        <v>71</v>
      </c>
      <c r="AY324" s="202" t="s">
        <v>119</v>
      </c>
    </row>
    <row r="325" spans="1:65" s="13" customFormat="1" ht="11.25">
      <c r="B325" s="192"/>
      <c r="C325" s="193"/>
      <c r="D325" s="185" t="s">
        <v>132</v>
      </c>
      <c r="E325" s="194" t="s">
        <v>19</v>
      </c>
      <c r="F325" s="195" t="s">
        <v>473</v>
      </c>
      <c r="G325" s="193"/>
      <c r="H325" s="196">
        <v>97</v>
      </c>
      <c r="I325" s="197"/>
      <c r="J325" s="193"/>
      <c r="K325" s="193"/>
      <c r="L325" s="198"/>
      <c r="M325" s="199"/>
      <c r="N325" s="200"/>
      <c r="O325" s="200"/>
      <c r="P325" s="200"/>
      <c r="Q325" s="200"/>
      <c r="R325" s="200"/>
      <c r="S325" s="200"/>
      <c r="T325" s="201"/>
      <c r="AT325" s="202" t="s">
        <v>132</v>
      </c>
      <c r="AU325" s="202" t="s">
        <v>82</v>
      </c>
      <c r="AV325" s="13" t="s">
        <v>82</v>
      </c>
      <c r="AW325" s="13" t="s">
        <v>33</v>
      </c>
      <c r="AX325" s="13" t="s">
        <v>71</v>
      </c>
      <c r="AY325" s="202" t="s">
        <v>119</v>
      </c>
    </row>
    <row r="326" spans="1:65" s="2" customFormat="1" ht="21.75" customHeight="1">
      <c r="A326" s="33"/>
      <c r="B326" s="34"/>
      <c r="C326" s="172" t="s">
        <v>518</v>
      </c>
      <c r="D326" s="172" t="s">
        <v>121</v>
      </c>
      <c r="E326" s="173" t="s">
        <v>519</v>
      </c>
      <c r="F326" s="174" t="s">
        <v>520</v>
      </c>
      <c r="G326" s="175" t="s">
        <v>441</v>
      </c>
      <c r="H326" s="176">
        <v>24.5</v>
      </c>
      <c r="I326" s="177"/>
      <c r="J326" s="178">
        <f>ROUND(I326*H326,2)</f>
        <v>0</v>
      </c>
      <c r="K326" s="174" t="s">
        <v>125</v>
      </c>
      <c r="L326" s="38"/>
      <c r="M326" s="179" t="s">
        <v>19</v>
      </c>
      <c r="N326" s="180" t="s">
        <v>42</v>
      </c>
      <c r="O326" s="63"/>
      <c r="P326" s="181">
        <f>O326*H326</f>
        <v>0</v>
      </c>
      <c r="Q326" s="181">
        <v>2.2399999999999998E-3</v>
      </c>
      <c r="R326" s="181">
        <f>Q326*H326</f>
        <v>5.4879999999999998E-2</v>
      </c>
      <c r="S326" s="181">
        <v>0</v>
      </c>
      <c r="T326" s="182">
        <f>S326*H326</f>
        <v>0</v>
      </c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R326" s="183" t="s">
        <v>126</v>
      </c>
      <c r="AT326" s="183" t="s">
        <v>121</v>
      </c>
      <c r="AU326" s="183" t="s">
        <v>82</v>
      </c>
      <c r="AY326" s="16" t="s">
        <v>119</v>
      </c>
      <c r="BE326" s="184">
        <f>IF(N326="základní",J326,0)</f>
        <v>0</v>
      </c>
      <c r="BF326" s="184">
        <f>IF(N326="snížená",J326,0)</f>
        <v>0</v>
      </c>
      <c r="BG326" s="184">
        <f>IF(N326="zákl. přenesená",J326,0)</f>
        <v>0</v>
      </c>
      <c r="BH326" s="184">
        <f>IF(N326="sníž. přenesená",J326,0)</f>
        <v>0</v>
      </c>
      <c r="BI326" s="184">
        <f>IF(N326="nulová",J326,0)</f>
        <v>0</v>
      </c>
      <c r="BJ326" s="16" t="s">
        <v>79</v>
      </c>
      <c r="BK326" s="184">
        <f>ROUND(I326*H326,2)</f>
        <v>0</v>
      </c>
      <c r="BL326" s="16" t="s">
        <v>126</v>
      </c>
      <c r="BM326" s="183" t="s">
        <v>521</v>
      </c>
    </row>
    <row r="327" spans="1:65" s="2" customFormat="1" ht="11.25">
      <c r="A327" s="33"/>
      <c r="B327" s="34"/>
      <c r="C327" s="35"/>
      <c r="D327" s="185" t="s">
        <v>128</v>
      </c>
      <c r="E327" s="35"/>
      <c r="F327" s="186" t="s">
        <v>522</v>
      </c>
      <c r="G327" s="35"/>
      <c r="H327" s="35"/>
      <c r="I327" s="187"/>
      <c r="J327" s="35"/>
      <c r="K327" s="35"/>
      <c r="L327" s="38"/>
      <c r="M327" s="188"/>
      <c r="N327" s="189"/>
      <c r="O327" s="63"/>
      <c r="P327" s="63"/>
      <c r="Q327" s="63"/>
      <c r="R327" s="63"/>
      <c r="S327" s="63"/>
      <c r="T327" s="64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T327" s="16" t="s">
        <v>128</v>
      </c>
      <c r="AU327" s="16" t="s">
        <v>82</v>
      </c>
    </row>
    <row r="328" spans="1:65" s="2" customFormat="1" ht="11.25">
      <c r="A328" s="33"/>
      <c r="B328" s="34"/>
      <c r="C328" s="35"/>
      <c r="D328" s="190" t="s">
        <v>130</v>
      </c>
      <c r="E328" s="35"/>
      <c r="F328" s="191" t="s">
        <v>523</v>
      </c>
      <c r="G328" s="35"/>
      <c r="H328" s="35"/>
      <c r="I328" s="187"/>
      <c r="J328" s="35"/>
      <c r="K328" s="35"/>
      <c r="L328" s="38"/>
      <c r="M328" s="188"/>
      <c r="N328" s="189"/>
      <c r="O328" s="63"/>
      <c r="P328" s="63"/>
      <c r="Q328" s="63"/>
      <c r="R328" s="63"/>
      <c r="S328" s="63"/>
      <c r="T328" s="64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T328" s="16" t="s">
        <v>130</v>
      </c>
      <c r="AU328" s="16" t="s">
        <v>82</v>
      </c>
    </row>
    <row r="329" spans="1:65" s="13" customFormat="1" ht="11.25">
      <c r="B329" s="192"/>
      <c r="C329" s="193"/>
      <c r="D329" s="185" t="s">
        <v>132</v>
      </c>
      <c r="E329" s="194" t="s">
        <v>19</v>
      </c>
      <c r="F329" s="195" t="s">
        <v>524</v>
      </c>
      <c r="G329" s="193"/>
      <c r="H329" s="196">
        <v>24.5</v>
      </c>
      <c r="I329" s="197"/>
      <c r="J329" s="193"/>
      <c r="K329" s="193"/>
      <c r="L329" s="198"/>
      <c r="M329" s="199"/>
      <c r="N329" s="200"/>
      <c r="O329" s="200"/>
      <c r="P329" s="200"/>
      <c r="Q329" s="200"/>
      <c r="R329" s="200"/>
      <c r="S329" s="200"/>
      <c r="T329" s="201"/>
      <c r="AT329" s="202" t="s">
        <v>132</v>
      </c>
      <c r="AU329" s="202" t="s">
        <v>82</v>
      </c>
      <c r="AV329" s="13" t="s">
        <v>82</v>
      </c>
      <c r="AW329" s="13" t="s">
        <v>33</v>
      </c>
      <c r="AX329" s="13" t="s">
        <v>79</v>
      </c>
      <c r="AY329" s="202" t="s">
        <v>119</v>
      </c>
    </row>
    <row r="330" spans="1:65" s="12" customFormat="1" ht="22.9" customHeight="1">
      <c r="B330" s="156"/>
      <c r="C330" s="157"/>
      <c r="D330" s="158" t="s">
        <v>70</v>
      </c>
      <c r="E330" s="170" t="s">
        <v>181</v>
      </c>
      <c r="F330" s="170" t="s">
        <v>525</v>
      </c>
      <c r="G330" s="157"/>
      <c r="H330" s="157"/>
      <c r="I330" s="160"/>
      <c r="J330" s="171">
        <f>BK330</f>
        <v>0</v>
      </c>
      <c r="K330" s="157"/>
      <c r="L330" s="162"/>
      <c r="M330" s="163"/>
      <c r="N330" s="164"/>
      <c r="O330" s="164"/>
      <c r="P330" s="165">
        <f>SUM(P331:P388)</f>
        <v>0</v>
      </c>
      <c r="Q330" s="164"/>
      <c r="R330" s="165">
        <f>SUM(R331:R388)</f>
        <v>11.89353302</v>
      </c>
      <c r="S330" s="164"/>
      <c r="T330" s="166">
        <f>SUM(T331:T388)</f>
        <v>1.2</v>
      </c>
      <c r="AR330" s="167" t="s">
        <v>79</v>
      </c>
      <c r="AT330" s="168" t="s">
        <v>70</v>
      </c>
      <c r="AU330" s="168" t="s">
        <v>79</v>
      </c>
      <c r="AY330" s="167" t="s">
        <v>119</v>
      </c>
      <c r="BK330" s="169">
        <f>SUM(BK331:BK388)</f>
        <v>0</v>
      </c>
    </row>
    <row r="331" spans="1:65" s="2" customFormat="1" ht="16.5" customHeight="1">
      <c r="A331" s="33"/>
      <c r="B331" s="34"/>
      <c r="C331" s="172" t="s">
        <v>526</v>
      </c>
      <c r="D331" s="172" t="s">
        <v>121</v>
      </c>
      <c r="E331" s="173" t="s">
        <v>527</v>
      </c>
      <c r="F331" s="174" t="s">
        <v>528</v>
      </c>
      <c r="G331" s="175" t="s">
        <v>136</v>
      </c>
      <c r="H331" s="176">
        <v>2</v>
      </c>
      <c r="I331" s="177"/>
      <c r="J331" s="178">
        <f>ROUND(I331*H331,2)</f>
        <v>0</v>
      </c>
      <c r="K331" s="174" t="s">
        <v>125</v>
      </c>
      <c r="L331" s="38"/>
      <c r="M331" s="179" t="s">
        <v>19</v>
      </c>
      <c r="N331" s="180" t="s">
        <v>42</v>
      </c>
      <c r="O331" s="63"/>
      <c r="P331" s="181">
        <f>O331*H331</f>
        <v>0</v>
      </c>
      <c r="Q331" s="181">
        <v>0</v>
      </c>
      <c r="R331" s="181">
        <f>Q331*H331</f>
        <v>0</v>
      </c>
      <c r="S331" s="181">
        <v>0</v>
      </c>
      <c r="T331" s="182">
        <f>S331*H331</f>
        <v>0</v>
      </c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R331" s="183" t="s">
        <v>126</v>
      </c>
      <c r="AT331" s="183" t="s">
        <v>121</v>
      </c>
      <c r="AU331" s="183" t="s">
        <v>82</v>
      </c>
      <c r="AY331" s="16" t="s">
        <v>119</v>
      </c>
      <c r="BE331" s="184">
        <f>IF(N331="základní",J331,0)</f>
        <v>0</v>
      </c>
      <c r="BF331" s="184">
        <f>IF(N331="snížená",J331,0)</f>
        <v>0</v>
      </c>
      <c r="BG331" s="184">
        <f>IF(N331="zákl. přenesená",J331,0)</f>
        <v>0</v>
      </c>
      <c r="BH331" s="184">
        <f>IF(N331="sníž. přenesená",J331,0)</f>
        <v>0</v>
      </c>
      <c r="BI331" s="184">
        <f>IF(N331="nulová",J331,0)</f>
        <v>0</v>
      </c>
      <c r="BJ331" s="16" t="s">
        <v>79</v>
      </c>
      <c r="BK331" s="184">
        <f>ROUND(I331*H331,2)</f>
        <v>0</v>
      </c>
      <c r="BL331" s="16" t="s">
        <v>126</v>
      </c>
      <c r="BM331" s="183" t="s">
        <v>529</v>
      </c>
    </row>
    <row r="332" spans="1:65" s="2" customFormat="1" ht="11.25">
      <c r="A332" s="33"/>
      <c r="B332" s="34"/>
      <c r="C332" s="35"/>
      <c r="D332" s="185" t="s">
        <v>128</v>
      </c>
      <c r="E332" s="35"/>
      <c r="F332" s="186" t="s">
        <v>530</v>
      </c>
      <c r="G332" s="35"/>
      <c r="H332" s="35"/>
      <c r="I332" s="187"/>
      <c r="J332" s="35"/>
      <c r="K332" s="35"/>
      <c r="L332" s="38"/>
      <c r="M332" s="188"/>
      <c r="N332" s="189"/>
      <c r="O332" s="63"/>
      <c r="P332" s="63"/>
      <c r="Q332" s="63"/>
      <c r="R332" s="63"/>
      <c r="S332" s="63"/>
      <c r="T332" s="64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T332" s="16" t="s">
        <v>128</v>
      </c>
      <c r="AU332" s="16" t="s">
        <v>82</v>
      </c>
    </row>
    <row r="333" spans="1:65" s="2" customFormat="1" ht="11.25">
      <c r="A333" s="33"/>
      <c r="B333" s="34"/>
      <c r="C333" s="35"/>
      <c r="D333" s="190" t="s">
        <v>130</v>
      </c>
      <c r="E333" s="35"/>
      <c r="F333" s="191" t="s">
        <v>531</v>
      </c>
      <c r="G333" s="35"/>
      <c r="H333" s="35"/>
      <c r="I333" s="187"/>
      <c r="J333" s="35"/>
      <c r="K333" s="35"/>
      <c r="L333" s="38"/>
      <c r="M333" s="188"/>
      <c r="N333" s="189"/>
      <c r="O333" s="63"/>
      <c r="P333" s="63"/>
      <c r="Q333" s="63"/>
      <c r="R333" s="63"/>
      <c r="S333" s="63"/>
      <c r="T333" s="64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T333" s="16" t="s">
        <v>130</v>
      </c>
      <c r="AU333" s="16" t="s">
        <v>82</v>
      </c>
    </row>
    <row r="334" spans="1:65" s="13" customFormat="1" ht="11.25">
      <c r="B334" s="192"/>
      <c r="C334" s="193"/>
      <c r="D334" s="185" t="s">
        <v>132</v>
      </c>
      <c r="E334" s="194" t="s">
        <v>19</v>
      </c>
      <c r="F334" s="195" t="s">
        <v>532</v>
      </c>
      <c r="G334" s="193"/>
      <c r="H334" s="196">
        <v>2</v>
      </c>
      <c r="I334" s="197"/>
      <c r="J334" s="193"/>
      <c r="K334" s="193"/>
      <c r="L334" s="198"/>
      <c r="M334" s="199"/>
      <c r="N334" s="200"/>
      <c r="O334" s="200"/>
      <c r="P334" s="200"/>
      <c r="Q334" s="200"/>
      <c r="R334" s="200"/>
      <c r="S334" s="200"/>
      <c r="T334" s="201"/>
      <c r="AT334" s="202" t="s">
        <v>132</v>
      </c>
      <c r="AU334" s="202" t="s">
        <v>82</v>
      </c>
      <c r="AV334" s="13" t="s">
        <v>82</v>
      </c>
      <c r="AW334" s="13" t="s">
        <v>33</v>
      </c>
      <c r="AX334" s="13" t="s">
        <v>79</v>
      </c>
      <c r="AY334" s="202" t="s">
        <v>119</v>
      </c>
    </row>
    <row r="335" spans="1:65" s="2" customFormat="1" ht="16.5" customHeight="1">
      <c r="A335" s="33"/>
      <c r="B335" s="34"/>
      <c r="C335" s="204" t="s">
        <v>533</v>
      </c>
      <c r="D335" s="204" t="s">
        <v>388</v>
      </c>
      <c r="E335" s="205" t="s">
        <v>534</v>
      </c>
      <c r="F335" s="206" t="s">
        <v>535</v>
      </c>
      <c r="G335" s="207" t="s">
        <v>136</v>
      </c>
      <c r="H335" s="208">
        <v>2</v>
      </c>
      <c r="I335" s="209"/>
      <c r="J335" s="210">
        <f>ROUND(I335*H335,2)</f>
        <v>0</v>
      </c>
      <c r="K335" s="206" t="s">
        <v>125</v>
      </c>
      <c r="L335" s="211"/>
      <c r="M335" s="212" t="s">
        <v>19</v>
      </c>
      <c r="N335" s="213" t="s">
        <v>42</v>
      </c>
      <c r="O335" s="63"/>
      <c r="P335" s="181">
        <f>O335*H335</f>
        <v>0</v>
      </c>
      <c r="Q335" s="181">
        <v>2.0999999999999999E-3</v>
      </c>
      <c r="R335" s="181">
        <f>Q335*H335</f>
        <v>4.1999999999999997E-3</v>
      </c>
      <c r="S335" s="181">
        <v>0</v>
      </c>
      <c r="T335" s="182">
        <f>S335*H335</f>
        <v>0</v>
      </c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R335" s="183" t="s">
        <v>174</v>
      </c>
      <c r="AT335" s="183" t="s">
        <v>388</v>
      </c>
      <c r="AU335" s="183" t="s">
        <v>82</v>
      </c>
      <c r="AY335" s="16" t="s">
        <v>119</v>
      </c>
      <c r="BE335" s="184">
        <f>IF(N335="základní",J335,0)</f>
        <v>0</v>
      </c>
      <c r="BF335" s="184">
        <f>IF(N335="snížená",J335,0)</f>
        <v>0</v>
      </c>
      <c r="BG335" s="184">
        <f>IF(N335="zákl. přenesená",J335,0)</f>
        <v>0</v>
      </c>
      <c r="BH335" s="184">
        <f>IF(N335="sníž. přenesená",J335,0)</f>
        <v>0</v>
      </c>
      <c r="BI335" s="184">
        <f>IF(N335="nulová",J335,0)</f>
        <v>0</v>
      </c>
      <c r="BJ335" s="16" t="s">
        <v>79</v>
      </c>
      <c r="BK335" s="184">
        <f>ROUND(I335*H335,2)</f>
        <v>0</v>
      </c>
      <c r="BL335" s="16" t="s">
        <v>126</v>
      </c>
      <c r="BM335" s="183" t="s">
        <v>536</v>
      </c>
    </row>
    <row r="336" spans="1:65" s="2" customFormat="1" ht="11.25">
      <c r="A336" s="33"/>
      <c r="B336" s="34"/>
      <c r="C336" s="35"/>
      <c r="D336" s="185" t="s">
        <v>128</v>
      </c>
      <c r="E336" s="35"/>
      <c r="F336" s="186" t="s">
        <v>535</v>
      </c>
      <c r="G336" s="35"/>
      <c r="H336" s="35"/>
      <c r="I336" s="187"/>
      <c r="J336" s="35"/>
      <c r="K336" s="35"/>
      <c r="L336" s="38"/>
      <c r="M336" s="188"/>
      <c r="N336" s="189"/>
      <c r="O336" s="63"/>
      <c r="P336" s="63"/>
      <c r="Q336" s="63"/>
      <c r="R336" s="63"/>
      <c r="S336" s="63"/>
      <c r="T336" s="64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T336" s="16" t="s">
        <v>128</v>
      </c>
      <c r="AU336" s="16" t="s">
        <v>82</v>
      </c>
    </row>
    <row r="337" spans="1:65" s="2" customFormat="1" ht="16.5" customHeight="1">
      <c r="A337" s="33"/>
      <c r="B337" s="34"/>
      <c r="C337" s="172" t="s">
        <v>537</v>
      </c>
      <c r="D337" s="172" t="s">
        <v>121</v>
      </c>
      <c r="E337" s="173" t="s">
        <v>538</v>
      </c>
      <c r="F337" s="174" t="s">
        <v>539</v>
      </c>
      <c r="G337" s="175" t="s">
        <v>136</v>
      </c>
      <c r="H337" s="176">
        <v>3</v>
      </c>
      <c r="I337" s="177"/>
      <c r="J337" s="178">
        <f>ROUND(I337*H337,2)</f>
        <v>0</v>
      </c>
      <c r="K337" s="174" t="s">
        <v>125</v>
      </c>
      <c r="L337" s="38"/>
      <c r="M337" s="179" t="s">
        <v>19</v>
      </c>
      <c r="N337" s="180" t="s">
        <v>42</v>
      </c>
      <c r="O337" s="63"/>
      <c r="P337" s="181">
        <f>O337*H337</f>
        <v>0</v>
      </c>
      <c r="Q337" s="181">
        <v>6.9999999999999999E-4</v>
      </c>
      <c r="R337" s="181">
        <f>Q337*H337</f>
        <v>2.0999999999999999E-3</v>
      </c>
      <c r="S337" s="181">
        <v>0</v>
      </c>
      <c r="T337" s="182">
        <f>S337*H337</f>
        <v>0</v>
      </c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R337" s="183" t="s">
        <v>126</v>
      </c>
      <c r="AT337" s="183" t="s">
        <v>121</v>
      </c>
      <c r="AU337" s="183" t="s">
        <v>82</v>
      </c>
      <c r="AY337" s="16" t="s">
        <v>119</v>
      </c>
      <c r="BE337" s="184">
        <f>IF(N337="základní",J337,0)</f>
        <v>0</v>
      </c>
      <c r="BF337" s="184">
        <f>IF(N337="snížená",J337,0)</f>
        <v>0</v>
      </c>
      <c r="BG337" s="184">
        <f>IF(N337="zákl. přenesená",J337,0)</f>
        <v>0</v>
      </c>
      <c r="BH337" s="184">
        <f>IF(N337="sníž. přenesená",J337,0)</f>
        <v>0</v>
      </c>
      <c r="BI337" s="184">
        <f>IF(N337="nulová",J337,0)</f>
        <v>0</v>
      </c>
      <c r="BJ337" s="16" t="s">
        <v>79</v>
      </c>
      <c r="BK337" s="184">
        <f>ROUND(I337*H337,2)</f>
        <v>0</v>
      </c>
      <c r="BL337" s="16" t="s">
        <v>126</v>
      </c>
      <c r="BM337" s="183" t="s">
        <v>540</v>
      </c>
    </row>
    <row r="338" spans="1:65" s="2" customFormat="1" ht="11.25">
      <c r="A338" s="33"/>
      <c r="B338" s="34"/>
      <c r="C338" s="35"/>
      <c r="D338" s="185" t="s">
        <v>128</v>
      </c>
      <c r="E338" s="35"/>
      <c r="F338" s="186" t="s">
        <v>541</v>
      </c>
      <c r="G338" s="35"/>
      <c r="H338" s="35"/>
      <c r="I338" s="187"/>
      <c r="J338" s="35"/>
      <c r="K338" s="35"/>
      <c r="L338" s="38"/>
      <c r="M338" s="188"/>
      <c r="N338" s="189"/>
      <c r="O338" s="63"/>
      <c r="P338" s="63"/>
      <c r="Q338" s="63"/>
      <c r="R338" s="63"/>
      <c r="S338" s="63"/>
      <c r="T338" s="64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T338" s="16" t="s">
        <v>128</v>
      </c>
      <c r="AU338" s="16" t="s">
        <v>82</v>
      </c>
    </row>
    <row r="339" spans="1:65" s="2" customFormat="1" ht="11.25">
      <c r="A339" s="33"/>
      <c r="B339" s="34"/>
      <c r="C339" s="35"/>
      <c r="D339" s="190" t="s">
        <v>130</v>
      </c>
      <c r="E339" s="35"/>
      <c r="F339" s="191" t="s">
        <v>542</v>
      </c>
      <c r="G339" s="35"/>
      <c r="H339" s="35"/>
      <c r="I339" s="187"/>
      <c r="J339" s="35"/>
      <c r="K339" s="35"/>
      <c r="L339" s="38"/>
      <c r="M339" s="188"/>
      <c r="N339" s="189"/>
      <c r="O339" s="63"/>
      <c r="P339" s="63"/>
      <c r="Q339" s="63"/>
      <c r="R339" s="63"/>
      <c r="S339" s="63"/>
      <c r="T339" s="64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T339" s="16" t="s">
        <v>130</v>
      </c>
      <c r="AU339" s="16" t="s">
        <v>82</v>
      </c>
    </row>
    <row r="340" spans="1:65" s="13" customFormat="1" ht="11.25">
      <c r="B340" s="192"/>
      <c r="C340" s="193"/>
      <c r="D340" s="185" t="s">
        <v>132</v>
      </c>
      <c r="E340" s="194" t="s">
        <v>19</v>
      </c>
      <c r="F340" s="195" t="s">
        <v>543</v>
      </c>
      <c r="G340" s="193"/>
      <c r="H340" s="196">
        <v>3</v>
      </c>
      <c r="I340" s="197"/>
      <c r="J340" s="193"/>
      <c r="K340" s="193"/>
      <c r="L340" s="198"/>
      <c r="M340" s="199"/>
      <c r="N340" s="200"/>
      <c r="O340" s="200"/>
      <c r="P340" s="200"/>
      <c r="Q340" s="200"/>
      <c r="R340" s="200"/>
      <c r="S340" s="200"/>
      <c r="T340" s="201"/>
      <c r="AT340" s="202" t="s">
        <v>132</v>
      </c>
      <c r="AU340" s="202" t="s">
        <v>82</v>
      </c>
      <c r="AV340" s="13" t="s">
        <v>82</v>
      </c>
      <c r="AW340" s="13" t="s">
        <v>33</v>
      </c>
      <c r="AX340" s="13" t="s">
        <v>71</v>
      </c>
      <c r="AY340" s="202" t="s">
        <v>119</v>
      </c>
    </row>
    <row r="341" spans="1:65" s="2" customFormat="1" ht="16.5" customHeight="1">
      <c r="A341" s="33"/>
      <c r="B341" s="34"/>
      <c r="C341" s="204" t="s">
        <v>544</v>
      </c>
      <c r="D341" s="204" t="s">
        <v>388</v>
      </c>
      <c r="E341" s="205" t="s">
        <v>545</v>
      </c>
      <c r="F341" s="206" t="s">
        <v>546</v>
      </c>
      <c r="G341" s="207" t="s">
        <v>136</v>
      </c>
      <c r="H341" s="208">
        <v>1</v>
      </c>
      <c r="I341" s="209"/>
      <c r="J341" s="210">
        <f>ROUND(I341*H341,2)</f>
        <v>0</v>
      </c>
      <c r="K341" s="206" t="s">
        <v>125</v>
      </c>
      <c r="L341" s="211"/>
      <c r="M341" s="212" t="s">
        <v>19</v>
      </c>
      <c r="N341" s="213" t="s">
        <v>42</v>
      </c>
      <c r="O341" s="63"/>
      <c r="P341" s="181">
        <f>O341*H341</f>
        <v>0</v>
      </c>
      <c r="Q341" s="181">
        <v>2.5000000000000001E-3</v>
      </c>
      <c r="R341" s="181">
        <f>Q341*H341</f>
        <v>2.5000000000000001E-3</v>
      </c>
      <c r="S341" s="181">
        <v>0</v>
      </c>
      <c r="T341" s="182">
        <f>S341*H341</f>
        <v>0</v>
      </c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R341" s="183" t="s">
        <v>174</v>
      </c>
      <c r="AT341" s="183" t="s">
        <v>388</v>
      </c>
      <c r="AU341" s="183" t="s">
        <v>82</v>
      </c>
      <c r="AY341" s="16" t="s">
        <v>119</v>
      </c>
      <c r="BE341" s="184">
        <f>IF(N341="základní",J341,0)</f>
        <v>0</v>
      </c>
      <c r="BF341" s="184">
        <f>IF(N341="snížená",J341,0)</f>
        <v>0</v>
      </c>
      <c r="BG341" s="184">
        <f>IF(N341="zákl. přenesená",J341,0)</f>
        <v>0</v>
      </c>
      <c r="BH341" s="184">
        <f>IF(N341="sníž. přenesená",J341,0)</f>
        <v>0</v>
      </c>
      <c r="BI341" s="184">
        <f>IF(N341="nulová",J341,0)</f>
        <v>0</v>
      </c>
      <c r="BJ341" s="16" t="s">
        <v>79</v>
      </c>
      <c r="BK341" s="184">
        <f>ROUND(I341*H341,2)</f>
        <v>0</v>
      </c>
      <c r="BL341" s="16" t="s">
        <v>126</v>
      </c>
      <c r="BM341" s="183" t="s">
        <v>547</v>
      </c>
    </row>
    <row r="342" spans="1:65" s="2" customFormat="1" ht="11.25">
      <c r="A342" s="33"/>
      <c r="B342" s="34"/>
      <c r="C342" s="35"/>
      <c r="D342" s="185" t="s">
        <v>128</v>
      </c>
      <c r="E342" s="35"/>
      <c r="F342" s="186" t="s">
        <v>546</v>
      </c>
      <c r="G342" s="35"/>
      <c r="H342" s="35"/>
      <c r="I342" s="187"/>
      <c r="J342" s="35"/>
      <c r="K342" s="35"/>
      <c r="L342" s="38"/>
      <c r="M342" s="188"/>
      <c r="N342" s="189"/>
      <c r="O342" s="63"/>
      <c r="P342" s="63"/>
      <c r="Q342" s="63"/>
      <c r="R342" s="63"/>
      <c r="S342" s="63"/>
      <c r="T342" s="64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T342" s="16" t="s">
        <v>128</v>
      </c>
      <c r="AU342" s="16" t="s">
        <v>82</v>
      </c>
    </row>
    <row r="343" spans="1:65" s="2" customFormat="1" ht="19.5">
      <c r="A343" s="33"/>
      <c r="B343" s="34"/>
      <c r="C343" s="35"/>
      <c r="D343" s="185" t="s">
        <v>160</v>
      </c>
      <c r="E343" s="35"/>
      <c r="F343" s="203" t="s">
        <v>548</v>
      </c>
      <c r="G343" s="35"/>
      <c r="H343" s="35"/>
      <c r="I343" s="187"/>
      <c r="J343" s="35"/>
      <c r="K343" s="35"/>
      <c r="L343" s="38"/>
      <c r="M343" s="188"/>
      <c r="N343" s="189"/>
      <c r="O343" s="63"/>
      <c r="P343" s="63"/>
      <c r="Q343" s="63"/>
      <c r="R343" s="63"/>
      <c r="S343" s="63"/>
      <c r="T343" s="64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T343" s="16" t="s">
        <v>160</v>
      </c>
      <c r="AU343" s="16" t="s">
        <v>82</v>
      </c>
    </row>
    <row r="344" spans="1:65" s="2" customFormat="1" ht="16.5" customHeight="1">
      <c r="A344" s="33"/>
      <c r="B344" s="34"/>
      <c r="C344" s="204" t="s">
        <v>549</v>
      </c>
      <c r="D344" s="204" t="s">
        <v>388</v>
      </c>
      <c r="E344" s="205" t="s">
        <v>550</v>
      </c>
      <c r="F344" s="206" t="s">
        <v>551</v>
      </c>
      <c r="G344" s="207" t="s">
        <v>136</v>
      </c>
      <c r="H344" s="208">
        <v>1</v>
      </c>
      <c r="I344" s="209"/>
      <c r="J344" s="210">
        <f>ROUND(I344*H344,2)</f>
        <v>0</v>
      </c>
      <c r="K344" s="206" t="s">
        <v>125</v>
      </c>
      <c r="L344" s="211"/>
      <c r="M344" s="212" t="s">
        <v>19</v>
      </c>
      <c r="N344" s="213" t="s">
        <v>42</v>
      </c>
      <c r="O344" s="63"/>
      <c r="P344" s="181">
        <f>O344*H344</f>
        <v>0</v>
      </c>
      <c r="Q344" s="181">
        <v>4.0000000000000001E-3</v>
      </c>
      <c r="R344" s="181">
        <f>Q344*H344</f>
        <v>4.0000000000000001E-3</v>
      </c>
      <c r="S344" s="181">
        <v>0</v>
      </c>
      <c r="T344" s="182">
        <f>S344*H344</f>
        <v>0</v>
      </c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R344" s="183" t="s">
        <v>174</v>
      </c>
      <c r="AT344" s="183" t="s">
        <v>388</v>
      </c>
      <c r="AU344" s="183" t="s">
        <v>82</v>
      </c>
      <c r="AY344" s="16" t="s">
        <v>119</v>
      </c>
      <c r="BE344" s="184">
        <f>IF(N344="základní",J344,0)</f>
        <v>0</v>
      </c>
      <c r="BF344" s="184">
        <f>IF(N344="snížená",J344,0)</f>
        <v>0</v>
      </c>
      <c r="BG344" s="184">
        <f>IF(N344="zákl. přenesená",J344,0)</f>
        <v>0</v>
      </c>
      <c r="BH344" s="184">
        <f>IF(N344="sníž. přenesená",J344,0)</f>
        <v>0</v>
      </c>
      <c r="BI344" s="184">
        <f>IF(N344="nulová",J344,0)</f>
        <v>0</v>
      </c>
      <c r="BJ344" s="16" t="s">
        <v>79</v>
      </c>
      <c r="BK344" s="184">
        <f>ROUND(I344*H344,2)</f>
        <v>0</v>
      </c>
      <c r="BL344" s="16" t="s">
        <v>126</v>
      </c>
      <c r="BM344" s="183" t="s">
        <v>552</v>
      </c>
    </row>
    <row r="345" spans="1:65" s="2" customFormat="1" ht="11.25">
      <c r="A345" s="33"/>
      <c r="B345" s="34"/>
      <c r="C345" s="35"/>
      <c r="D345" s="185" t="s">
        <v>128</v>
      </c>
      <c r="E345" s="35"/>
      <c r="F345" s="186" t="s">
        <v>551</v>
      </c>
      <c r="G345" s="35"/>
      <c r="H345" s="35"/>
      <c r="I345" s="187"/>
      <c r="J345" s="35"/>
      <c r="K345" s="35"/>
      <c r="L345" s="38"/>
      <c r="M345" s="188"/>
      <c r="N345" s="189"/>
      <c r="O345" s="63"/>
      <c r="P345" s="63"/>
      <c r="Q345" s="63"/>
      <c r="R345" s="63"/>
      <c r="S345" s="63"/>
      <c r="T345" s="64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T345" s="16" t="s">
        <v>128</v>
      </c>
      <c r="AU345" s="16" t="s">
        <v>82</v>
      </c>
    </row>
    <row r="346" spans="1:65" s="2" customFormat="1" ht="19.5">
      <c r="A346" s="33"/>
      <c r="B346" s="34"/>
      <c r="C346" s="35"/>
      <c r="D346" s="185" t="s">
        <v>160</v>
      </c>
      <c r="E346" s="35"/>
      <c r="F346" s="203" t="s">
        <v>553</v>
      </c>
      <c r="G346" s="35"/>
      <c r="H346" s="35"/>
      <c r="I346" s="187"/>
      <c r="J346" s="35"/>
      <c r="K346" s="35"/>
      <c r="L346" s="38"/>
      <c r="M346" s="188"/>
      <c r="N346" s="189"/>
      <c r="O346" s="63"/>
      <c r="P346" s="63"/>
      <c r="Q346" s="63"/>
      <c r="R346" s="63"/>
      <c r="S346" s="63"/>
      <c r="T346" s="64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T346" s="16" t="s">
        <v>160</v>
      </c>
      <c r="AU346" s="16" t="s">
        <v>82</v>
      </c>
    </row>
    <row r="347" spans="1:65" s="2" customFormat="1" ht="16.5" customHeight="1">
      <c r="A347" s="33"/>
      <c r="B347" s="34"/>
      <c r="C347" s="204" t="s">
        <v>554</v>
      </c>
      <c r="D347" s="204" t="s">
        <v>388</v>
      </c>
      <c r="E347" s="205" t="s">
        <v>555</v>
      </c>
      <c r="F347" s="206" t="s">
        <v>556</v>
      </c>
      <c r="G347" s="207" t="s">
        <v>136</v>
      </c>
      <c r="H347" s="208">
        <v>1</v>
      </c>
      <c r="I347" s="209"/>
      <c r="J347" s="210">
        <f>ROUND(I347*H347,2)</f>
        <v>0</v>
      </c>
      <c r="K347" s="206" t="s">
        <v>125</v>
      </c>
      <c r="L347" s="211"/>
      <c r="M347" s="212" t="s">
        <v>19</v>
      </c>
      <c r="N347" s="213" t="s">
        <v>42</v>
      </c>
      <c r="O347" s="63"/>
      <c r="P347" s="181">
        <f>O347*H347</f>
        <v>0</v>
      </c>
      <c r="Q347" s="181">
        <v>1.6999999999999999E-3</v>
      </c>
      <c r="R347" s="181">
        <f>Q347*H347</f>
        <v>1.6999999999999999E-3</v>
      </c>
      <c r="S347" s="181">
        <v>0</v>
      </c>
      <c r="T347" s="182">
        <f>S347*H347</f>
        <v>0</v>
      </c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R347" s="183" t="s">
        <v>174</v>
      </c>
      <c r="AT347" s="183" t="s">
        <v>388</v>
      </c>
      <c r="AU347" s="183" t="s">
        <v>82</v>
      </c>
      <c r="AY347" s="16" t="s">
        <v>119</v>
      </c>
      <c r="BE347" s="184">
        <f>IF(N347="základní",J347,0)</f>
        <v>0</v>
      </c>
      <c r="BF347" s="184">
        <f>IF(N347="snížená",J347,0)</f>
        <v>0</v>
      </c>
      <c r="BG347" s="184">
        <f>IF(N347="zákl. přenesená",J347,0)</f>
        <v>0</v>
      </c>
      <c r="BH347" s="184">
        <f>IF(N347="sníž. přenesená",J347,0)</f>
        <v>0</v>
      </c>
      <c r="BI347" s="184">
        <f>IF(N347="nulová",J347,0)</f>
        <v>0</v>
      </c>
      <c r="BJ347" s="16" t="s">
        <v>79</v>
      </c>
      <c r="BK347" s="184">
        <f>ROUND(I347*H347,2)</f>
        <v>0</v>
      </c>
      <c r="BL347" s="16" t="s">
        <v>126</v>
      </c>
      <c r="BM347" s="183" t="s">
        <v>557</v>
      </c>
    </row>
    <row r="348" spans="1:65" s="2" customFormat="1" ht="11.25">
      <c r="A348" s="33"/>
      <c r="B348" s="34"/>
      <c r="C348" s="35"/>
      <c r="D348" s="185" t="s">
        <v>128</v>
      </c>
      <c r="E348" s="35"/>
      <c r="F348" s="186" t="s">
        <v>556</v>
      </c>
      <c r="G348" s="35"/>
      <c r="H348" s="35"/>
      <c r="I348" s="187"/>
      <c r="J348" s="35"/>
      <c r="K348" s="35"/>
      <c r="L348" s="38"/>
      <c r="M348" s="188"/>
      <c r="N348" s="189"/>
      <c r="O348" s="63"/>
      <c r="P348" s="63"/>
      <c r="Q348" s="63"/>
      <c r="R348" s="63"/>
      <c r="S348" s="63"/>
      <c r="T348" s="64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T348" s="16" t="s">
        <v>128</v>
      </c>
      <c r="AU348" s="16" t="s">
        <v>82</v>
      </c>
    </row>
    <row r="349" spans="1:65" s="2" customFormat="1" ht="19.5">
      <c r="A349" s="33"/>
      <c r="B349" s="34"/>
      <c r="C349" s="35"/>
      <c r="D349" s="185" t="s">
        <v>160</v>
      </c>
      <c r="E349" s="35"/>
      <c r="F349" s="203" t="s">
        <v>558</v>
      </c>
      <c r="G349" s="35"/>
      <c r="H349" s="35"/>
      <c r="I349" s="187"/>
      <c r="J349" s="35"/>
      <c r="K349" s="35"/>
      <c r="L349" s="38"/>
      <c r="M349" s="188"/>
      <c r="N349" s="189"/>
      <c r="O349" s="63"/>
      <c r="P349" s="63"/>
      <c r="Q349" s="63"/>
      <c r="R349" s="63"/>
      <c r="S349" s="63"/>
      <c r="T349" s="64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T349" s="16" t="s">
        <v>160</v>
      </c>
      <c r="AU349" s="16" t="s">
        <v>82</v>
      </c>
    </row>
    <row r="350" spans="1:65" s="2" customFormat="1" ht="16.5" customHeight="1">
      <c r="A350" s="33"/>
      <c r="B350" s="34"/>
      <c r="C350" s="172" t="s">
        <v>559</v>
      </c>
      <c r="D350" s="172" t="s">
        <v>121</v>
      </c>
      <c r="E350" s="173" t="s">
        <v>560</v>
      </c>
      <c r="F350" s="174" t="s">
        <v>561</v>
      </c>
      <c r="G350" s="175" t="s">
        <v>136</v>
      </c>
      <c r="H350" s="176">
        <v>2</v>
      </c>
      <c r="I350" s="177"/>
      <c r="J350" s="178">
        <f>ROUND(I350*H350,2)</f>
        <v>0</v>
      </c>
      <c r="K350" s="174" t="s">
        <v>125</v>
      </c>
      <c r="L350" s="38"/>
      <c r="M350" s="179" t="s">
        <v>19</v>
      </c>
      <c r="N350" s="180" t="s">
        <v>42</v>
      </c>
      <c r="O350" s="63"/>
      <c r="P350" s="181">
        <f>O350*H350</f>
        <v>0</v>
      </c>
      <c r="Q350" s="181">
        <v>0.10940999999999999</v>
      </c>
      <c r="R350" s="181">
        <f>Q350*H350</f>
        <v>0.21881999999999999</v>
      </c>
      <c r="S350" s="181">
        <v>0</v>
      </c>
      <c r="T350" s="182">
        <f>S350*H350</f>
        <v>0</v>
      </c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33"/>
      <c r="AR350" s="183" t="s">
        <v>126</v>
      </c>
      <c r="AT350" s="183" t="s">
        <v>121</v>
      </c>
      <c r="AU350" s="183" t="s">
        <v>82</v>
      </c>
      <c r="AY350" s="16" t="s">
        <v>119</v>
      </c>
      <c r="BE350" s="184">
        <f>IF(N350="základní",J350,0)</f>
        <v>0</v>
      </c>
      <c r="BF350" s="184">
        <f>IF(N350="snížená",J350,0)</f>
        <v>0</v>
      </c>
      <c r="BG350" s="184">
        <f>IF(N350="zákl. přenesená",J350,0)</f>
        <v>0</v>
      </c>
      <c r="BH350" s="184">
        <f>IF(N350="sníž. přenesená",J350,0)</f>
        <v>0</v>
      </c>
      <c r="BI350" s="184">
        <f>IF(N350="nulová",J350,0)</f>
        <v>0</v>
      </c>
      <c r="BJ350" s="16" t="s">
        <v>79</v>
      </c>
      <c r="BK350" s="184">
        <f>ROUND(I350*H350,2)</f>
        <v>0</v>
      </c>
      <c r="BL350" s="16" t="s">
        <v>126</v>
      </c>
      <c r="BM350" s="183" t="s">
        <v>562</v>
      </c>
    </row>
    <row r="351" spans="1:65" s="2" customFormat="1" ht="11.25">
      <c r="A351" s="33"/>
      <c r="B351" s="34"/>
      <c r="C351" s="35"/>
      <c r="D351" s="185" t="s">
        <v>128</v>
      </c>
      <c r="E351" s="35"/>
      <c r="F351" s="186" t="s">
        <v>563</v>
      </c>
      <c r="G351" s="35"/>
      <c r="H351" s="35"/>
      <c r="I351" s="187"/>
      <c r="J351" s="35"/>
      <c r="K351" s="35"/>
      <c r="L351" s="38"/>
      <c r="M351" s="188"/>
      <c r="N351" s="189"/>
      <c r="O351" s="63"/>
      <c r="P351" s="63"/>
      <c r="Q351" s="63"/>
      <c r="R351" s="63"/>
      <c r="S351" s="63"/>
      <c r="T351" s="64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33"/>
      <c r="AT351" s="16" t="s">
        <v>128</v>
      </c>
      <c r="AU351" s="16" t="s">
        <v>82</v>
      </c>
    </row>
    <row r="352" spans="1:65" s="2" customFormat="1" ht="11.25">
      <c r="A352" s="33"/>
      <c r="B352" s="34"/>
      <c r="C352" s="35"/>
      <c r="D352" s="190" t="s">
        <v>130</v>
      </c>
      <c r="E352" s="35"/>
      <c r="F352" s="191" t="s">
        <v>564</v>
      </c>
      <c r="G352" s="35"/>
      <c r="H352" s="35"/>
      <c r="I352" s="187"/>
      <c r="J352" s="35"/>
      <c r="K352" s="35"/>
      <c r="L352" s="38"/>
      <c r="M352" s="188"/>
      <c r="N352" s="189"/>
      <c r="O352" s="63"/>
      <c r="P352" s="63"/>
      <c r="Q352" s="63"/>
      <c r="R352" s="63"/>
      <c r="S352" s="63"/>
      <c r="T352" s="64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T352" s="16" t="s">
        <v>130</v>
      </c>
      <c r="AU352" s="16" t="s">
        <v>82</v>
      </c>
    </row>
    <row r="353" spans="1:65" s="13" customFormat="1" ht="11.25">
      <c r="B353" s="192"/>
      <c r="C353" s="193"/>
      <c r="D353" s="185" t="s">
        <v>132</v>
      </c>
      <c r="E353" s="194" t="s">
        <v>19</v>
      </c>
      <c r="F353" s="195" t="s">
        <v>532</v>
      </c>
      <c r="G353" s="193"/>
      <c r="H353" s="196">
        <v>2</v>
      </c>
      <c r="I353" s="197"/>
      <c r="J353" s="193"/>
      <c r="K353" s="193"/>
      <c r="L353" s="198"/>
      <c r="M353" s="199"/>
      <c r="N353" s="200"/>
      <c r="O353" s="200"/>
      <c r="P353" s="200"/>
      <c r="Q353" s="200"/>
      <c r="R353" s="200"/>
      <c r="S353" s="200"/>
      <c r="T353" s="201"/>
      <c r="AT353" s="202" t="s">
        <v>132</v>
      </c>
      <c r="AU353" s="202" t="s">
        <v>82</v>
      </c>
      <c r="AV353" s="13" t="s">
        <v>82</v>
      </c>
      <c r="AW353" s="13" t="s">
        <v>33</v>
      </c>
      <c r="AX353" s="13" t="s">
        <v>79</v>
      </c>
      <c r="AY353" s="202" t="s">
        <v>119</v>
      </c>
    </row>
    <row r="354" spans="1:65" s="2" customFormat="1" ht="16.5" customHeight="1">
      <c r="A354" s="33"/>
      <c r="B354" s="34"/>
      <c r="C354" s="204" t="s">
        <v>565</v>
      </c>
      <c r="D354" s="204" t="s">
        <v>388</v>
      </c>
      <c r="E354" s="205" t="s">
        <v>566</v>
      </c>
      <c r="F354" s="206" t="s">
        <v>567</v>
      </c>
      <c r="G354" s="207" t="s">
        <v>136</v>
      </c>
      <c r="H354" s="208">
        <v>2</v>
      </c>
      <c r="I354" s="209"/>
      <c r="J354" s="210">
        <f>ROUND(I354*H354,2)</f>
        <v>0</v>
      </c>
      <c r="K354" s="206" t="s">
        <v>125</v>
      </c>
      <c r="L354" s="211"/>
      <c r="M354" s="212" t="s">
        <v>19</v>
      </c>
      <c r="N354" s="213" t="s">
        <v>42</v>
      </c>
      <c r="O354" s="63"/>
      <c r="P354" s="181">
        <f>O354*H354</f>
        <v>0</v>
      </c>
      <c r="Q354" s="181">
        <v>6.1000000000000004E-3</v>
      </c>
      <c r="R354" s="181">
        <f>Q354*H354</f>
        <v>1.2200000000000001E-2</v>
      </c>
      <c r="S354" s="181">
        <v>0</v>
      </c>
      <c r="T354" s="182">
        <f>S354*H354</f>
        <v>0</v>
      </c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R354" s="183" t="s">
        <v>174</v>
      </c>
      <c r="AT354" s="183" t="s">
        <v>388</v>
      </c>
      <c r="AU354" s="183" t="s">
        <v>82</v>
      </c>
      <c r="AY354" s="16" t="s">
        <v>119</v>
      </c>
      <c r="BE354" s="184">
        <f>IF(N354="základní",J354,0)</f>
        <v>0</v>
      </c>
      <c r="BF354" s="184">
        <f>IF(N354="snížená",J354,0)</f>
        <v>0</v>
      </c>
      <c r="BG354" s="184">
        <f>IF(N354="zákl. přenesená",J354,0)</f>
        <v>0</v>
      </c>
      <c r="BH354" s="184">
        <f>IF(N354="sníž. přenesená",J354,0)</f>
        <v>0</v>
      </c>
      <c r="BI354" s="184">
        <f>IF(N354="nulová",J354,0)</f>
        <v>0</v>
      </c>
      <c r="BJ354" s="16" t="s">
        <v>79</v>
      </c>
      <c r="BK354" s="184">
        <f>ROUND(I354*H354,2)</f>
        <v>0</v>
      </c>
      <c r="BL354" s="16" t="s">
        <v>126</v>
      </c>
      <c r="BM354" s="183" t="s">
        <v>568</v>
      </c>
    </row>
    <row r="355" spans="1:65" s="2" customFormat="1" ht="11.25">
      <c r="A355" s="33"/>
      <c r="B355" s="34"/>
      <c r="C355" s="35"/>
      <c r="D355" s="185" t="s">
        <v>128</v>
      </c>
      <c r="E355" s="35"/>
      <c r="F355" s="186" t="s">
        <v>567</v>
      </c>
      <c r="G355" s="35"/>
      <c r="H355" s="35"/>
      <c r="I355" s="187"/>
      <c r="J355" s="35"/>
      <c r="K355" s="35"/>
      <c r="L355" s="38"/>
      <c r="M355" s="188"/>
      <c r="N355" s="189"/>
      <c r="O355" s="63"/>
      <c r="P355" s="63"/>
      <c r="Q355" s="63"/>
      <c r="R355" s="63"/>
      <c r="S355" s="63"/>
      <c r="T355" s="64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T355" s="16" t="s">
        <v>128</v>
      </c>
      <c r="AU355" s="16" t="s">
        <v>82</v>
      </c>
    </row>
    <row r="356" spans="1:65" s="2" customFormat="1" ht="16.5" customHeight="1">
      <c r="A356" s="33"/>
      <c r="B356" s="34"/>
      <c r="C356" s="172" t="s">
        <v>569</v>
      </c>
      <c r="D356" s="172" t="s">
        <v>121</v>
      </c>
      <c r="E356" s="173" t="s">
        <v>570</v>
      </c>
      <c r="F356" s="174" t="s">
        <v>571</v>
      </c>
      <c r="G356" s="175" t="s">
        <v>441</v>
      </c>
      <c r="H356" s="176">
        <v>24.5</v>
      </c>
      <c r="I356" s="177"/>
      <c r="J356" s="178">
        <f>ROUND(I356*H356,2)</f>
        <v>0</v>
      </c>
      <c r="K356" s="174" t="s">
        <v>125</v>
      </c>
      <c r="L356" s="38"/>
      <c r="M356" s="179" t="s">
        <v>19</v>
      </c>
      <c r="N356" s="180" t="s">
        <v>42</v>
      </c>
      <c r="O356" s="63"/>
      <c r="P356" s="181">
        <f>O356*H356</f>
        <v>0</v>
      </c>
      <c r="Q356" s="181">
        <v>2.0000000000000001E-4</v>
      </c>
      <c r="R356" s="181">
        <f>Q356*H356</f>
        <v>4.8999999999999998E-3</v>
      </c>
      <c r="S356" s="181">
        <v>0</v>
      </c>
      <c r="T356" s="182">
        <f>S356*H356</f>
        <v>0</v>
      </c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R356" s="183" t="s">
        <v>126</v>
      </c>
      <c r="AT356" s="183" t="s">
        <v>121</v>
      </c>
      <c r="AU356" s="183" t="s">
        <v>82</v>
      </c>
      <c r="AY356" s="16" t="s">
        <v>119</v>
      </c>
      <c r="BE356" s="184">
        <f>IF(N356="základní",J356,0)</f>
        <v>0</v>
      </c>
      <c r="BF356" s="184">
        <f>IF(N356="snížená",J356,0)</f>
        <v>0</v>
      </c>
      <c r="BG356" s="184">
        <f>IF(N356="zákl. přenesená",J356,0)</f>
        <v>0</v>
      </c>
      <c r="BH356" s="184">
        <f>IF(N356="sníž. přenesená",J356,0)</f>
        <v>0</v>
      </c>
      <c r="BI356" s="184">
        <f>IF(N356="nulová",J356,0)</f>
        <v>0</v>
      </c>
      <c r="BJ356" s="16" t="s">
        <v>79</v>
      </c>
      <c r="BK356" s="184">
        <f>ROUND(I356*H356,2)</f>
        <v>0</v>
      </c>
      <c r="BL356" s="16" t="s">
        <v>126</v>
      </c>
      <c r="BM356" s="183" t="s">
        <v>572</v>
      </c>
    </row>
    <row r="357" spans="1:65" s="2" customFormat="1" ht="11.25">
      <c r="A357" s="33"/>
      <c r="B357" s="34"/>
      <c r="C357" s="35"/>
      <c r="D357" s="185" t="s">
        <v>128</v>
      </c>
      <c r="E357" s="35"/>
      <c r="F357" s="186" t="s">
        <v>573</v>
      </c>
      <c r="G357" s="35"/>
      <c r="H357" s="35"/>
      <c r="I357" s="187"/>
      <c r="J357" s="35"/>
      <c r="K357" s="35"/>
      <c r="L357" s="38"/>
      <c r="M357" s="188"/>
      <c r="N357" s="189"/>
      <c r="O357" s="63"/>
      <c r="P357" s="63"/>
      <c r="Q357" s="63"/>
      <c r="R357" s="63"/>
      <c r="S357" s="63"/>
      <c r="T357" s="64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33"/>
      <c r="AT357" s="16" t="s">
        <v>128</v>
      </c>
      <c r="AU357" s="16" t="s">
        <v>82</v>
      </c>
    </row>
    <row r="358" spans="1:65" s="2" customFormat="1" ht="11.25">
      <c r="A358" s="33"/>
      <c r="B358" s="34"/>
      <c r="C358" s="35"/>
      <c r="D358" s="190" t="s">
        <v>130</v>
      </c>
      <c r="E358" s="35"/>
      <c r="F358" s="191" t="s">
        <v>574</v>
      </c>
      <c r="G358" s="35"/>
      <c r="H358" s="35"/>
      <c r="I358" s="187"/>
      <c r="J358" s="35"/>
      <c r="K358" s="35"/>
      <c r="L358" s="38"/>
      <c r="M358" s="188"/>
      <c r="N358" s="189"/>
      <c r="O358" s="63"/>
      <c r="P358" s="63"/>
      <c r="Q358" s="63"/>
      <c r="R358" s="63"/>
      <c r="S358" s="63"/>
      <c r="T358" s="64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T358" s="16" t="s">
        <v>130</v>
      </c>
      <c r="AU358" s="16" t="s">
        <v>82</v>
      </c>
    </row>
    <row r="359" spans="1:65" s="13" customFormat="1" ht="11.25">
      <c r="B359" s="192"/>
      <c r="C359" s="193"/>
      <c r="D359" s="185" t="s">
        <v>132</v>
      </c>
      <c r="E359" s="194" t="s">
        <v>19</v>
      </c>
      <c r="F359" s="195" t="s">
        <v>575</v>
      </c>
      <c r="G359" s="193"/>
      <c r="H359" s="196">
        <v>24.5</v>
      </c>
      <c r="I359" s="197"/>
      <c r="J359" s="193"/>
      <c r="K359" s="193"/>
      <c r="L359" s="198"/>
      <c r="M359" s="199"/>
      <c r="N359" s="200"/>
      <c r="O359" s="200"/>
      <c r="P359" s="200"/>
      <c r="Q359" s="200"/>
      <c r="R359" s="200"/>
      <c r="S359" s="200"/>
      <c r="T359" s="201"/>
      <c r="AT359" s="202" t="s">
        <v>132</v>
      </c>
      <c r="AU359" s="202" t="s">
        <v>82</v>
      </c>
      <c r="AV359" s="13" t="s">
        <v>82</v>
      </c>
      <c r="AW359" s="13" t="s">
        <v>33</v>
      </c>
      <c r="AX359" s="13" t="s">
        <v>79</v>
      </c>
      <c r="AY359" s="202" t="s">
        <v>119</v>
      </c>
    </row>
    <row r="360" spans="1:65" s="2" customFormat="1" ht="16.5" customHeight="1">
      <c r="A360" s="33"/>
      <c r="B360" s="34"/>
      <c r="C360" s="172" t="s">
        <v>576</v>
      </c>
      <c r="D360" s="172" t="s">
        <v>121</v>
      </c>
      <c r="E360" s="173" t="s">
        <v>577</v>
      </c>
      <c r="F360" s="174" t="s">
        <v>578</v>
      </c>
      <c r="G360" s="175" t="s">
        <v>441</v>
      </c>
      <c r="H360" s="176">
        <v>24.5</v>
      </c>
      <c r="I360" s="177"/>
      <c r="J360" s="178">
        <f>ROUND(I360*H360,2)</f>
        <v>0</v>
      </c>
      <c r="K360" s="174" t="s">
        <v>125</v>
      </c>
      <c r="L360" s="38"/>
      <c r="M360" s="179" t="s">
        <v>19</v>
      </c>
      <c r="N360" s="180" t="s">
        <v>42</v>
      </c>
      <c r="O360" s="63"/>
      <c r="P360" s="181">
        <f>O360*H360</f>
        <v>0</v>
      </c>
      <c r="Q360" s="181">
        <v>0</v>
      </c>
      <c r="R360" s="181">
        <f>Q360*H360</f>
        <v>0</v>
      </c>
      <c r="S360" s="181">
        <v>0</v>
      </c>
      <c r="T360" s="182">
        <f>S360*H360</f>
        <v>0</v>
      </c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R360" s="183" t="s">
        <v>126</v>
      </c>
      <c r="AT360" s="183" t="s">
        <v>121</v>
      </c>
      <c r="AU360" s="183" t="s">
        <v>82</v>
      </c>
      <c r="AY360" s="16" t="s">
        <v>119</v>
      </c>
      <c r="BE360" s="184">
        <f>IF(N360="základní",J360,0)</f>
        <v>0</v>
      </c>
      <c r="BF360" s="184">
        <f>IF(N360="snížená",J360,0)</f>
        <v>0</v>
      </c>
      <c r="BG360" s="184">
        <f>IF(N360="zákl. přenesená",J360,0)</f>
        <v>0</v>
      </c>
      <c r="BH360" s="184">
        <f>IF(N360="sníž. přenesená",J360,0)</f>
        <v>0</v>
      </c>
      <c r="BI360" s="184">
        <f>IF(N360="nulová",J360,0)</f>
        <v>0</v>
      </c>
      <c r="BJ360" s="16" t="s">
        <v>79</v>
      </c>
      <c r="BK360" s="184">
        <f>ROUND(I360*H360,2)</f>
        <v>0</v>
      </c>
      <c r="BL360" s="16" t="s">
        <v>126</v>
      </c>
      <c r="BM360" s="183" t="s">
        <v>579</v>
      </c>
    </row>
    <row r="361" spans="1:65" s="2" customFormat="1" ht="11.25">
      <c r="A361" s="33"/>
      <c r="B361" s="34"/>
      <c r="C361" s="35"/>
      <c r="D361" s="185" t="s">
        <v>128</v>
      </c>
      <c r="E361" s="35"/>
      <c r="F361" s="186" t="s">
        <v>580</v>
      </c>
      <c r="G361" s="35"/>
      <c r="H361" s="35"/>
      <c r="I361" s="187"/>
      <c r="J361" s="35"/>
      <c r="K361" s="35"/>
      <c r="L361" s="38"/>
      <c r="M361" s="188"/>
      <c r="N361" s="189"/>
      <c r="O361" s="63"/>
      <c r="P361" s="63"/>
      <c r="Q361" s="63"/>
      <c r="R361" s="63"/>
      <c r="S361" s="63"/>
      <c r="T361" s="64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T361" s="16" t="s">
        <v>128</v>
      </c>
      <c r="AU361" s="16" t="s">
        <v>82</v>
      </c>
    </row>
    <row r="362" spans="1:65" s="2" customFormat="1" ht="11.25">
      <c r="A362" s="33"/>
      <c r="B362" s="34"/>
      <c r="C362" s="35"/>
      <c r="D362" s="190" t="s">
        <v>130</v>
      </c>
      <c r="E362" s="35"/>
      <c r="F362" s="191" t="s">
        <v>581</v>
      </c>
      <c r="G362" s="35"/>
      <c r="H362" s="35"/>
      <c r="I362" s="187"/>
      <c r="J362" s="35"/>
      <c r="K362" s="35"/>
      <c r="L362" s="38"/>
      <c r="M362" s="188"/>
      <c r="N362" s="189"/>
      <c r="O362" s="63"/>
      <c r="P362" s="63"/>
      <c r="Q362" s="63"/>
      <c r="R362" s="63"/>
      <c r="S362" s="63"/>
      <c r="T362" s="64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T362" s="16" t="s">
        <v>130</v>
      </c>
      <c r="AU362" s="16" t="s">
        <v>82</v>
      </c>
    </row>
    <row r="363" spans="1:65" s="13" customFormat="1" ht="11.25">
      <c r="B363" s="192"/>
      <c r="C363" s="193"/>
      <c r="D363" s="185" t="s">
        <v>132</v>
      </c>
      <c r="E363" s="194" t="s">
        <v>19</v>
      </c>
      <c r="F363" s="195" t="s">
        <v>524</v>
      </c>
      <c r="G363" s="193"/>
      <c r="H363" s="196">
        <v>24.5</v>
      </c>
      <c r="I363" s="197"/>
      <c r="J363" s="193"/>
      <c r="K363" s="193"/>
      <c r="L363" s="198"/>
      <c r="M363" s="199"/>
      <c r="N363" s="200"/>
      <c r="O363" s="200"/>
      <c r="P363" s="200"/>
      <c r="Q363" s="200"/>
      <c r="R363" s="200"/>
      <c r="S363" s="200"/>
      <c r="T363" s="201"/>
      <c r="AT363" s="202" t="s">
        <v>132</v>
      </c>
      <c r="AU363" s="202" t="s">
        <v>82</v>
      </c>
      <c r="AV363" s="13" t="s">
        <v>82</v>
      </c>
      <c r="AW363" s="13" t="s">
        <v>33</v>
      </c>
      <c r="AX363" s="13" t="s">
        <v>79</v>
      </c>
      <c r="AY363" s="202" t="s">
        <v>119</v>
      </c>
    </row>
    <row r="364" spans="1:65" s="2" customFormat="1" ht="16.5" customHeight="1">
      <c r="A364" s="33"/>
      <c r="B364" s="34"/>
      <c r="C364" s="172" t="s">
        <v>582</v>
      </c>
      <c r="D364" s="172" t="s">
        <v>121</v>
      </c>
      <c r="E364" s="173" t="s">
        <v>583</v>
      </c>
      <c r="F364" s="174" t="s">
        <v>584</v>
      </c>
      <c r="G364" s="175" t="s">
        <v>441</v>
      </c>
      <c r="H364" s="176">
        <v>24.5</v>
      </c>
      <c r="I364" s="177"/>
      <c r="J364" s="178">
        <f>ROUND(I364*H364,2)</f>
        <v>0</v>
      </c>
      <c r="K364" s="174" t="s">
        <v>125</v>
      </c>
      <c r="L364" s="38"/>
      <c r="M364" s="179" t="s">
        <v>19</v>
      </c>
      <c r="N364" s="180" t="s">
        <v>42</v>
      </c>
      <c r="O364" s="63"/>
      <c r="P364" s="181">
        <f>O364*H364</f>
        <v>0</v>
      </c>
      <c r="Q364" s="181">
        <v>0.20219000000000001</v>
      </c>
      <c r="R364" s="181">
        <f>Q364*H364</f>
        <v>4.9536550000000004</v>
      </c>
      <c r="S364" s="181">
        <v>0</v>
      </c>
      <c r="T364" s="182">
        <f>S364*H364</f>
        <v>0</v>
      </c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R364" s="183" t="s">
        <v>126</v>
      </c>
      <c r="AT364" s="183" t="s">
        <v>121</v>
      </c>
      <c r="AU364" s="183" t="s">
        <v>82</v>
      </c>
      <c r="AY364" s="16" t="s">
        <v>119</v>
      </c>
      <c r="BE364" s="184">
        <f>IF(N364="základní",J364,0)</f>
        <v>0</v>
      </c>
      <c r="BF364" s="184">
        <f>IF(N364="snížená",J364,0)</f>
        <v>0</v>
      </c>
      <c r="BG364" s="184">
        <f>IF(N364="zákl. přenesená",J364,0)</f>
        <v>0</v>
      </c>
      <c r="BH364" s="184">
        <f>IF(N364="sníž. přenesená",J364,0)</f>
        <v>0</v>
      </c>
      <c r="BI364" s="184">
        <f>IF(N364="nulová",J364,0)</f>
        <v>0</v>
      </c>
      <c r="BJ364" s="16" t="s">
        <v>79</v>
      </c>
      <c r="BK364" s="184">
        <f>ROUND(I364*H364,2)</f>
        <v>0</v>
      </c>
      <c r="BL364" s="16" t="s">
        <v>126</v>
      </c>
      <c r="BM364" s="183" t="s">
        <v>585</v>
      </c>
    </row>
    <row r="365" spans="1:65" s="2" customFormat="1" ht="19.5">
      <c r="A365" s="33"/>
      <c r="B365" s="34"/>
      <c r="C365" s="35"/>
      <c r="D365" s="185" t="s">
        <v>128</v>
      </c>
      <c r="E365" s="35"/>
      <c r="F365" s="186" t="s">
        <v>586</v>
      </c>
      <c r="G365" s="35"/>
      <c r="H365" s="35"/>
      <c r="I365" s="187"/>
      <c r="J365" s="35"/>
      <c r="K365" s="35"/>
      <c r="L365" s="38"/>
      <c r="M365" s="188"/>
      <c r="N365" s="189"/>
      <c r="O365" s="63"/>
      <c r="P365" s="63"/>
      <c r="Q365" s="63"/>
      <c r="R365" s="63"/>
      <c r="S365" s="63"/>
      <c r="T365" s="64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T365" s="16" t="s">
        <v>128</v>
      </c>
      <c r="AU365" s="16" t="s">
        <v>82</v>
      </c>
    </row>
    <row r="366" spans="1:65" s="2" customFormat="1" ht="11.25">
      <c r="A366" s="33"/>
      <c r="B366" s="34"/>
      <c r="C366" s="35"/>
      <c r="D366" s="190" t="s">
        <v>130</v>
      </c>
      <c r="E366" s="35"/>
      <c r="F366" s="191" t="s">
        <v>587</v>
      </c>
      <c r="G366" s="35"/>
      <c r="H366" s="35"/>
      <c r="I366" s="187"/>
      <c r="J366" s="35"/>
      <c r="K366" s="35"/>
      <c r="L366" s="38"/>
      <c r="M366" s="188"/>
      <c r="N366" s="189"/>
      <c r="O366" s="63"/>
      <c r="P366" s="63"/>
      <c r="Q366" s="63"/>
      <c r="R366" s="63"/>
      <c r="S366" s="63"/>
      <c r="T366" s="64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T366" s="16" t="s">
        <v>130</v>
      </c>
      <c r="AU366" s="16" t="s">
        <v>82</v>
      </c>
    </row>
    <row r="367" spans="1:65" s="13" customFormat="1" ht="11.25">
      <c r="B367" s="192"/>
      <c r="C367" s="193"/>
      <c r="D367" s="185" t="s">
        <v>132</v>
      </c>
      <c r="E367" s="194" t="s">
        <v>19</v>
      </c>
      <c r="F367" s="195" t="s">
        <v>588</v>
      </c>
      <c r="G367" s="193"/>
      <c r="H367" s="196">
        <v>24.5</v>
      </c>
      <c r="I367" s="197"/>
      <c r="J367" s="193"/>
      <c r="K367" s="193"/>
      <c r="L367" s="198"/>
      <c r="M367" s="199"/>
      <c r="N367" s="200"/>
      <c r="O367" s="200"/>
      <c r="P367" s="200"/>
      <c r="Q367" s="200"/>
      <c r="R367" s="200"/>
      <c r="S367" s="200"/>
      <c r="T367" s="201"/>
      <c r="AT367" s="202" t="s">
        <v>132</v>
      </c>
      <c r="AU367" s="202" t="s">
        <v>82</v>
      </c>
      <c r="AV367" s="13" t="s">
        <v>82</v>
      </c>
      <c r="AW367" s="13" t="s">
        <v>33</v>
      </c>
      <c r="AX367" s="13" t="s">
        <v>79</v>
      </c>
      <c r="AY367" s="202" t="s">
        <v>119</v>
      </c>
    </row>
    <row r="368" spans="1:65" s="2" customFormat="1" ht="16.5" customHeight="1">
      <c r="A368" s="33"/>
      <c r="B368" s="34"/>
      <c r="C368" s="172" t="s">
        <v>589</v>
      </c>
      <c r="D368" s="172" t="s">
        <v>121</v>
      </c>
      <c r="E368" s="173" t="s">
        <v>590</v>
      </c>
      <c r="F368" s="174" t="s">
        <v>591</v>
      </c>
      <c r="G368" s="175" t="s">
        <v>441</v>
      </c>
      <c r="H368" s="176">
        <v>12</v>
      </c>
      <c r="I368" s="177"/>
      <c r="J368" s="178">
        <f>ROUND(I368*H368,2)</f>
        <v>0</v>
      </c>
      <c r="K368" s="174" t="s">
        <v>125</v>
      </c>
      <c r="L368" s="38"/>
      <c r="M368" s="179" t="s">
        <v>19</v>
      </c>
      <c r="N368" s="180" t="s">
        <v>42</v>
      </c>
      <c r="O368" s="63"/>
      <c r="P368" s="181">
        <f>O368*H368</f>
        <v>0</v>
      </c>
      <c r="Q368" s="181">
        <v>0.15540000000000001</v>
      </c>
      <c r="R368" s="181">
        <f>Q368*H368</f>
        <v>1.8648000000000002</v>
      </c>
      <c r="S368" s="181">
        <v>0</v>
      </c>
      <c r="T368" s="182">
        <f>S368*H368</f>
        <v>0</v>
      </c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33"/>
      <c r="AR368" s="183" t="s">
        <v>126</v>
      </c>
      <c r="AT368" s="183" t="s">
        <v>121</v>
      </c>
      <c r="AU368" s="183" t="s">
        <v>82</v>
      </c>
      <c r="AY368" s="16" t="s">
        <v>119</v>
      </c>
      <c r="BE368" s="184">
        <f>IF(N368="základní",J368,0)</f>
        <v>0</v>
      </c>
      <c r="BF368" s="184">
        <f>IF(N368="snížená",J368,0)</f>
        <v>0</v>
      </c>
      <c r="BG368" s="184">
        <f>IF(N368="zákl. přenesená",J368,0)</f>
        <v>0</v>
      </c>
      <c r="BH368" s="184">
        <f>IF(N368="sníž. přenesená",J368,0)</f>
        <v>0</v>
      </c>
      <c r="BI368" s="184">
        <f>IF(N368="nulová",J368,0)</f>
        <v>0</v>
      </c>
      <c r="BJ368" s="16" t="s">
        <v>79</v>
      </c>
      <c r="BK368" s="184">
        <f>ROUND(I368*H368,2)</f>
        <v>0</v>
      </c>
      <c r="BL368" s="16" t="s">
        <v>126</v>
      </c>
      <c r="BM368" s="183" t="s">
        <v>592</v>
      </c>
    </row>
    <row r="369" spans="1:65" s="2" customFormat="1" ht="19.5">
      <c r="A369" s="33"/>
      <c r="B369" s="34"/>
      <c r="C369" s="35"/>
      <c r="D369" s="185" t="s">
        <v>128</v>
      </c>
      <c r="E369" s="35"/>
      <c r="F369" s="186" t="s">
        <v>593</v>
      </c>
      <c r="G369" s="35"/>
      <c r="H369" s="35"/>
      <c r="I369" s="187"/>
      <c r="J369" s="35"/>
      <c r="K369" s="35"/>
      <c r="L369" s="38"/>
      <c r="M369" s="188"/>
      <c r="N369" s="189"/>
      <c r="O369" s="63"/>
      <c r="P369" s="63"/>
      <c r="Q369" s="63"/>
      <c r="R369" s="63"/>
      <c r="S369" s="63"/>
      <c r="T369" s="64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T369" s="16" t="s">
        <v>128</v>
      </c>
      <c r="AU369" s="16" t="s">
        <v>82</v>
      </c>
    </row>
    <row r="370" spans="1:65" s="2" customFormat="1" ht="11.25">
      <c r="A370" s="33"/>
      <c r="B370" s="34"/>
      <c r="C370" s="35"/>
      <c r="D370" s="190" t="s">
        <v>130</v>
      </c>
      <c r="E370" s="35"/>
      <c r="F370" s="191" t="s">
        <v>594</v>
      </c>
      <c r="G370" s="35"/>
      <c r="H370" s="35"/>
      <c r="I370" s="187"/>
      <c r="J370" s="35"/>
      <c r="K370" s="35"/>
      <c r="L370" s="38"/>
      <c r="M370" s="188"/>
      <c r="N370" s="189"/>
      <c r="O370" s="63"/>
      <c r="P370" s="63"/>
      <c r="Q370" s="63"/>
      <c r="R370" s="63"/>
      <c r="S370" s="63"/>
      <c r="T370" s="64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T370" s="16" t="s">
        <v>130</v>
      </c>
      <c r="AU370" s="16" t="s">
        <v>82</v>
      </c>
    </row>
    <row r="371" spans="1:65" s="13" customFormat="1" ht="11.25">
      <c r="B371" s="192"/>
      <c r="C371" s="193"/>
      <c r="D371" s="185" t="s">
        <v>132</v>
      </c>
      <c r="E371" s="194" t="s">
        <v>19</v>
      </c>
      <c r="F371" s="195" t="s">
        <v>595</v>
      </c>
      <c r="G371" s="193"/>
      <c r="H371" s="196">
        <v>12</v>
      </c>
      <c r="I371" s="197"/>
      <c r="J371" s="193"/>
      <c r="K371" s="193"/>
      <c r="L371" s="198"/>
      <c r="M371" s="199"/>
      <c r="N371" s="200"/>
      <c r="O371" s="200"/>
      <c r="P371" s="200"/>
      <c r="Q371" s="200"/>
      <c r="R371" s="200"/>
      <c r="S371" s="200"/>
      <c r="T371" s="201"/>
      <c r="AT371" s="202" t="s">
        <v>132</v>
      </c>
      <c r="AU371" s="202" t="s">
        <v>82</v>
      </c>
      <c r="AV371" s="13" t="s">
        <v>82</v>
      </c>
      <c r="AW371" s="13" t="s">
        <v>33</v>
      </c>
      <c r="AX371" s="13" t="s">
        <v>79</v>
      </c>
      <c r="AY371" s="202" t="s">
        <v>119</v>
      </c>
    </row>
    <row r="372" spans="1:65" s="2" customFormat="1" ht="16.5" customHeight="1">
      <c r="A372" s="33"/>
      <c r="B372" s="34"/>
      <c r="C372" s="204" t="s">
        <v>596</v>
      </c>
      <c r="D372" s="204" t="s">
        <v>388</v>
      </c>
      <c r="E372" s="205" t="s">
        <v>597</v>
      </c>
      <c r="F372" s="206" t="s">
        <v>598</v>
      </c>
      <c r="G372" s="207" t="s">
        <v>441</v>
      </c>
      <c r="H372" s="208">
        <v>36</v>
      </c>
      <c r="I372" s="209"/>
      <c r="J372" s="210">
        <f>ROUND(I372*H372,2)</f>
        <v>0</v>
      </c>
      <c r="K372" s="206" t="s">
        <v>125</v>
      </c>
      <c r="L372" s="211"/>
      <c r="M372" s="212" t="s">
        <v>19</v>
      </c>
      <c r="N372" s="213" t="s">
        <v>42</v>
      </c>
      <c r="O372" s="63"/>
      <c r="P372" s="181">
        <f>O372*H372</f>
        <v>0</v>
      </c>
      <c r="Q372" s="181">
        <v>0.08</v>
      </c>
      <c r="R372" s="181">
        <f>Q372*H372</f>
        <v>2.88</v>
      </c>
      <c r="S372" s="181">
        <v>0</v>
      </c>
      <c r="T372" s="182">
        <f>S372*H372</f>
        <v>0</v>
      </c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R372" s="183" t="s">
        <v>174</v>
      </c>
      <c r="AT372" s="183" t="s">
        <v>388</v>
      </c>
      <c r="AU372" s="183" t="s">
        <v>82</v>
      </c>
      <c r="AY372" s="16" t="s">
        <v>119</v>
      </c>
      <c r="BE372" s="184">
        <f>IF(N372="základní",J372,0)</f>
        <v>0</v>
      </c>
      <c r="BF372" s="184">
        <f>IF(N372="snížená",J372,0)</f>
        <v>0</v>
      </c>
      <c r="BG372" s="184">
        <f>IF(N372="zákl. přenesená",J372,0)</f>
        <v>0</v>
      </c>
      <c r="BH372" s="184">
        <f>IF(N372="sníž. přenesená",J372,0)</f>
        <v>0</v>
      </c>
      <c r="BI372" s="184">
        <f>IF(N372="nulová",J372,0)</f>
        <v>0</v>
      </c>
      <c r="BJ372" s="16" t="s">
        <v>79</v>
      </c>
      <c r="BK372" s="184">
        <f>ROUND(I372*H372,2)</f>
        <v>0</v>
      </c>
      <c r="BL372" s="16" t="s">
        <v>126</v>
      </c>
      <c r="BM372" s="183" t="s">
        <v>599</v>
      </c>
    </row>
    <row r="373" spans="1:65" s="2" customFormat="1" ht="11.25">
      <c r="A373" s="33"/>
      <c r="B373" s="34"/>
      <c r="C373" s="35"/>
      <c r="D373" s="185" t="s">
        <v>128</v>
      </c>
      <c r="E373" s="35"/>
      <c r="F373" s="186" t="s">
        <v>598</v>
      </c>
      <c r="G373" s="35"/>
      <c r="H373" s="35"/>
      <c r="I373" s="187"/>
      <c r="J373" s="35"/>
      <c r="K373" s="35"/>
      <c r="L373" s="38"/>
      <c r="M373" s="188"/>
      <c r="N373" s="189"/>
      <c r="O373" s="63"/>
      <c r="P373" s="63"/>
      <c r="Q373" s="63"/>
      <c r="R373" s="63"/>
      <c r="S373" s="63"/>
      <c r="T373" s="64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T373" s="16" t="s">
        <v>128</v>
      </c>
      <c r="AU373" s="16" t="s">
        <v>82</v>
      </c>
    </row>
    <row r="374" spans="1:65" s="13" customFormat="1" ht="11.25">
      <c r="B374" s="192"/>
      <c r="C374" s="193"/>
      <c r="D374" s="185" t="s">
        <v>132</v>
      </c>
      <c r="E374" s="194" t="s">
        <v>19</v>
      </c>
      <c r="F374" s="195" t="s">
        <v>600</v>
      </c>
      <c r="G374" s="193"/>
      <c r="H374" s="196">
        <v>36</v>
      </c>
      <c r="I374" s="197"/>
      <c r="J374" s="193"/>
      <c r="K374" s="193"/>
      <c r="L374" s="198"/>
      <c r="M374" s="199"/>
      <c r="N374" s="200"/>
      <c r="O374" s="200"/>
      <c r="P374" s="200"/>
      <c r="Q374" s="200"/>
      <c r="R374" s="200"/>
      <c r="S374" s="200"/>
      <c r="T374" s="201"/>
      <c r="AT374" s="202" t="s">
        <v>132</v>
      </c>
      <c r="AU374" s="202" t="s">
        <v>82</v>
      </c>
      <c r="AV374" s="13" t="s">
        <v>82</v>
      </c>
      <c r="AW374" s="13" t="s">
        <v>33</v>
      </c>
      <c r="AX374" s="13" t="s">
        <v>79</v>
      </c>
      <c r="AY374" s="202" t="s">
        <v>119</v>
      </c>
    </row>
    <row r="375" spans="1:65" s="2" customFormat="1" ht="16.5" customHeight="1">
      <c r="A375" s="33"/>
      <c r="B375" s="34"/>
      <c r="C375" s="204" t="s">
        <v>601</v>
      </c>
      <c r="D375" s="204" t="s">
        <v>388</v>
      </c>
      <c r="E375" s="205" t="s">
        <v>602</v>
      </c>
      <c r="F375" s="206" t="s">
        <v>603</v>
      </c>
      <c r="G375" s="207" t="s">
        <v>441</v>
      </c>
      <c r="H375" s="208">
        <v>0.5</v>
      </c>
      <c r="I375" s="209"/>
      <c r="J375" s="210">
        <f>ROUND(I375*H375,2)</f>
        <v>0</v>
      </c>
      <c r="K375" s="206" t="s">
        <v>125</v>
      </c>
      <c r="L375" s="211"/>
      <c r="M375" s="212" t="s">
        <v>19</v>
      </c>
      <c r="N375" s="213" t="s">
        <v>42</v>
      </c>
      <c r="O375" s="63"/>
      <c r="P375" s="181">
        <f>O375*H375</f>
        <v>0</v>
      </c>
      <c r="Q375" s="181">
        <v>0.04</v>
      </c>
      <c r="R375" s="181">
        <f>Q375*H375</f>
        <v>0.02</v>
      </c>
      <c r="S375" s="181">
        <v>0</v>
      </c>
      <c r="T375" s="182">
        <f>S375*H375</f>
        <v>0</v>
      </c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R375" s="183" t="s">
        <v>174</v>
      </c>
      <c r="AT375" s="183" t="s">
        <v>388</v>
      </c>
      <c r="AU375" s="183" t="s">
        <v>82</v>
      </c>
      <c r="AY375" s="16" t="s">
        <v>119</v>
      </c>
      <c r="BE375" s="184">
        <f>IF(N375="základní",J375,0)</f>
        <v>0</v>
      </c>
      <c r="BF375" s="184">
        <f>IF(N375="snížená",J375,0)</f>
        <v>0</v>
      </c>
      <c r="BG375" s="184">
        <f>IF(N375="zákl. přenesená",J375,0)</f>
        <v>0</v>
      </c>
      <c r="BH375" s="184">
        <f>IF(N375="sníž. přenesená",J375,0)</f>
        <v>0</v>
      </c>
      <c r="BI375" s="184">
        <f>IF(N375="nulová",J375,0)</f>
        <v>0</v>
      </c>
      <c r="BJ375" s="16" t="s">
        <v>79</v>
      </c>
      <c r="BK375" s="184">
        <f>ROUND(I375*H375,2)</f>
        <v>0</v>
      </c>
      <c r="BL375" s="16" t="s">
        <v>126</v>
      </c>
      <c r="BM375" s="183" t="s">
        <v>604</v>
      </c>
    </row>
    <row r="376" spans="1:65" s="2" customFormat="1" ht="11.25">
      <c r="A376" s="33"/>
      <c r="B376" s="34"/>
      <c r="C376" s="35"/>
      <c r="D376" s="185" t="s">
        <v>128</v>
      </c>
      <c r="E376" s="35"/>
      <c r="F376" s="186" t="s">
        <v>603</v>
      </c>
      <c r="G376" s="35"/>
      <c r="H376" s="35"/>
      <c r="I376" s="187"/>
      <c r="J376" s="35"/>
      <c r="K376" s="35"/>
      <c r="L376" s="38"/>
      <c r="M376" s="188"/>
      <c r="N376" s="189"/>
      <c r="O376" s="63"/>
      <c r="P376" s="63"/>
      <c r="Q376" s="63"/>
      <c r="R376" s="63"/>
      <c r="S376" s="63"/>
      <c r="T376" s="64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T376" s="16" t="s">
        <v>128</v>
      </c>
      <c r="AU376" s="16" t="s">
        <v>82</v>
      </c>
    </row>
    <row r="377" spans="1:65" s="2" customFormat="1" ht="16.5" customHeight="1">
      <c r="A377" s="33"/>
      <c r="B377" s="34"/>
      <c r="C377" s="172" t="s">
        <v>605</v>
      </c>
      <c r="D377" s="172" t="s">
        <v>121</v>
      </c>
      <c r="E377" s="173" t="s">
        <v>606</v>
      </c>
      <c r="F377" s="174" t="s">
        <v>607</v>
      </c>
      <c r="G377" s="175" t="s">
        <v>212</v>
      </c>
      <c r="H377" s="176">
        <v>0.85299999999999998</v>
      </c>
      <c r="I377" s="177"/>
      <c r="J377" s="178">
        <f>ROUND(I377*H377,2)</f>
        <v>0</v>
      </c>
      <c r="K377" s="174" t="s">
        <v>125</v>
      </c>
      <c r="L377" s="38"/>
      <c r="M377" s="179" t="s">
        <v>19</v>
      </c>
      <c r="N377" s="180" t="s">
        <v>42</v>
      </c>
      <c r="O377" s="63"/>
      <c r="P377" s="181">
        <f>O377*H377</f>
        <v>0</v>
      </c>
      <c r="Q377" s="181">
        <v>2.2563399999999998</v>
      </c>
      <c r="R377" s="181">
        <f>Q377*H377</f>
        <v>1.9246580199999999</v>
      </c>
      <c r="S377" s="181">
        <v>0</v>
      </c>
      <c r="T377" s="182">
        <f>S377*H377</f>
        <v>0</v>
      </c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R377" s="183" t="s">
        <v>126</v>
      </c>
      <c r="AT377" s="183" t="s">
        <v>121</v>
      </c>
      <c r="AU377" s="183" t="s">
        <v>82</v>
      </c>
      <c r="AY377" s="16" t="s">
        <v>119</v>
      </c>
      <c r="BE377" s="184">
        <f>IF(N377="základní",J377,0)</f>
        <v>0</v>
      </c>
      <c r="BF377" s="184">
        <f>IF(N377="snížená",J377,0)</f>
        <v>0</v>
      </c>
      <c r="BG377" s="184">
        <f>IF(N377="zákl. přenesená",J377,0)</f>
        <v>0</v>
      </c>
      <c r="BH377" s="184">
        <f>IF(N377="sníž. přenesená",J377,0)</f>
        <v>0</v>
      </c>
      <c r="BI377" s="184">
        <f>IF(N377="nulová",J377,0)</f>
        <v>0</v>
      </c>
      <c r="BJ377" s="16" t="s">
        <v>79</v>
      </c>
      <c r="BK377" s="184">
        <f>ROUND(I377*H377,2)</f>
        <v>0</v>
      </c>
      <c r="BL377" s="16" t="s">
        <v>126</v>
      </c>
      <c r="BM377" s="183" t="s">
        <v>608</v>
      </c>
    </row>
    <row r="378" spans="1:65" s="2" customFormat="1" ht="11.25">
      <c r="A378" s="33"/>
      <c r="B378" s="34"/>
      <c r="C378" s="35"/>
      <c r="D378" s="185" t="s">
        <v>128</v>
      </c>
      <c r="E378" s="35"/>
      <c r="F378" s="186" t="s">
        <v>609</v>
      </c>
      <c r="G378" s="35"/>
      <c r="H378" s="35"/>
      <c r="I378" s="187"/>
      <c r="J378" s="35"/>
      <c r="K378" s="35"/>
      <c r="L378" s="38"/>
      <c r="M378" s="188"/>
      <c r="N378" s="189"/>
      <c r="O378" s="63"/>
      <c r="P378" s="63"/>
      <c r="Q378" s="63"/>
      <c r="R378" s="63"/>
      <c r="S378" s="63"/>
      <c r="T378" s="64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T378" s="16" t="s">
        <v>128</v>
      </c>
      <c r="AU378" s="16" t="s">
        <v>82</v>
      </c>
    </row>
    <row r="379" spans="1:65" s="2" customFormat="1" ht="11.25">
      <c r="A379" s="33"/>
      <c r="B379" s="34"/>
      <c r="C379" s="35"/>
      <c r="D379" s="190" t="s">
        <v>130</v>
      </c>
      <c r="E379" s="35"/>
      <c r="F379" s="191" t="s">
        <v>610</v>
      </c>
      <c r="G379" s="35"/>
      <c r="H379" s="35"/>
      <c r="I379" s="187"/>
      <c r="J379" s="35"/>
      <c r="K379" s="35"/>
      <c r="L379" s="38"/>
      <c r="M379" s="188"/>
      <c r="N379" s="189"/>
      <c r="O379" s="63"/>
      <c r="P379" s="63"/>
      <c r="Q379" s="63"/>
      <c r="R379" s="63"/>
      <c r="S379" s="63"/>
      <c r="T379" s="64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T379" s="16" t="s">
        <v>130</v>
      </c>
      <c r="AU379" s="16" t="s">
        <v>82</v>
      </c>
    </row>
    <row r="380" spans="1:65" s="13" customFormat="1" ht="11.25">
      <c r="B380" s="192"/>
      <c r="C380" s="193"/>
      <c r="D380" s="185" t="s">
        <v>132</v>
      </c>
      <c r="E380" s="194" t="s">
        <v>19</v>
      </c>
      <c r="F380" s="195" t="s">
        <v>611</v>
      </c>
      <c r="G380" s="193"/>
      <c r="H380" s="196">
        <v>0.85299999999999998</v>
      </c>
      <c r="I380" s="197"/>
      <c r="J380" s="193"/>
      <c r="K380" s="193"/>
      <c r="L380" s="198"/>
      <c r="M380" s="199"/>
      <c r="N380" s="200"/>
      <c r="O380" s="200"/>
      <c r="P380" s="200"/>
      <c r="Q380" s="200"/>
      <c r="R380" s="200"/>
      <c r="S380" s="200"/>
      <c r="T380" s="201"/>
      <c r="AT380" s="202" t="s">
        <v>132</v>
      </c>
      <c r="AU380" s="202" t="s">
        <v>82</v>
      </c>
      <c r="AV380" s="13" t="s">
        <v>82</v>
      </c>
      <c r="AW380" s="13" t="s">
        <v>33</v>
      </c>
      <c r="AX380" s="13" t="s">
        <v>79</v>
      </c>
      <c r="AY380" s="202" t="s">
        <v>119</v>
      </c>
    </row>
    <row r="381" spans="1:65" s="2" customFormat="1" ht="16.5" customHeight="1">
      <c r="A381" s="33"/>
      <c r="B381" s="34"/>
      <c r="C381" s="172" t="s">
        <v>612</v>
      </c>
      <c r="D381" s="172" t="s">
        <v>121</v>
      </c>
      <c r="E381" s="173" t="s">
        <v>613</v>
      </c>
      <c r="F381" s="174" t="s">
        <v>614</v>
      </c>
      <c r="G381" s="175" t="s">
        <v>441</v>
      </c>
      <c r="H381" s="176">
        <v>24.5</v>
      </c>
      <c r="I381" s="177"/>
      <c r="J381" s="178">
        <f>ROUND(I381*H381,2)</f>
        <v>0</v>
      </c>
      <c r="K381" s="174" t="s">
        <v>125</v>
      </c>
      <c r="L381" s="38"/>
      <c r="M381" s="179" t="s">
        <v>19</v>
      </c>
      <c r="N381" s="180" t="s">
        <v>42</v>
      </c>
      <c r="O381" s="63"/>
      <c r="P381" s="181">
        <f>O381*H381</f>
        <v>0</v>
      </c>
      <c r="Q381" s="181">
        <v>0</v>
      </c>
      <c r="R381" s="181">
        <f>Q381*H381</f>
        <v>0</v>
      </c>
      <c r="S381" s="181">
        <v>0</v>
      </c>
      <c r="T381" s="182">
        <f>S381*H381</f>
        <v>0</v>
      </c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R381" s="183" t="s">
        <v>126</v>
      </c>
      <c r="AT381" s="183" t="s">
        <v>121</v>
      </c>
      <c r="AU381" s="183" t="s">
        <v>82</v>
      </c>
      <c r="AY381" s="16" t="s">
        <v>119</v>
      </c>
      <c r="BE381" s="184">
        <f>IF(N381="základní",J381,0)</f>
        <v>0</v>
      </c>
      <c r="BF381" s="184">
        <f>IF(N381="snížená",J381,0)</f>
        <v>0</v>
      </c>
      <c r="BG381" s="184">
        <f>IF(N381="zákl. přenesená",J381,0)</f>
        <v>0</v>
      </c>
      <c r="BH381" s="184">
        <f>IF(N381="sníž. přenesená",J381,0)</f>
        <v>0</v>
      </c>
      <c r="BI381" s="184">
        <f>IF(N381="nulová",J381,0)</f>
        <v>0</v>
      </c>
      <c r="BJ381" s="16" t="s">
        <v>79</v>
      </c>
      <c r="BK381" s="184">
        <f>ROUND(I381*H381,2)</f>
        <v>0</v>
      </c>
      <c r="BL381" s="16" t="s">
        <v>126</v>
      </c>
      <c r="BM381" s="183" t="s">
        <v>615</v>
      </c>
    </row>
    <row r="382" spans="1:65" s="2" customFormat="1" ht="11.25">
      <c r="A382" s="33"/>
      <c r="B382" s="34"/>
      <c r="C382" s="35"/>
      <c r="D382" s="185" t="s">
        <v>128</v>
      </c>
      <c r="E382" s="35"/>
      <c r="F382" s="186" t="s">
        <v>616</v>
      </c>
      <c r="G382" s="35"/>
      <c r="H382" s="35"/>
      <c r="I382" s="187"/>
      <c r="J382" s="35"/>
      <c r="K382" s="35"/>
      <c r="L382" s="38"/>
      <c r="M382" s="188"/>
      <c r="N382" s="189"/>
      <c r="O382" s="63"/>
      <c r="P382" s="63"/>
      <c r="Q382" s="63"/>
      <c r="R382" s="63"/>
      <c r="S382" s="63"/>
      <c r="T382" s="64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T382" s="16" t="s">
        <v>128</v>
      </c>
      <c r="AU382" s="16" t="s">
        <v>82</v>
      </c>
    </row>
    <row r="383" spans="1:65" s="2" customFormat="1" ht="11.25">
      <c r="A383" s="33"/>
      <c r="B383" s="34"/>
      <c r="C383" s="35"/>
      <c r="D383" s="190" t="s">
        <v>130</v>
      </c>
      <c r="E383" s="35"/>
      <c r="F383" s="191" t="s">
        <v>617</v>
      </c>
      <c r="G383" s="35"/>
      <c r="H383" s="35"/>
      <c r="I383" s="187"/>
      <c r="J383" s="35"/>
      <c r="K383" s="35"/>
      <c r="L383" s="38"/>
      <c r="M383" s="188"/>
      <c r="N383" s="189"/>
      <c r="O383" s="63"/>
      <c r="P383" s="63"/>
      <c r="Q383" s="63"/>
      <c r="R383" s="63"/>
      <c r="S383" s="63"/>
      <c r="T383" s="64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T383" s="16" t="s">
        <v>130</v>
      </c>
      <c r="AU383" s="16" t="s">
        <v>82</v>
      </c>
    </row>
    <row r="384" spans="1:65" s="13" customFormat="1" ht="11.25">
      <c r="B384" s="192"/>
      <c r="C384" s="193"/>
      <c r="D384" s="185" t="s">
        <v>132</v>
      </c>
      <c r="E384" s="194" t="s">
        <v>19</v>
      </c>
      <c r="F384" s="195" t="s">
        <v>524</v>
      </c>
      <c r="G384" s="193"/>
      <c r="H384" s="196">
        <v>24.5</v>
      </c>
      <c r="I384" s="197"/>
      <c r="J384" s="193"/>
      <c r="K384" s="193"/>
      <c r="L384" s="198"/>
      <c r="M384" s="199"/>
      <c r="N384" s="200"/>
      <c r="O384" s="200"/>
      <c r="P384" s="200"/>
      <c r="Q384" s="200"/>
      <c r="R384" s="200"/>
      <c r="S384" s="200"/>
      <c r="T384" s="201"/>
      <c r="AT384" s="202" t="s">
        <v>132</v>
      </c>
      <c r="AU384" s="202" t="s">
        <v>82</v>
      </c>
      <c r="AV384" s="13" t="s">
        <v>82</v>
      </c>
      <c r="AW384" s="13" t="s">
        <v>33</v>
      </c>
      <c r="AX384" s="13" t="s">
        <v>79</v>
      </c>
      <c r="AY384" s="202" t="s">
        <v>119</v>
      </c>
    </row>
    <row r="385" spans="1:65" s="2" customFormat="1" ht="16.5" customHeight="1">
      <c r="A385" s="33"/>
      <c r="B385" s="34"/>
      <c r="C385" s="172" t="s">
        <v>618</v>
      </c>
      <c r="D385" s="172" t="s">
        <v>121</v>
      </c>
      <c r="E385" s="173" t="s">
        <v>619</v>
      </c>
      <c r="F385" s="174" t="s">
        <v>620</v>
      </c>
      <c r="G385" s="175" t="s">
        <v>212</v>
      </c>
      <c r="H385" s="176">
        <v>0.5</v>
      </c>
      <c r="I385" s="177"/>
      <c r="J385" s="178">
        <f>ROUND(I385*H385,2)</f>
        <v>0</v>
      </c>
      <c r="K385" s="174" t="s">
        <v>125</v>
      </c>
      <c r="L385" s="38"/>
      <c r="M385" s="179" t="s">
        <v>19</v>
      </c>
      <c r="N385" s="180" t="s">
        <v>42</v>
      </c>
      <c r="O385" s="63"/>
      <c r="P385" s="181">
        <f>O385*H385</f>
        <v>0</v>
      </c>
      <c r="Q385" s="181">
        <v>0</v>
      </c>
      <c r="R385" s="181">
        <f>Q385*H385</f>
        <v>0</v>
      </c>
      <c r="S385" s="181">
        <v>2.4</v>
      </c>
      <c r="T385" s="182">
        <f>S385*H385</f>
        <v>1.2</v>
      </c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R385" s="183" t="s">
        <v>126</v>
      </c>
      <c r="AT385" s="183" t="s">
        <v>121</v>
      </c>
      <c r="AU385" s="183" t="s">
        <v>82</v>
      </c>
      <c r="AY385" s="16" t="s">
        <v>119</v>
      </c>
      <c r="BE385" s="184">
        <f>IF(N385="základní",J385,0)</f>
        <v>0</v>
      </c>
      <c r="BF385" s="184">
        <f>IF(N385="snížená",J385,0)</f>
        <v>0</v>
      </c>
      <c r="BG385" s="184">
        <f>IF(N385="zákl. přenesená",J385,0)</f>
        <v>0</v>
      </c>
      <c r="BH385" s="184">
        <f>IF(N385="sníž. přenesená",J385,0)</f>
        <v>0</v>
      </c>
      <c r="BI385" s="184">
        <f>IF(N385="nulová",J385,0)</f>
        <v>0</v>
      </c>
      <c r="BJ385" s="16" t="s">
        <v>79</v>
      </c>
      <c r="BK385" s="184">
        <f>ROUND(I385*H385,2)</f>
        <v>0</v>
      </c>
      <c r="BL385" s="16" t="s">
        <v>126</v>
      </c>
      <c r="BM385" s="183" t="s">
        <v>621</v>
      </c>
    </row>
    <row r="386" spans="1:65" s="2" customFormat="1" ht="11.25">
      <c r="A386" s="33"/>
      <c r="B386" s="34"/>
      <c r="C386" s="35"/>
      <c r="D386" s="185" t="s">
        <v>128</v>
      </c>
      <c r="E386" s="35"/>
      <c r="F386" s="186" t="s">
        <v>622</v>
      </c>
      <c r="G386" s="35"/>
      <c r="H386" s="35"/>
      <c r="I386" s="187"/>
      <c r="J386" s="35"/>
      <c r="K386" s="35"/>
      <c r="L386" s="38"/>
      <c r="M386" s="188"/>
      <c r="N386" s="189"/>
      <c r="O386" s="63"/>
      <c r="P386" s="63"/>
      <c r="Q386" s="63"/>
      <c r="R386" s="63"/>
      <c r="S386" s="63"/>
      <c r="T386" s="64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33"/>
      <c r="AT386" s="16" t="s">
        <v>128</v>
      </c>
      <c r="AU386" s="16" t="s">
        <v>82</v>
      </c>
    </row>
    <row r="387" spans="1:65" s="2" customFormat="1" ht="11.25">
      <c r="A387" s="33"/>
      <c r="B387" s="34"/>
      <c r="C387" s="35"/>
      <c r="D387" s="190" t="s">
        <v>130</v>
      </c>
      <c r="E387" s="35"/>
      <c r="F387" s="191" t="s">
        <v>623</v>
      </c>
      <c r="G387" s="35"/>
      <c r="H387" s="35"/>
      <c r="I387" s="187"/>
      <c r="J387" s="35"/>
      <c r="K387" s="35"/>
      <c r="L387" s="38"/>
      <c r="M387" s="188"/>
      <c r="N387" s="189"/>
      <c r="O387" s="63"/>
      <c r="P387" s="63"/>
      <c r="Q387" s="63"/>
      <c r="R387" s="63"/>
      <c r="S387" s="63"/>
      <c r="T387" s="64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T387" s="16" t="s">
        <v>130</v>
      </c>
      <c r="AU387" s="16" t="s">
        <v>82</v>
      </c>
    </row>
    <row r="388" spans="1:65" s="13" customFormat="1" ht="11.25">
      <c r="B388" s="192"/>
      <c r="C388" s="193"/>
      <c r="D388" s="185" t="s">
        <v>132</v>
      </c>
      <c r="E388" s="194" t="s">
        <v>19</v>
      </c>
      <c r="F388" s="195" t="s">
        <v>624</v>
      </c>
      <c r="G388" s="193"/>
      <c r="H388" s="196">
        <v>0.5</v>
      </c>
      <c r="I388" s="197"/>
      <c r="J388" s="193"/>
      <c r="K388" s="193"/>
      <c r="L388" s="198"/>
      <c r="M388" s="199"/>
      <c r="N388" s="200"/>
      <c r="O388" s="200"/>
      <c r="P388" s="200"/>
      <c r="Q388" s="200"/>
      <c r="R388" s="200"/>
      <c r="S388" s="200"/>
      <c r="T388" s="201"/>
      <c r="AT388" s="202" t="s">
        <v>132</v>
      </c>
      <c r="AU388" s="202" t="s">
        <v>82</v>
      </c>
      <c r="AV388" s="13" t="s">
        <v>82</v>
      </c>
      <c r="AW388" s="13" t="s">
        <v>33</v>
      </c>
      <c r="AX388" s="13" t="s">
        <v>79</v>
      </c>
      <c r="AY388" s="202" t="s">
        <v>119</v>
      </c>
    </row>
    <row r="389" spans="1:65" s="12" customFormat="1" ht="22.9" customHeight="1">
      <c r="B389" s="156"/>
      <c r="C389" s="157"/>
      <c r="D389" s="158" t="s">
        <v>70</v>
      </c>
      <c r="E389" s="170" t="s">
        <v>625</v>
      </c>
      <c r="F389" s="170" t="s">
        <v>626</v>
      </c>
      <c r="G389" s="157"/>
      <c r="H389" s="157"/>
      <c r="I389" s="160"/>
      <c r="J389" s="171">
        <f>BK389</f>
        <v>0</v>
      </c>
      <c r="K389" s="157"/>
      <c r="L389" s="162"/>
      <c r="M389" s="163"/>
      <c r="N389" s="164"/>
      <c r="O389" s="164"/>
      <c r="P389" s="165">
        <f>SUM(P390:P401)</f>
        <v>0</v>
      </c>
      <c r="Q389" s="164"/>
      <c r="R389" s="165">
        <f>SUM(R390:R401)</f>
        <v>0</v>
      </c>
      <c r="S389" s="164"/>
      <c r="T389" s="166">
        <f>SUM(T390:T401)</f>
        <v>0</v>
      </c>
      <c r="AR389" s="167" t="s">
        <v>79</v>
      </c>
      <c r="AT389" s="168" t="s">
        <v>70</v>
      </c>
      <c r="AU389" s="168" t="s">
        <v>79</v>
      </c>
      <c r="AY389" s="167" t="s">
        <v>119</v>
      </c>
      <c r="BK389" s="169">
        <f>SUM(BK390:BK401)</f>
        <v>0</v>
      </c>
    </row>
    <row r="390" spans="1:65" s="2" customFormat="1" ht="16.5" customHeight="1">
      <c r="A390" s="33"/>
      <c r="B390" s="34"/>
      <c r="C390" s="172" t="s">
        <v>627</v>
      </c>
      <c r="D390" s="172" t="s">
        <v>121</v>
      </c>
      <c r="E390" s="173" t="s">
        <v>628</v>
      </c>
      <c r="F390" s="174" t="s">
        <v>629</v>
      </c>
      <c r="G390" s="175" t="s">
        <v>354</v>
      </c>
      <c r="H390" s="176">
        <v>1.2</v>
      </c>
      <c r="I390" s="177"/>
      <c r="J390" s="178">
        <f>ROUND(I390*H390,2)</f>
        <v>0</v>
      </c>
      <c r="K390" s="174" t="s">
        <v>125</v>
      </c>
      <c r="L390" s="38"/>
      <c r="M390" s="179" t="s">
        <v>19</v>
      </c>
      <c r="N390" s="180" t="s">
        <v>42</v>
      </c>
      <c r="O390" s="63"/>
      <c r="P390" s="181">
        <f>O390*H390</f>
        <v>0</v>
      </c>
      <c r="Q390" s="181">
        <v>0</v>
      </c>
      <c r="R390" s="181">
        <f>Q390*H390</f>
        <v>0</v>
      </c>
      <c r="S390" s="181">
        <v>0</v>
      </c>
      <c r="T390" s="182">
        <f>S390*H390</f>
        <v>0</v>
      </c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R390" s="183" t="s">
        <v>126</v>
      </c>
      <c r="AT390" s="183" t="s">
        <v>121</v>
      </c>
      <c r="AU390" s="183" t="s">
        <v>82</v>
      </c>
      <c r="AY390" s="16" t="s">
        <v>119</v>
      </c>
      <c r="BE390" s="184">
        <f>IF(N390="základní",J390,0)</f>
        <v>0</v>
      </c>
      <c r="BF390" s="184">
        <f>IF(N390="snížená",J390,0)</f>
        <v>0</v>
      </c>
      <c r="BG390" s="184">
        <f>IF(N390="zákl. přenesená",J390,0)</f>
        <v>0</v>
      </c>
      <c r="BH390" s="184">
        <f>IF(N390="sníž. přenesená",J390,0)</f>
        <v>0</v>
      </c>
      <c r="BI390" s="184">
        <f>IF(N390="nulová",J390,0)</f>
        <v>0</v>
      </c>
      <c r="BJ390" s="16" t="s">
        <v>79</v>
      </c>
      <c r="BK390" s="184">
        <f>ROUND(I390*H390,2)</f>
        <v>0</v>
      </c>
      <c r="BL390" s="16" t="s">
        <v>126</v>
      </c>
      <c r="BM390" s="183" t="s">
        <v>630</v>
      </c>
    </row>
    <row r="391" spans="1:65" s="2" customFormat="1" ht="11.25">
      <c r="A391" s="33"/>
      <c r="B391" s="34"/>
      <c r="C391" s="35"/>
      <c r="D391" s="185" t="s">
        <v>128</v>
      </c>
      <c r="E391" s="35"/>
      <c r="F391" s="186" t="s">
        <v>631</v>
      </c>
      <c r="G391" s="35"/>
      <c r="H391" s="35"/>
      <c r="I391" s="187"/>
      <c r="J391" s="35"/>
      <c r="K391" s="35"/>
      <c r="L391" s="38"/>
      <c r="M391" s="188"/>
      <c r="N391" s="189"/>
      <c r="O391" s="63"/>
      <c r="P391" s="63"/>
      <c r="Q391" s="63"/>
      <c r="R391" s="63"/>
      <c r="S391" s="63"/>
      <c r="T391" s="64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T391" s="16" t="s">
        <v>128</v>
      </c>
      <c r="AU391" s="16" t="s">
        <v>82</v>
      </c>
    </row>
    <row r="392" spans="1:65" s="2" customFormat="1" ht="11.25">
      <c r="A392" s="33"/>
      <c r="B392" s="34"/>
      <c r="C392" s="35"/>
      <c r="D392" s="190" t="s">
        <v>130</v>
      </c>
      <c r="E392" s="35"/>
      <c r="F392" s="191" t="s">
        <v>632</v>
      </c>
      <c r="G392" s="35"/>
      <c r="H392" s="35"/>
      <c r="I392" s="187"/>
      <c r="J392" s="35"/>
      <c r="K392" s="35"/>
      <c r="L392" s="38"/>
      <c r="M392" s="188"/>
      <c r="N392" s="189"/>
      <c r="O392" s="63"/>
      <c r="P392" s="63"/>
      <c r="Q392" s="63"/>
      <c r="R392" s="63"/>
      <c r="S392" s="63"/>
      <c r="T392" s="64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T392" s="16" t="s">
        <v>130</v>
      </c>
      <c r="AU392" s="16" t="s">
        <v>82</v>
      </c>
    </row>
    <row r="393" spans="1:65" s="13" customFormat="1" ht="11.25">
      <c r="B393" s="192"/>
      <c r="C393" s="193"/>
      <c r="D393" s="185" t="s">
        <v>132</v>
      </c>
      <c r="E393" s="194" t="s">
        <v>19</v>
      </c>
      <c r="F393" s="195" t="s">
        <v>633</v>
      </c>
      <c r="G393" s="193"/>
      <c r="H393" s="196">
        <v>1.2</v>
      </c>
      <c r="I393" s="197"/>
      <c r="J393" s="193"/>
      <c r="K393" s="193"/>
      <c r="L393" s="198"/>
      <c r="M393" s="199"/>
      <c r="N393" s="200"/>
      <c r="O393" s="200"/>
      <c r="P393" s="200"/>
      <c r="Q393" s="200"/>
      <c r="R393" s="200"/>
      <c r="S393" s="200"/>
      <c r="T393" s="201"/>
      <c r="AT393" s="202" t="s">
        <v>132</v>
      </c>
      <c r="AU393" s="202" t="s">
        <v>82</v>
      </c>
      <c r="AV393" s="13" t="s">
        <v>82</v>
      </c>
      <c r="AW393" s="13" t="s">
        <v>33</v>
      </c>
      <c r="AX393" s="13" t="s">
        <v>79</v>
      </c>
      <c r="AY393" s="202" t="s">
        <v>119</v>
      </c>
    </row>
    <row r="394" spans="1:65" s="2" customFormat="1" ht="16.5" customHeight="1">
      <c r="A394" s="33"/>
      <c r="B394" s="34"/>
      <c r="C394" s="172" t="s">
        <v>634</v>
      </c>
      <c r="D394" s="172" t="s">
        <v>121</v>
      </c>
      <c r="E394" s="173" t="s">
        <v>635</v>
      </c>
      <c r="F394" s="174" t="s">
        <v>636</v>
      </c>
      <c r="G394" s="175" t="s">
        <v>354</v>
      </c>
      <c r="H394" s="176">
        <v>54</v>
      </c>
      <c r="I394" s="177"/>
      <c r="J394" s="178">
        <f>ROUND(I394*H394,2)</f>
        <v>0</v>
      </c>
      <c r="K394" s="174" t="s">
        <v>125</v>
      </c>
      <c r="L394" s="38"/>
      <c r="M394" s="179" t="s">
        <v>19</v>
      </c>
      <c r="N394" s="180" t="s">
        <v>42</v>
      </c>
      <c r="O394" s="63"/>
      <c r="P394" s="181">
        <f>O394*H394</f>
        <v>0</v>
      </c>
      <c r="Q394" s="181">
        <v>0</v>
      </c>
      <c r="R394" s="181">
        <f>Q394*H394</f>
        <v>0</v>
      </c>
      <c r="S394" s="181">
        <v>0</v>
      </c>
      <c r="T394" s="182">
        <f>S394*H394</f>
        <v>0</v>
      </c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33"/>
      <c r="AR394" s="183" t="s">
        <v>126</v>
      </c>
      <c r="AT394" s="183" t="s">
        <v>121</v>
      </c>
      <c r="AU394" s="183" t="s">
        <v>82</v>
      </c>
      <c r="AY394" s="16" t="s">
        <v>119</v>
      </c>
      <c r="BE394" s="184">
        <f>IF(N394="základní",J394,0)</f>
        <v>0</v>
      </c>
      <c r="BF394" s="184">
        <f>IF(N394="snížená",J394,0)</f>
        <v>0</v>
      </c>
      <c r="BG394" s="184">
        <f>IF(N394="zákl. přenesená",J394,0)</f>
        <v>0</v>
      </c>
      <c r="BH394" s="184">
        <f>IF(N394="sníž. přenesená",J394,0)</f>
        <v>0</v>
      </c>
      <c r="BI394" s="184">
        <f>IF(N394="nulová",J394,0)</f>
        <v>0</v>
      </c>
      <c r="BJ394" s="16" t="s">
        <v>79</v>
      </c>
      <c r="BK394" s="184">
        <f>ROUND(I394*H394,2)</f>
        <v>0</v>
      </c>
      <c r="BL394" s="16" t="s">
        <v>126</v>
      </c>
      <c r="BM394" s="183" t="s">
        <v>637</v>
      </c>
    </row>
    <row r="395" spans="1:65" s="2" customFormat="1" ht="19.5">
      <c r="A395" s="33"/>
      <c r="B395" s="34"/>
      <c r="C395" s="35"/>
      <c r="D395" s="185" t="s">
        <v>128</v>
      </c>
      <c r="E395" s="35"/>
      <c r="F395" s="186" t="s">
        <v>638</v>
      </c>
      <c r="G395" s="35"/>
      <c r="H395" s="35"/>
      <c r="I395" s="187"/>
      <c r="J395" s="35"/>
      <c r="K395" s="35"/>
      <c r="L395" s="38"/>
      <c r="M395" s="188"/>
      <c r="N395" s="189"/>
      <c r="O395" s="63"/>
      <c r="P395" s="63"/>
      <c r="Q395" s="63"/>
      <c r="R395" s="63"/>
      <c r="S395" s="63"/>
      <c r="T395" s="64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T395" s="16" t="s">
        <v>128</v>
      </c>
      <c r="AU395" s="16" t="s">
        <v>82</v>
      </c>
    </row>
    <row r="396" spans="1:65" s="2" customFormat="1" ht="11.25">
      <c r="A396" s="33"/>
      <c r="B396" s="34"/>
      <c r="C396" s="35"/>
      <c r="D396" s="190" t="s">
        <v>130</v>
      </c>
      <c r="E396" s="35"/>
      <c r="F396" s="191" t="s">
        <v>639</v>
      </c>
      <c r="G396" s="35"/>
      <c r="H396" s="35"/>
      <c r="I396" s="187"/>
      <c r="J396" s="35"/>
      <c r="K396" s="35"/>
      <c r="L396" s="38"/>
      <c r="M396" s="188"/>
      <c r="N396" s="189"/>
      <c r="O396" s="63"/>
      <c r="P396" s="63"/>
      <c r="Q396" s="63"/>
      <c r="R396" s="63"/>
      <c r="S396" s="63"/>
      <c r="T396" s="64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T396" s="16" t="s">
        <v>130</v>
      </c>
      <c r="AU396" s="16" t="s">
        <v>82</v>
      </c>
    </row>
    <row r="397" spans="1:65" s="13" customFormat="1" ht="11.25">
      <c r="B397" s="192"/>
      <c r="C397" s="193"/>
      <c r="D397" s="185" t="s">
        <v>132</v>
      </c>
      <c r="E397" s="194" t="s">
        <v>19</v>
      </c>
      <c r="F397" s="195" t="s">
        <v>640</v>
      </c>
      <c r="G397" s="193"/>
      <c r="H397" s="196">
        <v>54</v>
      </c>
      <c r="I397" s="197"/>
      <c r="J397" s="193"/>
      <c r="K397" s="193"/>
      <c r="L397" s="198"/>
      <c r="M397" s="199"/>
      <c r="N397" s="200"/>
      <c r="O397" s="200"/>
      <c r="P397" s="200"/>
      <c r="Q397" s="200"/>
      <c r="R397" s="200"/>
      <c r="S397" s="200"/>
      <c r="T397" s="201"/>
      <c r="AT397" s="202" t="s">
        <v>132</v>
      </c>
      <c r="AU397" s="202" t="s">
        <v>82</v>
      </c>
      <c r="AV397" s="13" t="s">
        <v>82</v>
      </c>
      <c r="AW397" s="13" t="s">
        <v>33</v>
      </c>
      <c r="AX397" s="13" t="s">
        <v>79</v>
      </c>
      <c r="AY397" s="202" t="s">
        <v>119</v>
      </c>
    </row>
    <row r="398" spans="1:65" s="2" customFormat="1" ht="21.75" customHeight="1">
      <c r="A398" s="33"/>
      <c r="B398" s="34"/>
      <c r="C398" s="172" t="s">
        <v>641</v>
      </c>
      <c r="D398" s="172" t="s">
        <v>121</v>
      </c>
      <c r="E398" s="173" t="s">
        <v>642</v>
      </c>
      <c r="F398" s="174" t="s">
        <v>643</v>
      </c>
      <c r="G398" s="175" t="s">
        <v>354</v>
      </c>
      <c r="H398" s="176">
        <v>1.2</v>
      </c>
      <c r="I398" s="177"/>
      <c r="J398" s="178">
        <f>ROUND(I398*H398,2)</f>
        <v>0</v>
      </c>
      <c r="K398" s="174" t="s">
        <v>125</v>
      </c>
      <c r="L398" s="38"/>
      <c r="M398" s="179" t="s">
        <v>19</v>
      </c>
      <c r="N398" s="180" t="s">
        <v>42</v>
      </c>
      <c r="O398" s="63"/>
      <c r="P398" s="181">
        <f>O398*H398</f>
        <v>0</v>
      </c>
      <c r="Q398" s="181">
        <v>0</v>
      </c>
      <c r="R398" s="181">
        <f>Q398*H398</f>
        <v>0</v>
      </c>
      <c r="S398" s="181">
        <v>0</v>
      </c>
      <c r="T398" s="182">
        <f>S398*H398</f>
        <v>0</v>
      </c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R398" s="183" t="s">
        <v>126</v>
      </c>
      <c r="AT398" s="183" t="s">
        <v>121</v>
      </c>
      <c r="AU398" s="183" t="s">
        <v>82</v>
      </c>
      <c r="AY398" s="16" t="s">
        <v>119</v>
      </c>
      <c r="BE398" s="184">
        <f>IF(N398="základní",J398,0)</f>
        <v>0</v>
      </c>
      <c r="BF398" s="184">
        <f>IF(N398="snížená",J398,0)</f>
        <v>0</v>
      </c>
      <c r="BG398" s="184">
        <f>IF(N398="zákl. přenesená",J398,0)</f>
        <v>0</v>
      </c>
      <c r="BH398" s="184">
        <f>IF(N398="sníž. přenesená",J398,0)</f>
        <v>0</v>
      </c>
      <c r="BI398" s="184">
        <f>IF(N398="nulová",J398,0)</f>
        <v>0</v>
      </c>
      <c r="BJ398" s="16" t="s">
        <v>79</v>
      </c>
      <c r="BK398" s="184">
        <f>ROUND(I398*H398,2)</f>
        <v>0</v>
      </c>
      <c r="BL398" s="16" t="s">
        <v>126</v>
      </c>
      <c r="BM398" s="183" t="s">
        <v>644</v>
      </c>
    </row>
    <row r="399" spans="1:65" s="2" customFormat="1" ht="19.5">
      <c r="A399" s="33"/>
      <c r="B399" s="34"/>
      <c r="C399" s="35"/>
      <c r="D399" s="185" t="s">
        <v>128</v>
      </c>
      <c r="E399" s="35"/>
      <c r="F399" s="186" t="s">
        <v>645</v>
      </c>
      <c r="G399" s="35"/>
      <c r="H399" s="35"/>
      <c r="I399" s="187"/>
      <c r="J399" s="35"/>
      <c r="K399" s="35"/>
      <c r="L399" s="38"/>
      <c r="M399" s="188"/>
      <c r="N399" s="189"/>
      <c r="O399" s="63"/>
      <c r="P399" s="63"/>
      <c r="Q399" s="63"/>
      <c r="R399" s="63"/>
      <c r="S399" s="63"/>
      <c r="T399" s="64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T399" s="16" t="s">
        <v>128</v>
      </c>
      <c r="AU399" s="16" t="s">
        <v>82</v>
      </c>
    </row>
    <row r="400" spans="1:65" s="2" customFormat="1" ht="11.25">
      <c r="A400" s="33"/>
      <c r="B400" s="34"/>
      <c r="C400" s="35"/>
      <c r="D400" s="190" t="s">
        <v>130</v>
      </c>
      <c r="E400" s="35"/>
      <c r="F400" s="191" t="s">
        <v>646</v>
      </c>
      <c r="G400" s="35"/>
      <c r="H400" s="35"/>
      <c r="I400" s="187"/>
      <c r="J400" s="35"/>
      <c r="K400" s="35"/>
      <c r="L400" s="38"/>
      <c r="M400" s="188"/>
      <c r="N400" s="189"/>
      <c r="O400" s="63"/>
      <c r="P400" s="63"/>
      <c r="Q400" s="63"/>
      <c r="R400" s="63"/>
      <c r="S400" s="63"/>
      <c r="T400" s="64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T400" s="16" t="s">
        <v>130</v>
      </c>
      <c r="AU400" s="16" t="s">
        <v>82</v>
      </c>
    </row>
    <row r="401" spans="1:65" s="13" customFormat="1" ht="11.25">
      <c r="B401" s="192"/>
      <c r="C401" s="193"/>
      <c r="D401" s="185" t="s">
        <v>132</v>
      </c>
      <c r="E401" s="194" t="s">
        <v>19</v>
      </c>
      <c r="F401" s="195" t="s">
        <v>633</v>
      </c>
      <c r="G401" s="193"/>
      <c r="H401" s="196">
        <v>1.2</v>
      </c>
      <c r="I401" s="197"/>
      <c r="J401" s="193"/>
      <c r="K401" s="193"/>
      <c r="L401" s="198"/>
      <c r="M401" s="199"/>
      <c r="N401" s="200"/>
      <c r="O401" s="200"/>
      <c r="P401" s="200"/>
      <c r="Q401" s="200"/>
      <c r="R401" s="200"/>
      <c r="S401" s="200"/>
      <c r="T401" s="201"/>
      <c r="AT401" s="202" t="s">
        <v>132</v>
      </c>
      <c r="AU401" s="202" t="s">
        <v>82</v>
      </c>
      <c r="AV401" s="13" t="s">
        <v>82</v>
      </c>
      <c r="AW401" s="13" t="s">
        <v>33</v>
      </c>
      <c r="AX401" s="13" t="s">
        <v>79</v>
      </c>
      <c r="AY401" s="202" t="s">
        <v>119</v>
      </c>
    </row>
    <row r="402" spans="1:65" s="12" customFormat="1" ht="22.9" customHeight="1">
      <c r="B402" s="156"/>
      <c r="C402" s="157"/>
      <c r="D402" s="158" t="s">
        <v>70</v>
      </c>
      <c r="E402" s="170" t="s">
        <v>647</v>
      </c>
      <c r="F402" s="170" t="s">
        <v>648</v>
      </c>
      <c r="G402" s="157"/>
      <c r="H402" s="157"/>
      <c r="I402" s="160"/>
      <c r="J402" s="171">
        <f>BK402</f>
        <v>0</v>
      </c>
      <c r="K402" s="157"/>
      <c r="L402" s="162"/>
      <c r="M402" s="163"/>
      <c r="N402" s="164"/>
      <c r="O402" s="164"/>
      <c r="P402" s="165">
        <f>SUM(P403:P405)</f>
        <v>0</v>
      </c>
      <c r="Q402" s="164"/>
      <c r="R402" s="165">
        <f>SUM(R403:R405)</f>
        <v>0</v>
      </c>
      <c r="S402" s="164"/>
      <c r="T402" s="166">
        <f>SUM(T403:T405)</f>
        <v>0</v>
      </c>
      <c r="AR402" s="167" t="s">
        <v>79</v>
      </c>
      <c r="AT402" s="168" t="s">
        <v>70</v>
      </c>
      <c r="AU402" s="168" t="s">
        <v>79</v>
      </c>
      <c r="AY402" s="167" t="s">
        <v>119</v>
      </c>
      <c r="BK402" s="169">
        <f>SUM(BK403:BK405)</f>
        <v>0</v>
      </c>
    </row>
    <row r="403" spans="1:65" s="2" customFormat="1" ht="21.75" customHeight="1">
      <c r="A403" s="33"/>
      <c r="B403" s="34"/>
      <c r="C403" s="172" t="s">
        <v>649</v>
      </c>
      <c r="D403" s="172" t="s">
        <v>121</v>
      </c>
      <c r="E403" s="173" t="s">
        <v>650</v>
      </c>
      <c r="F403" s="174" t="s">
        <v>651</v>
      </c>
      <c r="G403" s="175" t="s">
        <v>354</v>
      </c>
      <c r="H403" s="176">
        <v>190.108</v>
      </c>
      <c r="I403" s="177"/>
      <c r="J403" s="178">
        <f>ROUND(I403*H403,2)</f>
        <v>0</v>
      </c>
      <c r="K403" s="174" t="s">
        <v>125</v>
      </c>
      <c r="L403" s="38"/>
      <c r="M403" s="179" t="s">
        <v>19</v>
      </c>
      <c r="N403" s="180" t="s">
        <v>42</v>
      </c>
      <c r="O403" s="63"/>
      <c r="P403" s="181">
        <f>O403*H403</f>
        <v>0</v>
      </c>
      <c r="Q403" s="181">
        <v>0</v>
      </c>
      <c r="R403" s="181">
        <f>Q403*H403</f>
        <v>0</v>
      </c>
      <c r="S403" s="181">
        <v>0</v>
      </c>
      <c r="T403" s="182">
        <f>S403*H403</f>
        <v>0</v>
      </c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R403" s="183" t="s">
        <v>126</v>
      </c>
      <c r="AT403" s="183" t="s">
        <v>121</v>
      </c>
      <c r="AU403" s="183" t="s">
        <v>82</v>
      </c>
      <c r="AY403" s="16" t="s">
        <v>119</v>
      </c>
      <c r="BE403" s="184">
        <f>IF(N403="základní",J403,0)</f>
        <v>0</v>
      </c>
      <c r="BF403" s="184">
        <f>IF(N403="snížená",J403,0)</f>
        <v>0</v>
      </c>
      <c r="BG403" s="184">
        <f>IF(N403="zákl. přenesená",J403,0)</f>
        <v>0</v>
      </c>
      <c r="BH403" s="184">
        <f>IF(N403="sníž. přenesená",J403,0)</f>
        <v>0</v>
      </c>
      <c r="BI403" s="184">
        <f>IF(N403="nulová",J403,0)</f>
        <v>0</v>
      </c>
      <c r="BJ403" s="16" t="s">
        <v>79</v>
      </c>
      <c r="BK403" s="184">
        <f>ROUND(I403*H403,2)</f>
        <v>0</v>
      </c>
      <c r="BL403" s="16" t="s">
        <v>126</v>
      </c>
      <c r="BM403" s="183" t="s">
        <v>652</v>
      </c>
    </row>
    <row r="404" spans="1:65" s="2" customFormat="1" ht="19.5">
      <c r="A404" s="33"/>
      <c r="B404" s="34"/>
      <c r="C404" s="35"/>
      <c r="D404" s="185" t="s">
        <v>128</v>
      </c>
      <c r="E404" s="35"/>
      <c r="F404" s="186" t="s">
        <v>653</v>
      </c>
      <c r="G404" s="35"/>
      <c r="H404" s="35"/>
      <c r="I404" s="187"/>
      <c r="J404" s="35"/>
      <c r="K404" s="35"/>
      <c r="L404" s="38"/>
      <c r="M404" s="188"/>
      <c r="N404" s="189"/>
      <c r="O404" s="63"/>
      <c r="P404" s="63"/>
      <c r="Q404" s="63"/>
      <c r="R404" s="63"/>
      <c r="S404" s="63"/>
      <c r="T404" s="64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T404" s="16" t="s">
        <v>128</v>
      </c>
      <c r="AU404" s="16" t="s">
        <v>82</v>
      </c>
    </row>
    <row r="405" spans="1:65" s="2" customFormat="1" ht="11.25">
      <c r="A405" s="33"/>
      <c r="B405" s="34"/>
      <c r="C405" s="35"/>
      <c r="D405" s="190" t="s">
        <v>130</v>
      </c>
      <c r="E405" s="35"/>
      <c r="F405" s="191" t="s">
        <v>654</v>
      </c>
      <c r="G405" s="35"/>
      <c r="H405" s="35"/>
      <c r="I405" s="187"/>
      <c r="J405" s="35"/>
      <c r="K405" s="35"/>
      <c r="L405" s="38"/>
      <c r="M405" s="214"/>
      <c r="N405" s="215"/>
      <c r="O405" s="216"/>
      <c r="P405" s="216"/>
      <c r="Q405" s="216"/>
      <c r="R405" s="216"/>
      <c r="S405" s="216"/>
      <c r="T405" s="217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T405" s="16" t="s">
        <v>130</v>
      </c>
      <c r="AU405" s="16" t="s">
        <v>82</v>
      </c>
    </row>
    <row r="406" spans="1:65" s="2" customFormat="1" ht="6.95" customHeight="1">
      <c r="A406" s="33"/>
      <c r="B406" s="46"/>
      <c r="C406" s="47"/>
      <c r="D406" s="47"/>
      <c r="E406" s="47"/>
      <c r="F406" s="47"/>
      <c r="G406" s="47"/>
      <c r="H406" s="47"/>
      <c r="I406" s="47"/>
      <c r="J406" s="47"/>
      <c r="K406" s="47"/>
      <c r="L406" s="38"/>
      <c r="M406" s="33"/>
      <c r="O406" s="33"/>
      <c r="P406" s="33"/>
      <c r="Q406" s="33"/>
      <c r="R406" s="33"/>
      <c r="S406" s="33"/>
      <c r="T406" s="33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</row>
  </sheetData>
  <sheetProtection algorithmName="SHA-512" hashValue="9wrFBsrZ5LCUrVwKlJ98OV6umi4JammuOMDC51RIqn1fLFX6znknJ50rrSm/IxzDTvS5CMMZ25nKnYg9G3FDdg==" saltValue="Kmx1j52b4svxl1U/CKGraJrlVwXEWjl40DxryBBLqPX0tLIxSRyr0NT/MclMocU1riyPaiNQndldu1H9lJLsxg==" spinCount="100000" sheet="1" objects="1" scenarios="1" formatColumns="0" formatRows="0" autoFilter="0"/>
  <autoFilter ref="C85:K405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hyperlinks>
    <hyperlink ref="F91" r:id="rId1"/>
    <hyperlink ref="F95" r:id="rId2"/>
    <hyperlink ref="F99" r:id="rId3"/>
    <hyperlink ref="F103" r:id="rId4"/>
    <hyperlink ref="F107" r:id="rId5"/>
    <hyperlink ref="F111" r:id="rId6"/>
    <hyperlink ref="F115" r:id="rId7"/>
    <hyperlink ref="F119" r:id="rId8"/>
    <hyperlink ref="F124" r:id="rId9"/>
    <hyperlink ref="F127" r:id="rId10"/>
    <hyperlink ref="F130" r:id="rId11"/>
    <hyperlink ref="F133" r:id="rId12"/>
    <hyperlink ref="F140" r:id="rId13"/>
    <hyperlink ref="F148" r:id="rId14"/>
    <hyperlink ref="F152" r:id="rId15"/>
    <hyperlink ref="F156" r:id="rId16"/>
    <hyperlink ref="F160" r:id="rId17"/>
    <hyperlink ref="F163" r:id="rId18"/>
    <hyperlink ref="F166" r:id="rId19"/>
    <hyperlink ref="F169" r:id="rId20"/>
    <hyperlink ref="F172" r:id="rId21"/>
    <hyperlink ref="F175" r:id="rId22"/>
    <hyperlink ref="F178" r:id="rId23"/>
    <hyperlink ref="F181" r:id="rId24"/>
    <hyperlink ref="F184" r:id="rId25"/>
    <hyperlink ref="F187" r:id="rId26"/>
    <hyperlink ref="F191" r:id="rId27"/>
    <hyperlink ref="F195" r:id="rId28"/>
    <hyperlink ref="F199" r:id="rId29"/>
    <hyperlink ref="F203" r:id="rId30"/>
    <hyperlink ref="F208" r:id="rId31"/>
    <hyperlink ref="F213" r:id="rId32"/>
    <hyperlink ref="F217" r:id="rId33"/>
    <hyperlink ref="F221" r:id="rId34"/>
    <hyperlink ref="F229" r:id="rId35"/>
    <hyperlink ref="F234" r:id="rId36"/>
    <hyperlink ref="F238" r:id="rId37"/>
    <hyperlink ref="F246" r:id="rId38"/>
    <hyperlink ref="F251" r:id="rId39"/>
    <hyperlink ref="F255" r:id="rId40"/>
    <hyperlink ref="F259" r:id="rId41"/>
    <hyperlink ref="F265" r:id="rId42"/>
    <hyperlink ref="F269" r:id="rId43"/>
    <hyperlink ref="F274" r:id="rId44"/>
    <hyperlink ref="F279" r:id="rId45"/>
    <hyperlink ref="F287" r:id="rId46"/>
    <hyperlink ref="F292" r:id="rId47"/>
    <hyperlink ref="F298" r:id="rId48"/>
    <hyperlink ref="F302" r:id="rId49"/>
    <hyperlink ref="F307" r:id="rId50"/>
    <hyperlink ref="F312" r:id="rId51"/>
    <hyperlink ref="F317" r:id="rId52"/>
    <hyperlink ref="F323" r:id="rId53"/>
    <hyperlink ref="F328" r:id="rId54"/>
    <hyperlink ref="F333" r:id="rId55"/>
    <hyperlink ref="F339" r:id="rId56"/>
    <hyperlink ref="F352" r:id="rId57"/>
    <hyperlink ref="F358" r:id="rId58"/>
    <hyperlink ref="F362" r:id="rId59"/>
    <hyperlink ref="F366" r:id="rId60"/>
    <hyperlink ref="F370" r:id="rId61"/>
    <hyperlink ref="F379" r:id="rId62"/>
    <hyperlink ref="F383" r:id="rId63"/>
    <hyperlink ref="F387" r:id="rId64"/>
    <hyperlink ref="F392" r:id="rId65"/>
    <hyperlink ref="F396" r:id="rId66"/>
    <hyperlink ref="F400" r:id="rId67"/>
    <hyperlink ref="F405" r:id="rId68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69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3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AT2" s="16" t="s">
        <v>85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9"/>
      <c r="AT3" s="16" t="s">
        <v>82</v>
      </c>
    </row>
    <row r="4" spans="1:46" s="1" customFormat="1" ht="24.95" customHeight="1">
      <c r="B4" s="19"/>
      <c r="D4" s="102" t="s">
        <v>90</v>
      </c>
      <c r="L4" s="19"/>
      <c r="M4" s="103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04" t="s">
        <v>16</v>
      </c>
      <c r="L6" s="19"/>
    </row>
    <row r="7" spans="1:46" s="1" customFormat="1" ht="16.5" customHeight="1">
      <c r="B7" s="19"/>
      <c r="E7" s="339" t="str">
        <f>'Rekapitulace stavby'!K6</f>
        <v>K.ú. Velichovky, cesta VPC 6 vč. Dodatku č.1</v>
      </c>
      <c r="F7" s="340"/>
      <c r="G7" s="340"/>
      <c r="H7" s="340"/>
      <c r="L7" s="19"/>
    </row>
    <row r="8" spans="1:46" s="2" customFormat="1" ht="12" customHeight="1">
      <c r="A8" s="33"/>
      <c r="B8" s="38"/>
      <c r="C8" s="33"/>
      <c r="D8" s="104" t="s">
        <v>91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41" t="s">
        <v>655</v>
      </c>
      <c r="F9" s="342"/>
      <c r="G9" s="342"/>
      <c r="H9" s="342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4" t="s">
        <v>18</v>
      </c>
      <c r="E11" s="33"/>
      <c r="F11" s="106" t="s">
        <v>86</v>
      </c>
      <c r="G11" s="33"/>
      <c r="H11" s="33"/>
      <c r="I11" s="104" t="s">
        <v>20</v>
      </c>
      <c r="J11" s="106" t="s">
        <v>19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4" t="s">
        <v>21</v>
      </c>
      <c r="E12" s="33"/>
      <c r="F12" s="106" t="s">
        <v>22</v>
      </c>
      <c r="G12" s="33"/>
      <c r="H12" s="33"/>
      <c r="I12" s="104" t="s">
        <v>23</v>
      </c>
      <c r="J12" s="107" t="str">
        <f>'Rekapitulace stavby'!AN8</f>
        <v>1. 3. 2023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4" t="s">
        <v>25</v>
      </c>
      <c r="E14" s="33"/>
      <c r="F14" s="33"/>
      <c r="G14" s="33"/>
      <c r="H14" s="33"/>
      <c r="I14" s="104" t="s">
        <v>26</v>
      </c>
      <c r="J14" s="106" t="s">
        <v>19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6" t="s">
        <v>27</v>
      </c>
      <c r="F15" s="33"/>
      <c r="G15" s="33"/>
      <c r="H15" s="33"/>
      <c r="I15" s="104" t="s">
        <v>28</v>
      </c>
      <c r="J15" s="106" t="s">
        <v>19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4" t="s">
        <v>29</v>
      </c>
      <c r="E17" s="33"/>
      <c r="F17" s="33"/>
      <c r="G17" s="33"/>
      <c r="H17" s="33"/>
      <c r="I17" s="104" t="s">
        <v>26</v>
      </c>
      <c r="J17" s="29" t="str">
        <f>'Rekapitulace stavby'!AN13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43" t="str">
        <f>'Rekapitulace stavby'!E14</f>
        <v>Vyplň údaj</v>
      </c>
      <c r="F18" s="344"/>
      <c r="G18" s="344"/>
      <c r="H18" s="344"/>
      <c r="I18" s="104" t="s">
        <v>28</v>
      </c>
      <c r="J18" s="29" t="str">
        <f>'Rekapitulace stavby'!AN14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4" t="s">
        <v>31</v>
      </c>
      <c r="E20" s="33"/>
      <c r="F20" s="33"/>
      <c r="G20" s="33"/>
      <c r="H20" s="33"/>
      <c r="I20" s="104" t="s">
        <v>26</v>
      </c>
      <c r="J20" s="106" t="s">
        <v>19</v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6" t="s">
        <v>32</v>
      </c>
      <c r="F21" s="33"/>
      <c r="G21" s="33"/>
      <c r="H21" s="33"/>
      <c r="I21" s="104" t="s">
        <v>28</v>
      </c>
      <c r="J21" s="106" t="s">
        <v>19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4" t="s">
        <v>34</v>
      </c>
      <c r="E23" s="33"/>
      <c r="F23" s="33"/>
      <c r="G23" s="33"/>
      <c r="H23" s="33"/>
      <c r="I23" s="104" t="s">
        <v>26</v>
      </c>
      <c r="J23" s="106" t="str">
        <f>IF('Rekapitulace stavby'!AN19="","",'Rekapitulace stavby'!AN19)</f>
        <v/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6" t="str">
        <f>IF('Rekapitulace stavby'!E20="","",'Rekapitulace stavby'!E20)</f>
        <v xml:space="preserve"> </v>
      </c>
      <c r="F24" s="33"/>
      <c r="G24" s="33"/>
      <c r="H24" s="33"/>
      <c r="I24" s="104" t="s">
        <v>28</v>
      </c>
      <c r="J24" s="106" t="str">
        <f>IF('Rekapitulace stavby'!AN20="","",'Rekapitulace stavby'!AN20)</f>
        <v/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4" t="s">
        <v>35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8"/>
      <c r="B27" s="109"/>
      <c r="C27" s="108"/>
      <c r="D27" s="108"/>
      <c r="E27" s="345" t="s">
        <v>19</v>
      </c>
      <c r="F27" s="345"/>
      <c r="G27" s="345"/>
      <c r="H27" s="345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2" t="s">
        <v>37</v>
      </c>
      <c r="E30" s="33"/>
      <c r="F30" s="33"/>
      <c r="G30" s="33"/>
      <c r="H30" s="33"/>
      <c r="I30" s="33"/>
      <c r="J30" s="113">
        <f>ROUND(J82,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14" t="s">
        <v>39</v>
      </c>
      <c r="G32" s="33"/>
      <c r="H32" s="33"/>
      <c r="I32" s="114" t="s">
        <v>38</v>
      </c>
      <c r="J32" s="114" t="s">
        <v>40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15" t="s">
        <v>41</v>
      </c>
      <c r="E33" s="104" t="s">
        <v>42</v>
      </c>
      <c r="F33" s="116">
        <f>ROUND((SUM(BE82:BE129)),  2)</f>
        <v>0</v>
      </c>
      <c r="G33" s="33"/>
      <c r="H33" s="33"/>
      <c r="I33" s="117">
        <v>0.21</v>
      </c>
      <c r="J33" s="116">
        <f>ROUND(((SUM(BE82:BE129))*I33),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04" t="s">
        <v>43</v>
      </c>
      <c r="F34" s="116">
        <f>ROUND((SUM(BF82:BF129)),  2)</f>
        <v>0</v>
      </c>
      <c r="G34" s="33"/>
      <c r="H34" s="33"/>
      <c r="I34" s="117">
        <v>0.15</v>
      </c>
      <c r="J34" s="116">
        <f>ROUND(((SUM(BF82:BF129))*I34),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4" t="s">
        <v>44</v>
      </c>
      <c r="F35" s="116">
        <f>ROUND((SUM(BG82:BG129)),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4" t="s">
        <v>45</v>
      </c>
      <c r="F36" s="116">
        <f>ROUND((SUM(BH82:BH129)),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4" t="s">
        <v>46</v>
      </c>
      <c r="F37" s="116">
        <f>ROUND((SUM(BI82:BI129)),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18"/>
      <c r="D39" s="119" t="s">
        <v>47</v>
      </c>
      <c r="E39" s="120"/>
      <c r="F39" s="120"/>
      <c r="G39" s="121" t="s">
        <v>48</v>
      </c>
      <c r="H39" s="122" t="s">
        <v>49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93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346" t="str">
        <f>E7</f>
        <v>K.ú. Velichovky, cesta VPC 6 vč. Dodatku č.1</v>
      </c>
      <c r="F48" s="347"/>
      <c r="G48" s="347"/>
      <c r="H48" s="347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91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18" t="str">
        <f>E9</f>
        <v>SO-901 - Výsadby</v>
      </c>
      <c r="F50" s="348"/>
      <c r="G50" s="348"/>
      <c r="H50" s="348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 xml:space="preserve"> </v>
      </c>
      <c r="G52" s="35"/>
      <c r="H52" s="35"/>
      <c r="I52" s="28" t="s">
        <v>23</v>
      </c>
      <c r="J52" s="58" t="str">
        <f>IF(J12="","",J12)</f>
        <v>1. 3. 2023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25.7" customHeight="1">
      <c r="A54" s="33"/>
      <c r="B54" s="34"/>
      <c r="C54" s="28" t="s">
        <v>25</v>
      </c>
      <c r="D54" s="35"/>
      <c r="E54" s="35"/>
      <c r="F54" s="26" t="str">
        <f>E15</f>
        <v>ČR-SPÚ, Pobočka Náchod</v>
      </c>
      <c r="G54" s="35"/>
      <c r="H54" s="35"/>
      <c r="I54" s="28" t="s">
        <v>31</v>
      </c>
      <c r="J54" s="31" t="str">
        <f>E21</f>
        <v>Agroprojekce Litomyšl, s.r.o.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29</v>
      </c>
      <c r="D55" s="35"/>
      <c r="E55" s="35"/>
      <c r="F55" s="26" t="str">
        <f>IF(E18="","",E18)</f>
        <v>Vyplň údaj</v>
      </c>
      <c r="G55" s="35"/>
      <c r="H55" s="35"/>
      <c r="I55" s="28" t="s">
        <v>34</v>
      </c>
      <c r="J55" s="31" t="str">
        <f>E24</f>
        <v xml:space="preserve"> 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29" t="s">
        <v>94</v>
      </c>
      <c r="D57" s="130"/>
      <c r="E57" s="130"/>
      <c r="F57" s="130"/>
      <c r="G57" s="130"/>
      <c r="H57" s="130"/>
      <c r="I57" s="130"/>
      <c r="J57" s="131" t="s">
        <v>95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32" t="s">
        <v>69</v>
      </c>
      <c r="D59" s="35"/>
      <c r="E59" s="35"/>
      <c r="F59" s="35"/>
      <c r="G59" s="35"/>
      <c r="H59" s="35"/>
      <c r="I59" s="35"/>
      <c r="J59" s="76">
        <f>J82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96</v>
      </c>
    </row>
    <row r="60" spans="1:47" s="9" customFormat="1" ht="24.95" customHeight="1">
      <c r="B60" s="133"/>
      <c r="C60" s="134"/>
      <c r="D60" s="135" t="s">
        <v>97</v>
      </c>
      <c r="E60" s="136"/>
      <c r="F60" s="136"/>
      <c r="G60" s="136"/>
      <c r="H60" s="136"/>
      <c r="I60" s="136"/>
      <c r="J60" s="137">
        <f>J83</f>
        <v>0</v>
      </c>
      <c r="K60" s="134"/>
      <c r="L60" s="138"/>
    </row>
    <row r="61" spans="1:47" s="10" customFormat="1" ht="19.899999999999999" customHeight="1">
      <c r="B61" s="139"/>
      <c r="C61" s="140"/>
      <c r="D61" s="141" t="s">
        <v>98</v>
      </c>
      <c r="E61" s="142"/>
      <c r="F61" s="142"/>
      <c r="G61" s="142"/>
      <c r="H61" s="142"/>
      <c r="I61" s="142"/>
      <c r="J61" s="143">
        <f>J84</f>
        <v>0</v>
      </c>
      <c r="K61" s="140"/>
      <c r="L61" s="144"/>
    </row>
    <row r="62" spans="1:47" s="10" customFormat="1" ht="19.899999999999999" customHeight="1">
      <c r="B62" s="139"/>
      <c r="C62" s="140"/>
      <c r="D62" s="141" t="s">
        <v>103</v>
      </c>
      <c r="E62" s="142"/>
      <c r="F62" s="142"/>
      <c r="G62" s="142"/>
      <c r="H62" s="142"/>
      <c r="I62" s="142"/>
      <c r="J62" s="143">
        <f>J126</f>
        <v>0</v>
      </c>
      <c r="K62" s="140"/>
      <c r="L62" s="144"/>
    </row>
    <row r="63" spans="1:47" s="2" customFormat="1" ht="21.75" customHeight="1">
      <c r="A63" s="33"/>
      <c r="B63" s="34"/>
      <c r="C63" s="35"/>
      <c r="D63" s="35"/>
      <c r="E63" s="35"/>
      <c r="F63" s="35"/>
      <c r="G63" s="35"/>
      <c r="H63" s="35"/>
      <c r="I63" s="35"/>
      <c r="J63" s="35"/>
      <c r="K63" s="35"/>
      <c r="L63" s="105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</row>
    <row r="64" spans="1:47" s="2" customFormat="1" ht="6.95" customHeight="1">
      <c r="A64" s="33"/>
      <c r="B64" s="46"/>
      <c r="C64" s="47"/>
      <c r="D64" s="47"/>
      <c r="E64" s="47"/>
      <c r="F64" s="47"/>
      <c r="G64" s="47"/>
      <c r="H64" s="47"/>
      <c r="I64" s="47"/>
      <c r="J64" s="47"/>
      <c r="K64" s="47"/>
      <c r="L64" s="105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</row>
    <row r="68" spans="1:31" s="2" customFormat="1" ht="6.95" customHeight="1">
      <c r="A68" s="33"/>
      <c r="B68" s="48"/>
      <c r="C68" s="49"/>
      <c r="D68" s="49"/>
      <c r="E68" s="49"/>
      <c r="F68" s="49"/>
      <c r="G68" s="49"/>
      <c r="H68" s="49"/>
      <c r="I68" s="49"/>
      <c r="J68" s="49"/>
      <c r="K68" s="49"/>
      <c r="L68" s="105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31" s="2" customFormat="1" ht="24.95" customHeight="1">
      <c r="A69" s="33"/>
      <c r="B69" s="34"/>
      <c r="C69" s="22" t="s">
        <v>104</v>
      </c>
      <c r="D69" s="35"/>
      <c r="E69" s="35"/>
      <c r="F69" s="35"/>
      <c r="G69" s="35"/>
      <c r="H69" s="35"/>
      <c r="I69" s="35"/>
      <c r="J69" s="35"/>
      <c r="K69" s="35"/>
      <c r="L69" s="105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31" s="2" customFormat="1" ht="6.95" customHeight="1">
      <c r="A70" s="33"/>
      <c r="B70" s="34"/>
      <c r="C70" s="35"/>
      <c r="D70" s="35"/>
      <c r="E70" s="35"/>
      <c r="F70" s="35"/>
      <c r="G70" s="35"/>
      <c r="H70" s="35"/>
      <c r="I70" s="35"/>
      <c r="J70" s="35"/>
      <c r="K70" s="35"/>
      <c r="L70" s="105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12" customHeight="1">
      <c r="A71" s="33"/>
      <c r="B71" s="34"/>
      <c r="C71" s="28" t="s">
        <v>16</v>
      </c>
      <c r="D71" s="35"/>
      <c r="E71" s="35"/>
      <c r="F71" s="35"/>
      <c r="G71" s="35"/>
      <c r="H71" s="35"/>
      <c r="I71" s="35"/>
      <c r="J71" s="35"/>
      <c r="K71" s="35"/>
      <c r="L71" s="105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16.5" customHeight="1">
      <c r="A72" s="33"/>
      <c r="B72" s="34"/>
      <c r="C72" s="35"/>
      <c r="D72" s="35"/>
      <c r="E72" s="346" t="str">
        <f>E7</f>
        <v>K.ú. Velichovky, cesta VPC 6 vč. Dodatku č.1</v>
      </c>
      <c r="F72" s="347"/>
      <c r="G72" s="347"/>
      <c r="H72" s="347"/>
      <c r="I72" s="35"/>
      <c r="J72" s="35"/>
      <c r="K72" s="35"/>
      <c r="L72" s="10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12" customHeight="1">
      <c r="A73" s="33"/>
      <c r="B73" s="34"/>
      <c r="C73" s="28" t="s">
        <v>91</v>
      </c>
      <c r="D73" s="35"/>
      <c r="E73" s="35"/>
      <c r="F73" s="35"/>
      <c r="G73" s="35"/>
      <c r="H73" s="35"/>
      <c r="I73" s="35"/>
      <c r="J73" s="35"/>
      <c r="K73" s="35"/>
      <c r="L73" s="10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16.5" customHeight="1">
      <c r="A74" s="33"/>
      <c r="B74" s="34"/>
      <c r="C74" s="35"/>
      <c r="D74" s="35"/>
      <c r="E74" s="318" t="str">
        <f>E9</f>
        <v>SO-901 - Výsadby</v>
      </c>
      <c r="F74" s="348"/>
      <c r="G74" s="348"/>
      <c r="H74" s="348"/>
      <c r="I74" s="35"/>
      <c r="J74" s="35"/>
      <c r="K74" s="35"/>
      <c r="L74" s="10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6.95" customHeight="1">
      <c r="A75" s="33"/>
      <c r="B75" s="34"/>
      <c r="C75" s="35"/>
      <c r="D75" s="35"/>
      <c r="E75" s="35"/>
      <c r="F75" s="35"/>
      <c r="G75" s="35"/>
      <c r="H75" s="35"/>
      <c r="I75" s="35"/>
      <c r="J75" s="35"/>
      <c r="K75" s="35"/>
      <c r="L75" s="10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2" customHeight="1">
      <c r="A76" s="33"/>
      <c r="B76" s="34"/>
      <c r="C76" s="28" t="s">
        <v>21</v>
      </c>
      <c r="D76" s="35"/>
      <c r="E76" s="35"/>
      <c r="F76" s="26" t="str">
        <f>F12</f>
        <v xml:space="preserve"> </v>
      </c>
      <c r="G76" s="35"/>
      <c r="H76" s="35"/>
      <c r="I76" s="28" t="s">
        <v>23</v>
      </c>
      <c r="J76" s="58" t="str">
        <f>IF(J12="","",J12)</f>
        <v>1. 3. 2023</v>
      </c>
      <c r="K76" s="35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6.95" customHeight="1">
      <c r="A77" s="33"/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25.7" customHeight="1">
      <c r="A78" s="33"/>
      <c r="B78" s="34"/>
      <c r="C78" s="28" t="s">
        <v>25</v>
      </c>
      <c r="D78" s="35"/>
      <c r="E78" s="35"/>
      <c r="F78" s="26" t="str">
        <f>E15</f>
        <v>ČR-SPÚ, Pobočka Náchod</v>
      </c>
      <c r="G78" s="35"/>
      <c r="H78" s="35"/>
      <c r="I78" s="28" t="s">
        <v>31</v>
      </c>
      <c r="J78" s="31" t="str">
        <f>E21</f>
        <v>Agroprojekce Litomyšl, s.r.o.</v>
      </c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5.2" customHeight="1">
      <c r="A79" s="33"/>
      <c r="B79" s="34"/>
      <c r="C79" s="28" t="s">
        <v>29</v>
      </c>
      <c r="D79" s="35"/>
      <c r="E79" s="35"/>
      <c r="F79" s="26" t="str">
        <f>IF(E18="","",E18)</f>
        <v>Vyplň údaj</v>
      </c>
      <c r="G79" s="35"/>
      <c r="H79" s="35"/>
      <c r="I79" s="28" t="s">
        <v>34</v>
      </c>
      <c r="J79" s="31" t="str">
        <f>E24</f>
        <v xml:space="preserve"> </v>
      </c>
      <c r="K79" s="35"/>
      <c r="L79" s="10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0.35" customHeight="1">
      <c r="A80" s="33"/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10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11" customFormat="1" ht="29.25" customHeight="1">
      <c r="A81" s="145"/>
      <c r="B81" s="146"/>
      <c r="C81" s="147" t="s">
        <v>105</v>
      </c>
      <c r="D81" s="148" t="s">
        <v>56</v>
      </c>
      <c r="E81" s="148" t="s">
        <v>52</v>
      </c>
      <c r="F81" s="148" t="s">
        <v>53</v>
      </c>
      <c r="G81" s="148" t="s">
        <v>106</v>
      </c>
      <c r="H81" s="148" t="s">
        <v>107</v>
      </c>
      <c r="I81" s="148" t="s">
        <v>108</v>
      </c>
      <c r="J81" s="148" t="s">
        <v>95</v>
      </c>
      <c r="K81" s="149" t="s">
        <v>109</v>
      </c>
      <c r="L81" s="150"/>
      <c r="M81" s="67" t="s">
        <v>19</v>
      </c>
      <c r="N81" s="68" t="s">
        <v>41</v>
      </c>
      <c r="O81" s="68" t="s">
        <v>110</v>
      </c>
      <c r="P81" s="68" t="s">
        <v>111</v>
      </c>
      <c r="Q81" s="68" t="s">
        <v>112</v>
      </c>
      <c r="R81" s="68" t="s">
        <v>113</v>
      </c>
      <c r="S81" s="68" t="s">
        <v>114</v>
      </c>
      <c r="T81" s="69" t="s">
        <v>115</v>
      </c>
      <c r="U81" s="145"/>
      <c r="V81" s="145"/>
      <c r="W81" s="145"/>
      <c r="X81" s="145"/>
      <c r="Y81" s="145"/>
      <c r="Z81" s="145"/>
      <c r="AA81" s="145"/>
      <c r="AB81" s="145"/>
      <c r="AC81" s="145"/>
      <c r="AD81" s="145"/>
      <c r="AE81" s="145"/>
    </row>
    <row r="82" spans="1:65" s="2" customFormat="1" ht="22.9" customHeight="1">
      <c r="A82" s="33"/>
      <c r="B82" s="34"/>
      <c r="C82" s="74" t="s">
        <v>116</v>
      </c>
      <c r="D82" s="35"/>
      <c r="E82" s="35"/>
      <c r="F82" s="35"/>
      <c r="G82" s="35"/>
      <c r="H82" s="35"/>
      <c r="I82" s="35"/>
      <c r="J82" s="151">
        <f>BK82</f>
        <v>0</v>
      </c>
      <c r="K82" s="35"/>
      <c r="L82" s="38"/>
      <c r="M82" s="70"/>
      <c r="N82" s="152"/>
      <c r="O82" s="71"/>
      <c r="P82" s="153">
        <f>P83</f>
        <v>0</v>
      </c>
      <c r="Q82" s="71"/>
      <c r="R82" s="153">
        <f>R83</f>
        <v>0.39432</v>
      </c>
      <c r="S82" s="71"/>
      <c r="T82" s="154">
        <f>T83</f>
        <v>0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T82" s="16" t="s">
        <v>70</v>
      </c>
      <c r="AU82" s="16" t="s">
        <v>96</v>
      </c>
      <c r="BK82" s="155">
        <f>BK83</f>
        <v>0</v>
      </c>
    </row>
    <row r="83" spans="1:65" s="12" customFormat="1" ht="25.9" customHeight="1">
      <c r="B83" s="156"/>
      <c r="C83" s="157"/>
      <c r="D83" s="158" t="s">
        <v>70</v>
      </c>
      <c r="E83" s="159" t="s">
        <v>117</v>
      </c>
      <c r="F83" s="159" t="s">
        <v>118</v>
      </c>
      <c r="G83" s="157"/>
      <c r="H83" s="157"/>
      <c r="I83" s="160"/>
      <c r="J83" s="161">
        <f>BK83</f>
        <v>0</v>
      </c>
      <c r="K83" s="157"/>
      <c r="L83" s="162"/>
      <c r="M83" s="163"/>
      <c r="N83" s="164"/>
      <c r="O83" s="164"/>
      <c r="P83" s="165">
        <f>P84+P126</f>
        <v>0</v>
      </c>
      <c r="Q83" s="164"/>
      <c r="R83" s="165">
        <f>R84+R126</f>
        <v>0.39432</v>
      </c>
      <c r="S83" s="164"/>
      <c r="T83" s="166">
        <f>T84+T126</f>
        <v>0</v>
      </c>
      <c r="AR83" s="167" t="s">
        <v>79</v>
      </c>
      <c r="AT83" s="168" t="s">
        <v>70</v>
      </c>
      <c r="AU83" s="168" t="s">
        <v>71</v>
      </c>
      <c r="AY83" s="167" t="s">
        <v>119</v>
      </c>
      <c r="BK83" s="169">
        <f>BK84+BK126</f>
        <v>0</v>
      </c>
    </row>
    <row r="84" spans="1:65" s="12" customFormat="1" ht="22.9" customHeight="1">
      <c r="B84" s="156"/>
      <c r="C84" s="157"/>
      <c r="D84" s="158" t="s">
        <v>70</v>
      </c>
      <c r="E84" s="170" t="s">
        <v>79</v>
      </c>
      <c r="F84" s="170" t="s">
        <v>120</v>
      </c>
      <c r="G84" s="157"/>
      <c r="H84" s="157"/>
      <c r="I84" s="160"/>
      <c r="J84" s="171">
        <f>BK84</f>
        <v>0</v>
      </c>
      <c r="K84" s="157"/>
      <c r="L84" s="162"/>
      <c r="M84" s="163"/>
      <c r="N84" s="164"/>
      <c r="O84" s="164"/>
      <c r="P84" s="165">
        <f>SUM(P85:P125)</f>
        <v>0</v>
      </c>
      <c r="Q84" s="164"/>
      <c r="R84" s="165">
        <f>SUM(R85:R125)</f>
        <v>0.39432</v>
      </c>
      <c r="S84" s="164"/>
      <c r="T84" s="166">
        <f>SUM(T85:T125)</f>
        <v>0</v>
      </c>
      <c r="AR84" s="167" t="s">
        <v>79</v>
      </c>
      <c r="AT84" s="168" t="s">
        <v>70</v>
      </c>
      <c r="AU84" s="168" t="s">
        <v>79</v>
      </c>
      <c r="AY84" s="167" t="s">
        <v>119</v>
      </c>
      <c r="BK84" s="169">
        <f>SUM(BK85:BK125)</f>
        <v>0</v>
      </c>
    </row>
    <row r="85" spans="1:65" s="2" customFormat="1" ht="21.75" customHeight="1">
      <c r="A85" s="33"/>
      <c r="B85" s="34"/>
      <c r="C85" s="172" t="s">
        <v>79</v>
      </c>
      <c r="D85" s="172" t="s">
        <v>121</v>
      </c>
      <c r="E85" s="173" t="s">
        <v>656</v>
      </c>
      <c r="F85" s="174" t="s">
        <v>657</v>
      </c>
      <c r="G85" s="175" t="s">
        <v>136</v>
      </c>
      <c r="H85" s="176">
        <v>8</v>
      </c>
      <c r="I85" s="177"/>
      <c r="J85" s="178">
        <f>ROUND(I85*H85,2)</f>
        <v>0</v>
      </c>
      <c r="K85" s="174" t="s">
        <v>125</v>
      </c>
      <c r="L85" s="38"/>
      <c r="M85" s="179" t="s">
        <v>19</v>
      </c>
      <c r="N85" s="180" t="s">
        <v>42</v>
      </c>
      <c r="O85" s="63"/>
      <c r="P85" s="181">
        <f>O85*H85</f>
        <v>0</v>
      </c>
      <c r="Q85" s="181">
        <v>0</v>
      </c>
      <c r="R85" s="181">
        <f>Q85*H85</f>
        <v>0</v>
      </c>
      <c r="S85" s="181">
        <v>0</v>
      </c>
      <c r="T85" s="182">
        <f>S85*H85</f>
        <v>0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R85" s="183" t="s">
        <v>126</v>
      </c>
      <c r="AT85" s="183" t="s">
        <v>121</v>
      </c>
      <c r="AU85" s="183" t="s">
        <v>82</v>
      </c>
      <c r="AY85" s="16" t="s">
        <v>119</v>
      </c>
      <c r="BE85" s="184">
        <f>IF(N85="základní",J85,0)</f>
        <v>0</v>
      </c>
      <c r="BF85" s="184">
        <f>IF(N85="snížená",J85,0)</f>
        <v>0</v>
      </c>
      <c r="BG85" s="184">
        <f>IF(N85="zákl. přenesená",J85,0)</f>
        <v>0</v>
      </c>
      <c r="BH85" s="184">
        <f>IF(N85="sníž. přenesená",J85,0)</f>
        <v>0</v>
      </c>
      <c r="BI85" s="184">
        <f>IF(N85="nulová",J85,0)</f>
        <v>0</v>
      </c>
      <c r="BJ85" s="16" t="s">
        <v>79</v>
      </c>
      <c r="BK85" s="184">
        <f>ROUND(I85*H85,2)</f>
        <v>0</v>
      </c>
      <c r="BL85" s="16" t="s">
        <v>126</v>
      </c>
      <c r="BM85" s="183" t="s">
        <v>658</v>
      </c>
    </row>
    <row r="86" spans="1:65" s="2" customFormat="1" ht="19.5">
      <c r="A86" s="33"/>
      <c r="B86" s="34"/>
      <c r="C86" s="35"/>
      <c r="D86" s="185" t="s">
        <v>128</v>
      </c>
      <c r="E86" s="35"/>
      <c r="F86" s="186" t="s">
        <v>659</v>
      </c>
      <c r="G86" s="35"/>
      <c r="H86" s="35"/>
      <c r="I86" s="187"/>
      <c r="J86" s="35"/>
      <c r="K86" s="35"/>
      <c r="L86" s="38"/>
      <c r="M86" s="188"/>
      <c r="N86" s="189"/>
      <c r="O86" s="63"/>
      <c r="P86" s="63"/>
      <c r="Q86" s="63"/>
      <c r="R86" s="63"/>
      <c r="S86" s="63"/>
      <c r="T86" s="64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T86" s="16" t="s">
        <v>128</v>
      </c>
      <c r="AU86" s="16" t="s">
        <v>82</v>
      </c>
    </row>
    <row r="87" spans="1:65" s="2" customFormat="1" ht="11.25">
      <c r="A87" s="33"/>
      <c r="B87" s="34"/>
      <c r="C87" s="35"/>
      <c r="D87" s="190" t="s">
        <v>130</v>
      </c>
      <c r="E87" s="35"/>
      <c r="F87" s="191" t="s">
        <v>660</v>
      </c>
      <c r="G87" s="35"/>
      <c r="H87" s="35"/>
      <c r="I87" s="187"/>
      <c r="J87" s="35"/>
      <c r="K87" s="35"/>
      <c r="L87" s="38"/>
      <c r="M87" s="188"/>
      <c r="N87" s="189"/>
      <c r="O87" s="63"/>
      <c r="P87" s="63"/>
      <c r="Q87" s="63"/>
      <c r="R87" s="63"/>
      <c r="S87" s="63"/>
      <c r="T87" s="64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6" t="s">
        <v>130</v>
      </c>
      <c r="AU87" s="16" t="s">
        <v>82</v>
      </c>
    </row>
    <row r="88" spans="1:65" s="2" customFormat="1" ht="16.5" customHeight="1">
      <c r="A88" s="33"/>
      <c r="B88" s="34"/>
      <c r="C88" s="172" t="s">
        <v>82</v>
      </c>
      <c r="D88" s="172" t="s">
        <v>121</v>
      </c>
      <c r="E88" s="173" t="s">
        <v>661</v>
      </c>
      <c r="F88" s="174" t="s">
        <v>662</v>
      </c>
      <c r="G88" s="175" t="s">
        <v>136</v>
      </c>
      <c r="H88" s="176">
        <v>8</v>
      </c>
      <c r="I88" s="177"/>
      <c r="J88" s="178">
        <f>ROUND(I88*H88,2)</f>
        <v>0</v>
      </c>
      <c r="K88" s="174" t="s">
        <v>125</v>
      </c>
      <c r="L88" s="38"/>
      <c r="M88" s="179" t="s">
        <v>19</v>
      </c>
      <c r="N88" s="180" t="s">
        <v>42</v>
      </c>
      <c r="O88" s="63"/>
      <c r="P88" s="181">
        <f>O88*H88</f>
        <v>0</v>
      </c>
      <c r="Q88" s="181">
        <v>0</v>
      </c>
      <c r="R88" s="181">
        <f>Q88*H88</f>
        <v>0</v>
      </c>
      <c r="S88" s="181">
        <v>0</v>
      </c>
      <c r="T88" s="182">
        <f>S88*H88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R88" s="183" t="s">
        <v>126</v>
      </c>
      <c r="AT88" s="183" t="s">
        <v>121</v>
      </c>
      <c r="AU88" s="183" t="s">
        <v>82</v>
      </c>
      <c r="AY88" s="16" t="s">
        <v>119</v>
      </c>
      <c r="BE88" s="184">
        <f>IF(N88="základní",J88,0)</f>
        <v>0</v>
      </c>
      <c r="BF88" s="184">
        <f>IF(N88="snížená",J88,0)</f>
        <v>0</v>
      </c>
      <c r="BG88" s="184">
        <f>IF(N88="zákl. přenesená",J88,0)</f>
        <v>0</v>
      </c>
      <c r="BH88" s="184">
        <f>IF(N88="sníž. přenesená",J88,0)</f>
        <v>0</v>
      </c>
      <c r="BI88" s="184">
        <f>IF(N88="nulová",J88,0)</f>
        <v>0</v>
      </c>
      <c r="BJ88" s="16" t="s">
        <v>79</v>
      </c>
      <c r="BK88" s="184">
        <f>ROUND(I88*H88,2)</f>
        <v>0</v>
      </c>
      <c r="BL88" s="16" t="s">
        <v>126</v>
      </c>
      <c r="BM88" s="183" t="s">
        <v>663</v>
      </c>
    </row>
    <row r="89" spans="1:65" s="2" customFormat="1" ht="11.25">
      <c r="A89" s="33"/>
      <c r="B89" s="34"/>
      <c r="C89" s="35"/>
      <c r="D89" s="185" t="s">
        <v>128</v>
      </c>
      <c r="E89" s="35"/>
      <c r="F89" s="186" t="s">
        <v>664</v>
      </c>
      <c r="G89" s="35"/>
      <c r="H89" s="35"/>
      <c r="I89" s="187"/>
      <c r="J89" s="35"/>
      <c r="K89" s="35"/>
      <c r="L89" s="38"/>
      <c r="M89" s="188"/>
      <c r="N89" s="189"/>
      <c r="O89" s="63"/>
      <c r="P89" s="63"/>
      <c r="Q89" s="63"/>
      <c r="R89" s="63"/>
      <c r="S89" s="63"/>
      <c r="T89" s="64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T89" s="16" t="s">
        <v>128</v>
      </c>
      <c r="AU89" s="16" t="s">
        <v>82</v>
      </c>
    </row>
    <row r="90" spans="1:65" s="2" customFormat="1" ht="11.25">
      <c r="A90" s="33"/>
      <c r="B90" s="34"/>
      <c r="C90" s="35"/>
      <c r="D90" s="190" t="s">
        <v>130</v>
      </c>
      <c r="E90" s="35"/>
      <c r="F90" s="191" t="s">
        <v>665</v>
      </c>
      <c r="G90" s="35"/>
      <c r="H90" s="35"/>
      <c r="I90" s="187"/>
      <c r="J90" s="35"/>
      <c r="K90" s="35"/>
      <c r="L90" s="38"/>
      <c r="M90" s="188"/>
      <c r="N90" s="189"/>
      <c r="O90" s="63"/>
      <c r="P90" s="63"/>
      <c r="Q90" s="63"/>
      <c r="R90" s="63"/>
      <c r="S90" s="63"/>
      <c r="T90" s="64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T90" s="16" t="s">
        <v>130</v>
      </c>
      <c r="AU90" s="16" t="s">
        <v>82</v>
      </c>
    </row>
    <row r="91" spans="1:65" s="2" customFormat="1" ht="16.5" customHeight="1">
      <c r="A91" s="33"/>
      <c r="B91" s="34"/>
      <c r="C91" s="204" t="s">
        <v>141</v>
      </c>
      <c r="D91" s="204" t="s">
        <v>388</v>
      </c>
      <c r="E91" s="205" t="s">
        <v>666</v>
      </c>
      <c r="F91" s="206" t="s">
        <v>667</v>
      </c>
      <c r="G91" s="207" t="s">
        <v>136</v>
      </c>
      <c r="H91" s="208">
        <v>8</v>
      </c>
      <c r="I91" s="209"/>
      <c r="J91" s="210">
        <f>ROUND(I91*H91,2)</f>
        <v>0</v>
      </c>
      <c r="K91" s="206" t="s">
        <v>19</v>
      </c>
      <c r="L91" s="211"/>
      <c r="M91" s="212" t="s">
        <v>19</v>
      </c>
      <c r="N91" s="213" t="s">
        <v>42</v>
      </c>
      <c r="O91" s="63"/>
      <c r="P91" s="181">
        <f>O91*H91</f>
        <v>0</v>
      </c>
      <c r="Q91" s="181">
        <v>2.7E-2</v>
      </c>
      <c r="R91" s="181">
        <f>Q91*H91</f>
        <v>0.216</v>
      </c>
      <c r="S91" s="181">
        <v>0</v>
      </c>
      <c r="T91" s="182">
        <f>S91*H91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183" t="s">
        <v>174</v>
      </c>
      <c r="AT91" s="183" t="s">
        <v>388</v>
      </c>
      <c r="AU91" s="183" t="s">
        <v>82</v>
      </c>
      <c r="AY91" s="16" t="s">
        <v>119</v>
      </c>
      <c r="BE91" s="184">
        <f>IF(N91="základní",J91,0)</f>
        <v>0</v>
      </c>
      <c r="BF91" s="184">
        <f>IF(N91="snížená",J91,0)</f>
        <v>0</v>
      </c>
      <c r="BG91" s="184">
        <f>IF(N91="zákl. přenesená",J91,0)</f>
        <v>0</v>
      </c>
      <c r="BH91" s="184">
        <f>IF(N91="sníž. přenesená",J91,0)</f>
        <v>0</v>
      </c>
      <c r="BI91" s="184">
        <f>IF(N91="nulová",J91,0)</f>
        <v>0</v>
      </c>
      <c r="BJ91" s="16" t="s">
        <v>79</v>
      </c>
      <c r="BK91" s="184">
        <f>ROUND(I91*H91,2)</f>
        <v>0</v>
      </c>
      <c r="BL91" s="16" t="s">
        <v>126</v>
      </c>
      <c r="BM91" s="183" t="s">
        <v>668</v>
      </c>
    </row>
    <row r="92" spans="1:65" s="2" customFormat="1" ht="11.25">
      <c r="A92" s="33"/>
      <c r="B92" s="34"/>
      <c r="C92" s="35"/>
      <c r="D92" s="185" t="s">
        <v>128</v>
      </c>
      <c r="E92" s="35"/>
      <c r="F92" s="186" t="s">
        <v>667</v>
      </c>
      <c r="G92" s="35"/>
      <c r="H92" s="35"/>
      <c r="I92" s="187"/>
      <c r="J92" s="35"/>
      <c r="K92" s="35"/>
      <c r="L92" s="38"/>
      <c r="M92" s="188"/>
      <c r="N92" s="189"/>
      <c r="O92" s="63"/>
      <c r="P92" s="63"/>
      <c r="Q92" s="63"/>
      <c r="R92" s="63"/>
      <c r="S92" s="63"/>
      <c r="T92" s="64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T92" s="16" t="s">
        <v>128</v>
      </c>
      <c r="AU92" s="16" t="s">
        <v>82</v>
      </c>
    </row>
    <row r="93" spans="1:65" s="2" customFormat="1" ht="39">
      <c r="A93" s="33"/>
      <c r="B93" s="34"/>
      <c r="C93" s="35"/>
      <c r="D93" s="185" t="s">
        <v>160</v>
      </c>
      <c r="E93" s="35"/>
      <c r="F93" s="203" t="s">
        <v>669</v>
      </c>
      <c r="G93" s="35"/>
      <c r="H93" s="35"/>
      <c r="I93" s="187"/>
      <c r="J93" s="35"/>
      <c r="K93" s="35"/>
      <c r="L93" s="38"/>
      <c r="M93" s="188"/>
      <c r="N93" s="189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160</v>
      </c>
      <c r="AU93" s="16" t="s">
        <v>82</v>
      </c>
    </row>
    <row r="94" spans="1:65" s="2" customFormat="1" ht="21.75" customHeight="1">
      <c r="A94" s="33"/>
      <c r="B94" s="34"/>
      <c r="C94" s="172" t="s">
        <v>126</v>
      </c>
      <c r="D94" s="172" t="s">
        <v>121</v>
      </c>
      <c r="E94" s="173" t="s">
        <v>670</v>
      </c>
      <c r="F94" s="174" t="s">
        <v>671</v>
      </c>
      <c r="G94" s="175" t="s">
        <v>136</v>
      </c>
      <c r="H94" s="176">
        <v>8</v>
      </c>
      <c r="I94" s="177"/>
      <c r="J94" s="178">
        <f>ROUND(I94*H94,2)</f>
        <v>0</v>
      </c>
      <c r="K94" s="174" t="s">
        <v>125</v>
      </c>
      <c r="L94" s="38"/>
      <c r="M94" s="179" t="s">
        <v>19</v>
      </c>
      <c r="N94" s="180" t="s">
        <v>42</v>
      </c>
      <c r="O94" s="63"/>
      <c r="P94" s="181">
        <f>O94*H94</f>
        <v>0</v>
      </c>
      <c r="Q94" s="181">
        <v>5.0000000000000002E-5</v>
      </c>
      <c r="R94" s="181">
        <f>Q94*H94</f>
        <v>4.0000000000000002E-4</v>
      </c>
      <c r="S94" s="181">
        <v>0</v>
      </c>
      <c r="T94" s="182">
        <f>S94*H94</f>
        <v>0</v>
      </c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R94" s="183" t="s">
        <v>126</v>
      </c>
      <c r="AT94" s="183" t="s">
        <v>121</v>
      </c>
      <c r="AU94" s="183" t="s">
        <v>82</v>
      </c>
      <c r="AY94" s="16" t="s">
        <v>119</v>
      </c>
      <c r="BE94" s="184">
        <f>IF(N94="základní",J94,0)</f>
        <v>0</v>
      </c>
      <c r="BF94" s="184">
        <f>IF(N94="snížená",J94,0)</f>
        <v>0</v>
      </c>
      <c r="BG94" s="184">
        <f>IF(N94="zákl. přenesená",J94,0)</f>
        <v>0</v>
      </c>
      <c r="BH94" s="184">
        <f>IF(N94="sníž. přenesená",J94,0)</f>
        <v>0</v>
      </c>
      <c r="BI94" s="184">
        <f>IF(N94="nulová",J94,0)</f>
        <v>0</v>
      </c>
      <c r="BJ94" s="16" t="s">
        <v>79</v>
      </c>
      <c r="BK94" s="184">
        <f>ROUND(I94*H94,2)</f>
        <v>0</v>
      </c>
      <c r="BL94" s="16" t="s">
        <v>126</v>
      </c>
      <c r="BM94" s="183" t="s">
        <v>672</v>
      </c>
    </row>
    <row r="95" spans="1:65" s="2" customFormat="1" ht="11.25">
      <c r="A95" s="33"/>
      <c r="B95" s="34"/>
      <c r="C95" s="35"/>
      <c r="D95" s="185" t="s">
        <v>128</v>
      </c>
      <c r="E95" s="35"/>
      <c r="F95" s="186" t="s">
        <v>673</v>
      </c>
      <c r="G95" s="35"/>
      <c r="H95" s="35"/>
      <c r="I95" s="187"/>
      <c r="J95" s="35"/>
      <c r="K95" s="35"/>
      <c r="L95" s="38"/>
      <c r="M95" s="188"/>
      <c r="N95" s="189"/>
      <c r="O95" s="63"/>
      <c r="P95" s="63"/>
      <c r="Q95" s="63"/>
      <c r="R95" s="63"/>
      <c r="S95" s="63"/>
      <c r="T95" s="64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T95" s="16" t="s">
        <v>128</v>
      </c>
      <c r="AU95" s="16" t="s">
        <v>82</v>
      </c>
    </row>
    <row r="96" spans="1:65" s="2" customFormat="1" ht="11.25">
      <c r="A96" s="33"/>
      <c r="B96" s="34"/>
      <c r="C96" s="35"/>
      <c r="D96" s="190" t="s">
        <v>130</v>
      </c>
      <c r="E96" s="35"/>
      <c r="F96" s="191" t="s">
        <v>674</v>
      </c>
      <c r="G96" s="35"/>
      <c r="H96" s="35"/>
      <c r="I96" s="187"/>
      <c r="J96" s="35"/>
      <c r="K96" s="35"/>
      <c r="L96" s="38"/>
      <c r="M96" s="188"/>
      <c r="N96" s="189"/>
      <c r="O96" s="63"/>
      <c r="P96" s="63"/>
      <c r="Q96" s="63"/>
      <c r="R96" s="63"/>
      <c r="S96" s="63"/>
      <c r="T96" s="64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130</v>
      </c>
      <c r="AU96" s="16" t="s">
        <v>82</v>
      </c>
    </row>
    <row r="97" spans="1:65" s="2" customFormat="1" ht="16.5" customHeight="1">
      <c r="A97" s="33"/>
      <c r="B97" s="34"/>
      <c r="C97" s="204" t="s">
        <v>154</v>
      </c>
      <c r="D97" s="204" t="s">
        <v>388</v>
      </c>
      <c r="E97" s="205" t="s">
        <v>675</v>
      </c>
      <c r="F97" s="206" t="s">
        <v>676</v>
      </c>
      <c r="G97" s="207" t="s">
        <v>136</v>
      </c>
      <c r="H97" s="208">
        <v>24</v>
      </c>
      <c r="I97" s="209"/>
      <c r="J97" s="210">
        <f>ROUND(I97*H97,2)</f>
        <v>0</v>
      </c>
      <c r="K97" s="206" t="s">
        <v>125</v>
      </c>
      <c r="L97" s="211"/>
      <c r="M97" s="212" t="s">
        <v>19</v>
      </c>
      <c r="N97" s="213" t="s">
        <v>42</v>
      </c>
      <c r="O97" s="63"/>
      <c r="P97" s="181">
        <f>O97*H97</f>
        <v>0</v>
      </c>
      <c r="Q97" s="181">
        <v>4.7200000000000002E-3</v>
      </c>
      <c r="R97" s="181">
        <f>Q97*H97</f>
        <v>0.11328000000000001</v>
      </c>
      <c r="S97" s="181">
        <v>0</v>
      </c>
      <c r="T97" s="182">
        <f>S97*H97</f>
        <v>0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R97" s="183" t="s">
        <v>174</v>
      </c>
      <c r="AT97" s="183" t="s">
        <v>388</v>
      </c>
      <c r="AU97" s="183" t="s">
        <v>82</v>
      </c>
      <c r="AY97" s="16" t="s">
        <v>119</v>
      </c>
      <c r="BE97" s="184">
        <f>IF(N97="základní",J97,0)</f>
        <v>0</v>
      </c>
      <c r="BF97" s="184">
        <f>IF(N97="snížená",J97,0)</f>
        <v>0</v>
      </c>
      <c r="BG97" s="184">
        <f>IF(N97="zákl. přenesená",J97,0)</f>
        <v>0</v>
      </c>
      <c r="BH97" s="184">
        <f>IF(N97="sníž. přenesená",J97,0)</f>
        <v>0</v>
      </c>
      <c r="BI97" s="184">
        <f>IF(N97="nulová",J97,0)</f>
        <v>0</v>
      </c>
      <c r="BJ97" s="16" t="s">
        <v>79</v>
      </c>
      <c r="BK97" s="184">
        <f>ROUND(I97*H97,2)</f>
        <v>0</v>
      </c>
      <c r="BL97" s="16" t="s">
        <v>126</v>
      </c>
      <c r="BM97" s="183" t="s">
        <v>677</v>
      </c>
    </row>
    <row r="98" spans="1:65" s="2" customFormat="1" ht="11.25">
      <c r="A98" s="33"/>
      <c r="B98" s="34"/>
      <c r="C98" s="35"/>
      <c r="D98" s="185" t="s">
        <v>128</v>
      </c>
      <c r="E98" s="35"/>
      <c r="F98" s="186" t="s">
        <v>676</v>
      </c>
      <c r="G98" s="35"/>
      <c r="H98" s="35"/>
      <c r="I98" s="187"/>
      <c r="J98" s="35"/>
      <c r="K98" s="35"/>
      <c r="L98" s="38"/>
      <c r="M98" s="188"/>
      <c r="N98" s="189"/>
      <c r="O98" s="63"/>
      <c r="P98" s="63"/>
      <c r="Q98" s="63"/>
      <c r="R98" s="63"/>
      <c r="S98" s="63"/>
      <c r="T98" s="6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T98" s="16" t="s">
        <v>128</v>
      </c>
      <c r="AU98" s="16" t="s">
        <v>82</v>
      </c>
    </row>
    <row r="99" spans="1:65" s="13" customFormat="1" ht="11.25">
      <c r="B99" s="192"/>
      <c r="C99" s="193"/>
      <c r="D99" s="185" t="s">
        <v>132</v>
      </c>
      <c r="E99" s="194" t="s">
        <v>19</v>
      </c>
      <c r="F99" s="195" t="s">
        <v>678</v>
      </c>
      <c r="G99" s="193"/>
      <c r="H99" s="196">
        <v>24</v>
      </c>
      <c r="I99" s="197"/>
      <c r="J99" s="193"/>
      <c r="K99" s="193"/>
      <c r="L99" s="198"/>
      <c r="M99" s="199"/>
      <c r="N99" s="200"/>
      <c r="O99" s="200"/>
      <c r="P99" s="200"/>
      <c r="Q99" s="200"/>
      <c r="R99" s="200"/>
      <c r="S99" s="200"/>
      <c r="T99" s="201"/>
      <c r="AT99" s="202" t="s">
        <v>132</v>
      </c>
      <c r="AU99" s="202" t="s">
        <v>82</v>
      </c>
      <c r="AV99" s="13" t="s">
        <v>82</v>
      </c>
      <c r="AW99" s="13" t="s">
        <v>33</v>
      </c>
      <c r="AX99" s="13" t="s">
        <v>79</v>
      </c>
      <c r="AY99" s="202" t="s">
        <v>119</v>
      </c>
    </row>
    <row r="100" spans="1:65" s="2" customFormat="1" ht="16.5" customHeight="1">
      <c r="A100" s="33"/>
      <c r="B100" s="34"/>
      <c r="C100" s="204" t="s">
        <v>162</v>
      </c>
      <c r="D100" s="204" t="s">
        <v>388</v>
      </c>
      <c r="E100" s="205" t="s">
        <v>679</v>
      </c>
      <c r="F100" s="206" t="s">
        <v>680</v>
      </c>
      <c r="G100" s="207" t="s">
        <v>136</v>
      </c>
      <c r="H100" s="208">
        <v>24</v>
      </c>
      <c r="I100" s="209"/>
      <c r="J100" s="210">
        <f>ROUND(I100*H100,2)</f>
        <v>0</v>
      </c>
      <c r="K100" s="206" t="s">
        <v>19</v>
      </c>
      <c r="L100" s="211"/>
      <c r="M100" s="212" t="s">
        <v>19</v>
      </c>
      <c r="N100" s="213" t="s">
        <v>42</v>
      </c>
      <c r="O100" s="63"/>
      <c r="P100" s="181">
        <f>O100*H100</f>
        <v>0</v>
      </c>
      <c r="Q100" s="181">
        <v>2E-3</v>
      </c>
      <c r="R100" s="181">
        <f>Q100*H100</f>
        <v>4.8000000000000001E-2</v>
      </c>
      <c r="S100" s="181">
        <v>0</v>
      </c>
      <c r="T100" s="182">
        <f>S100*H100</f>
        <v>0</v>
      </c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R100" s="183" t="s">
        <v>174</v>
      </c>
      <c r="AT100" s="183" t="s">
        <v>388</v>
      </c>
      <c r="AU100" s="183" t="s">
        <v>82</v>
      </c>
      <c r="AY100" s="16" t="s">
        <v>119</v>
      </c>
      <c r="BE100" s="184">
        <f>IF(N100="základní",J100,0)</f>
        <v>0</v>
      </c>
      <c r="BF100" s="184">
        <f>IF(N100="snížená",J100,0)</f>
        <v>0</v>
      </c>
      <c r="BG100" s="184">
        <f>IF(N100="zákl. přenesená",J100,0)</f>
        <v>0</v>
      </c>
      <c r="BH100" s="184">
        <f>IF(N100="sníž. přenesená",J100,0)</f>
        <v>0</v>
      </c>
      <c r="BI100" s="184">
        <f>IF(N100="nulová",J100,0)</f>
        <v>0</v>
      </c>
      <c r="BJ100" s="16" t="s">
        <v>79</v>
      </c>
      <c r="BK100" s="184">
        <f>ROUND(I100*H100,2)</f>
        <v>0</v>
      </c>
      <c r="BL100" s="16" t="s">
        <v>126</v>
      </c>
      <c r="BM100" s="183" t="s">
        <v>681</v>
      </c>
    </row>
    <row r="101" spans="1:65" s="2" customFormat="1" ht="11.25">
      <c r="A101" s="33"/>
      <c r="B101" s="34"/>
      <c r="C101" s="35"/>
      <c r="D101" s="185" t="s">
        <v>128</v>
      </c>
      <c r="E101" s="35"/>
      <c r="F101" s="186" t="s">
        <v>680</v>
      </c>
      <c r="G101" s="35"/>
      <c r="H101" s="35"/>
      <c r="I101" s="187"/>
      <c r="J101" s="35"/>
      <c r="K101" s="35"/>
      <c r="L101" s="38"/>
      <c r="M101" s="188"/>
      <c r="N101" s="189"/>
      <c r="O101" s="63"/>
      <c r="P101" s="63"/>
      <c r="Q101" s="63"/>
      <c r="R101" s="63"/>
      <c r="S101" s="63"/>
      <c r="T101" s="64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T101" s="16" t="s">
        <v>128</v>
      </c>
      <c r="AU101" s="16" t="s">
        <v>82</v>
      </c>
    </row>
    <row r="102" spans="1:65" s="13" customFormat="1" ht="11.25">
      <c r="B102" s="192"/>
      <c r="C102" s="193"/>
      <c r="D102" s="185" t="s">
        <v>132</v>
      </c>
      <c r="E102" s="194" t="s">
        <v>19</v>
      </c>
      <c r="F102" s="195" t="s">
        <v>678</v>
      </c>
      <c r="G102" s="193"/>
      <c r="H102" s="196">
        <v>24</v>
      </c>
      <c r="I102" s="197"/>
      <c r="J102" s="193"/>
      <c r="K102" s="193"/>
      <c r="L102" s="198"/>
      <c r="M102" s="199"/>
      <c r="N102" s="200"/>
      <c r="O102" s="200"/>
      <c r="P102" s="200"/>
      <c r="Q102" s="200"/>
      <c r="R102" s="200"/>
      <c r="S102" s="200"/>
      <c r="T102" s="201"/>
      <c r="AT102" s="202" t="s">
        <v>132</v>
      </c>
      <c r="AU102" s="202" t="s">
        <v>82</v>
      </c>
      <c r="AV102" s="13" t="s">
        <v>82</v>
      </c>
      <c r="AW102" s="13" t="s">
        <v>33</v>
      </c>
      <c r="AX102" s="13" t="s">
        <v>79</v>
      </c>
      <c r="AY102" s="202" t="s">
        <v>119</v>
      </c>
    </row>
    <row r="103" spans="1:65" s="2" customFormat="1" ht="16.5" customHeight="1">
      <c r="A103" s="33"/>
      <c r="B103" s="34"/>
      <c r="C103" s="172" t="s">
        <v>168</v>
      </c>
      <c r="D103" s="172" t="s">
        <v>121</v>
      </c>
      <c r="E103" s="173" t="s">
        <v>682</v>
      </c>
      <c r="F103" s="174" t="s">
        <v>683</v>
      </c>
      <c r="G103" s="175" t="s">
        <v>136</v>
      </c>
      <c r="H103" s="176">
        <v>8</v>
      </c>
      <c r="I103" s="177"/>
      <c r="J103" s="178">
        <f>ROUND(I103*H103,2)</f>
        <v>0</v>
      </c>
      <c r="K103" s="174" t="s">
        <v>125</v>
      </c>
      <c r="L103" s="38"/>
      <c r="M103" s="179" t="s">
        <v>19</v>
      </c>
      <c r="N103" s="180" t="s">
        <v>42</v>
      </c>
      <c r="O103" s="63"/>
      <c r="P103" s="181">
        <f>O103*H103</f>
        <v>0</v>
      </c>
      <c r="Q103" s="181">
        <v>0</v>
      </c>
      <c r="R103" s="181">
        <f>Q103*H103</f>
        <v>0</v>
      </c>
      <c r="S103" s="181">
        <v>0</v>
      </c>
      <c r="T103" s="182">
        <f>S103*H103</f>
        <v>0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R103" s="183" t="s">
        <v>126</v>
      </c>
      <c r="AT103" s="183" t="s">
        <v>121</v>
      </c>
      <c r="AU103" s="183" t="s">
        <v>82</v>
      </c>
      <c r="AY103" s="16" t="s">
        <v>119</v>
      </c>
      <c r="BE103" s="184">
        <f>IF(N103="základní",J103,0)</f>
        <v>0</v>
      </c>
      <c r="BF103" s="184">
        <f>IF(N103="snížená",J103,0)</f>
        <v>0</v>
      </c>
      <c r="BG103" s="184">
        <f>IF(N103="zákl. přenesená",J103,0)</f>
        <v>0</v>
      </c>
      <c r="BH103" s="184">
        <f>IF(N103="sníž. přenesená",J103,0)</f>
        <v>0</v>
      </c>
      <c r="BI103" s="184">
        <f>IF(N103="nulová",J103,0)</f>
        <v>0</v>
      </c>
      <c r="BJ103" s="16" t="s">
        <v>79</v>
      </c>
      <c r="BK103" s="184">
        <f>ROUND(I103*H103,2)</f>
        <v>0</v>
      </c>
      <c r="BL103" s="16" t="s">
        <v>126</v>
      </c>
      <c r="BM103" s="183" t="s">
        <v>684</v>
      </c>
    </row>
    <row r="104" spans="1:65" s="2" customFormat="1" ht="11.25">
      <c r="A104" s="33"/>
      <c r="B104" s="34"/>
      <c r="C104" s="35"/>
      <c r="D104" s="185" t="s">
        <v>128</v>
      </c>
      <c r="E104" s="35"/>
      <c r="F104" s="186" t="s">
        <v>685</v>
      </c>
      <c r="G104" s="35"/>
      <c r="H104" s="35"/>
      <c r="I104" s="187"/>
      <c r="J104" s="35"/>
      <c r="K104" s="35"/>
      <c r="L104" s="38"/>
      <c r="M104" s="188"/>
      <c r="N104" s="189"/>
      <c r="O104" s="63"/>
      <c r="P104" s="63"/>
      <c r="Q104" s="63"/>
      <c r="R104" s="63"/>
      <c r="S104" s="63"/>
      <c r="T104" s="64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T104" s="16" t="s">
        <v>128</v>
      </c>
      <c r="AU104" s="16" t="s">
        <v>82</v>
      </c>
    </row>
    <row r="105" spans="1:65" s="2" customFormat="1" ht="11.25">
      <c r="A105" s="33"/>
      <c r="B105" s="34"/>
      <c r="C105" s="35"/>
      <c r="D105" s="190" t="s">
        <v>130</v>
      </c>
      <c r="E105" s="35"/>
      <c r="F105" s="191" t="s">
        <v>686</v>
      </c>
      <c r="G105" s="35"/>
      <c r="H105" s="35"/>
      <c r="I105" s="187"/>
      <c r="J105" s="35"/>
      <c r="K105" s="35"/>
      <c r="L105" s="38"/>
      <c r="M105" s="188"/>
      <c r="N105" s="189"/>
      <c r="O105" s="63"/>
      <c r="P105" s="63"/>
      <c r="Q105" s="63"/>
      <c r="R105" s="63"/>
      <c r="S105" s="63"/>
      <c r="T105" s="64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T105" s="16" t="s">
        <v>130</v>
      </c>
      <c r="AU105" s="16" t="s">
        <v>82</v>
      </c>
    </row>
    <row r="106" spans="1:65" s="2" customFormat="1" ht="29.25">
      <c r="A106" s="33"/>
      <c r="B106" s="34"/>
      <c r="C106" s="35"/>
      <c r="D106" s="185" t="s">
        <v>160</v>
      </c>
      <c r="E106" s="35"/>
      <c r="F106" s="203" t="s">
        <v>687</v>
      </c>
      <c r="G106" s="35"/>
      <c r="H106" s="35"/>
      <c r="I106" s="187"/>
      <c r="J106" s="35"/>
      <c r="K106" s="35"/>
      <c r="L106" s="38"/>
      <c r="M106" s="188"/>
      <c r="N106" s="189"/>
      <c r="O106" s="63"/>
      <c r="P106" s="63"/>
      <c r="Q106" s="63"/>
      <c r="R106" s="63"/>
      <c r="S106" s="63"/>
      <c r="T106" s="64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T106" s="16" t="s">
        <v>160</v>
      </c>
      <c r="AU106" s="16" t="s">
        <v>82</v>
      </c>
    </row>
    <row r="107" spans="1:65" s="2" customFormat="1" ht="16.5" customHeight="1">
      <c r="A107" s="33"/>
      <c r="B107" s="34"/>
      <c r="C107" s="172" t="s">
        <v>174</v>
      </c>
      <c r="D107" s="172" t="s">
        <v>121</v>
      </c>
      <c r="E107" s="173" t="s">
        <v>688</v>
      </c>
      <c r="F107" s="174" t="s">
        <v>689</v>
      </c>
      <c r="G107" s="175" t="s">
        <v>136</v>
      </c>
      <c r="H107" s="176">
        <v>8</v>
      </c>
      <c r="I107" s="177"/>
      <c r="J107" s="178">
        <f>ROUND(I107*H107,2)</f>
        <v>0</v>
      </c>
      <c r="K107" s="174" t="s">
        <v>125</v>
      </c>
      <c r="L107" s="38"/>
      <c r="M107" s="179" t="s">
        <v>19</v>
      </c>
      <c r="N107" s="180" t="s">
        <v>42</v>
      </c>
      <c r="O107" s="63"/>
      <c r="P107" s="181">
        <f>O107*H107</f>
        <v>0</v>
      </c>
      <c r="Q107" s="181">
        <v>2.0799999999999998E-3</v>
      </c>
      <c r="R107" s="181">
        <f>Q107*H107</f>
        <v>1.6639999999999999E-2</v>
      </c>
      <c r="S107" s="181">
        <v>0</v>
      </c>
      <c r="T107" s="182">
        <f>S107*H107</f>
        <v>0</v>
      </c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R107" s="183" t="s">
        <v>126</v>
      </c>
      <c r="AT107" s="183" t="s">
        <v>121</v>
      </c>
      <c r="AU107" s="183" t="s">
        <v>82</v>
      </c>
      <c r="AY107" s="16" t="s">
        <v>119</v>
      </c>
      <c r="BE107" s="184">
        <f>IF(N107="základní",J107,0)</f>
        <v>0</v>
      </c>
      <c r="BF107" s="184">
        <f>IF(N107="snížená",J107,0)</f>
        <v>0</v>
      </c>
      <c r="BG107" s="184">
        <f>IF(N107="zákl. přenesená",J107,0)</f>
        <v>0</v>
      </c>
      <c r="BH107" s="184">
        <f>IF(N107="sníž. přenesená",J107,0)</f>
        <v>0</v>
      </c>
      <c r="BI107" s="184">
        <f>IF(N107="nulová",J107,0)</f>
        <v>0</v>
      </c>
      <c r="BJ107" s="16" t="s">
        <v>79</v>
      </c>
      <c r="BK107" s="184">
        <f>ROUND(I107*H107,2)</f>
        <v>0</v>
      </c>
      <c r="BL107" s="16" t="s">
        <v>126</v>
      </c>
      <c r="BM107" s="183" t="s">
        <v>690</v>
      </c>
    </row>
    <row r="108" spans="1:65" s="2" customFormat="1" ht="11.25">
      <c r="A108" s="33"/>
      <c r="B108" s="34"/>
      <c r="C108" s="35"/>
      <c r="D108" s="185" t="s">
        <v>128</v>
      </c>
      <c r="E108" s="35"/>
      <c r="F108" s="186" t="s">
        <v>691</v>
      </c>
      <c r="G108" s="35"/>
      <c r="H108" s="35"/>
      <c r="I108" s="187"/>
      <c r="J108" s="35"/>
      <c r="K108" s="35"/>
      <c r="L108" s="38"/>
      <c r="M108" s="188"/>
      <c r="N108" s="189"/>
      <c r="O108" s="63"/>
      <c r="P108" s="63"/>
      <c r="Q108" s="63"/>
      <c r="R108" s="63"/>
      <c r="S108" s="63"/>
      <c r="T108" s="64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T108" s="16" t="s">
        <v>128</v>
      </c>
      <c r="AU108" s="16" t="s">
        <v>82</v>
      </c>
    </row>
    <row r="109" spans="1:65" s="2" customFormat="1" ht="11.25">
      <c r="A109" s="33"/>
      <c r="B109" s="34"/>
      <c r="C109" s="35"/>
      <c r="D109" s="190" t="s">
        <v>130</v>
      </c>
      <c r="E109" s="35"/>
      <c r="F109" s="191" t="s">
        <v>692</v>
      </c>
      <c r="G109" s="35"/>
      <c r="H109" s="35"/>
      <c r="I109" s="187"/>
      <c r="J109" s="35"/>
      <c r="K109" s="35"/>
      <c r="L109" s="38"/>
      <c r="M109" s="188"/>
      <c r="N109" s="189"/>
      <c r="O109" s="63"/>
      <c r="P109" s="63"/>
      <c r="Q109" s="63"/>
      <c r="R109" s="63"/>
      <c r="S109" s="63"/>
      <c r="T109" s="64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T109" s="16" t="s">
        <v>130</v>
      </c>
      <c r="AU109" s="16" t="s">
        <v>82</v>
      </c>
    </row>
    <row r="110" spans="1:65" s="2" customFormat="1" ht="19.5">
      <c r="A110" s="33"/>
      <c r="B110" s="34"/>
      <c r="C110" s="35"/>
      <c r="D110" s="185" t="s">
        <v>160</v>
      </c>
      <c r="E110" s="35"/>
      <c r="F110" s="203" t="s">
        <v>693</v>
      </c>
      <c r="G110" s="35"/>
      <c r="H110" s="35"/>
      <c r="I110" s="187"/>
      <c r="J110" s="35"/>
      <c r="K110" s="35"/>
      <c r="L110" s="38"/>
      <c r="M110" s="188"/>
      <c r="N110" s="189"/>
      <c r="O110" s="63"/>
      <c r="P110" s="63"/>
      <c r="Q110" s="63"/>
      <c r="R110" s="63"/>
      <c r="S110" s="63"/>
      <c r="T110" s="64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T110" s="16" t="s">
        <v>160</v>
      </c>
      <c r="AU110" s="16" t="s">
        <v>82</v>
      </c>
    </row>
    <row r="111" spans="1:65" s="2" customFormat="1" ht="16.5" customHeight="1">
      <c r="A111" s="33"/>
      <c r="B111" s="34"/>
      <c r="C111" s="172" t="s">
        <v>181</v>
      </c>
      <c r="D111" s="172" t="s">
        <v>121</v>
      </c>
      <c r="E111" s="173" t="s">
        <v>694</v>
      </c>
      <c r="F111" s="174" t="s">
        <v>695</v>
      </c>
      <c r="G111" s="175" t="s">
        <v>124</v>
      </c>
      <c r="H111" s="176">
        <v>2.88</v>
      </c>
      <c r="I111" s="177"/>
      <c r="J111" s="178">
        <f>ROUND(I111*H111,2)</f>
        <v>0</v>
      </c>
      <c r="K111" s="174" t="s">
        <v>125</v>
      </c>
      <c r="L111" s="38"/>
      <c r="M111" s="179" t="s">
        <v>19</v>
      </c>
      <c r="N111" s="180" t="s">
        <v>42</v>
      </c>
      <c r="O111" s="63"/>
      <c r="P111" s="181">
        <f>O111*H111</f>
        <v>0</v>
      </c>
      <c r="Q111" s="181">
        <v>0</v>
      </c>
      <c r="R111" s="181">
        <f>Q111*H111</f>
        <v>0</v>
      </c>
      <c r="S111" s="181">
        <v>0</v>
      </c>
      <c r="T111" s="182">
        <f>S111*H111</f>
        <v>0</v>
      </c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R111" s="183" t="s">
        <v>126</v>
      </c>
      <c r="AT111" s="183" t="s">
        <v>121</v>
      </c>
      <c r="AU111" s="183" t="s">
        <v>82</v>
      </c>
      <c r="AY111" s="16" t="s">
        <v>119</v>
      </c>
      <c r="BE111" s="184">
        <f>IF(N111="základní",J111,0)</f>
        <v>0</v>
      </c>
      <c r="BF111" s="184">
        <f>IF(N111="snížená",J111,0)</f>
        <v>0</v>
      </c>
      <c r="BG111" s="184">
        <f>IF(N111="zákl. přenesená",J111,0)</f>
        <v>0</v>
      </c>
      <c r="BH111" s="184">
        <f>IF(N111="sníž. přenesená",J111,0)</f>
        <v>0</v>
      </c>
      <c r="BI111" s="184">
        <f>IF(N111="nulová",J111,0)</f>
        <v>0</v>
      </c>
      <c r="BJ111" s="16" t="s">
        <v>79</v>
      </c>
      <c r="BK111" s="184">
        <f>ROUND(I111*H111,2)</f>
        <v>0</v>
      </c>
      <c r="BL111" s="16" t="s">
        <v>126</v>
      </c>
      <c r="BM111" s="183" t="s">
        <v>696</v>
      </c>
    </row>
    <row r="112" spans="1:65" s="2" customFormat="1" ht="11.25">
      <c r="A112" s="33"/>
      <c r="B112" s="34"/>
      <c r="C112" s="35"/>
      <c r="D112" s="185" t="s">
        <v>128</v>
      </c>
      <c r="E112" s="35"/>
      <c r="F112" s="186" t="s">
        <v>697</v>
      </c>
      <c r="G112" s="35"/>
      <c r="H112" s="35"/>
      <c r="I112" s="187"/>
      <c r="J112" s="35"/>
      <c r="K112" s="35"/>
      <c r="L112" s="38"/>
      <c r="M112" s="188"/>
      <c r="N112" s="189"/>
      <c r="O112" s="63"/>
      <c r="P112" s="63"/>
      <c r="Q112" s="63"/>
      <c r="R112" s="63"/>
      <c r="S112" s="63"/>
      <c r="T112" s="64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T112" s="16" t="s">
        <v>128</v>
      </c>
      <c r="AU112" s="16" t="s">
        <v>82</v>
      </c>
    </row>
    <row r="113" spans="1:65" s="2" customFormat="1" ht="11.25">
      <c r="A113" s="33"/>
      <c r="B113" s="34"/>
      <c r="C113" s="35"/>
      <c r="D113" s="190" t="s">
        <v>130</v>
      </c>
      <c r="E113" s="35"/>
      <c r="F113" s="191" t="s">
        <v>698</v>
      </c>
      <c r="G113" s="35"/>
      <c r="H113" s="35"/>
      <c r="I113" s="187"/>
      <c r="J113" s="35"/>
      <c r="K113" s="35"/>
      <c r="L113" s="38"/>
      <c r="M113" s="188"/>
      <c r="N113" s="189"/>
      <c r="O113" s="63"/>
      <c r="P113" s="63"/>
      <c r="Q113" s="63"/>
      <c r="R113" s="63"/>
      <c r="S113" s="63"/>
      <c r="T113" s="64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T113" s="16" t="s">
        <v>130</v>
      </c>
      <c r="AU113" s="16" t="s">
        <v>82</v>
      </c>
    </row>
    <row r="114" spans="1:65" s="2" customFormat="1" ht="19.5">
      <c r="A114" s="33"/>
      <c r="B114" s="34"/>
      <c r="C114" s="35"/>
      <c r="D114" s="185" t="s">
        <v>160</v>
      </c>
      <c r="E114" s="35"/>
      <c r="F114" s="203" t="s">
        <v>699</v>
      </c>
      <c r="G114" s="35"/>
      <c r="H114" s="35"/>
      <c r="I114" s="187"/>
      <c r="J114" s="35"/>
      <c r="K114" s="35"/>
      <c r="L114" s="38"/>
      <c r="M114" s="188"/>
      <c r="N114" s="189"/>
      <c r="O114" s="63"/>
      <c r="P114" s="63"/>
      <c r="Q114" s="63"/>
      <c r="R114" s="63"/>
      <c r="S114" s="63"/>
      <c r="T114" s="64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T114" s="16" t="s">
        <v>160</v>
      </c>
      <c r="AU114" s="16" t="s">
        <v>82</v>
      </c>
    </row>
    <row r="115" spans="1:65" s="13" customFormat="1" ht="11.25">
      <c r="B115" s="192"/>
      <c r="C115" s="193"/>
      <c r="D115" s="185" t="s">
        <v>132</v>
      </c>
      <c r="E115" s="194" t="s">
        <v>19</v>
      </c>
      <c r="F115" s="195" t="s">
        <v>700</v>
      </c>
      <c r="G115" s="193"/>
      <c r="H115" s="196">
        <v>2.88</v>
      </c>
      <c r="I115" s="197"/>
      <c r="J115" s="193"/>
      <c r="K115" s="193"/>
      <c r="L115" s="198"/>
      <c r="M115" s="199"/>
      <c r="N115" s="200"/>
      <c r="O115" s="200"/>
      <c r="P115" s="200"/>
      <c r="Q115" s="200"/>
      <c r="R115" s="200"/>
      <c r="S115" s="200"/>
      <c r="T115" s="201"/>
      <c r="AT115" s="202" t="s">
        <v>132</v>
      </c>
      <c r="AU115" s="202" t="s">
        <v>82</v>
      </c>
      <c r="AV115" s="13" t="s">
        <v>82</v>
      </c>
      <c r="AW115" s="13" t="s">
        <v>33</v>
      </c>
      <c r="AX115" s="13" t="s">
        <v>79</v>
      </c>
      <c r="AY115" s="202" t="s">
        <v>119</v>
      </c>
    </row>
    <row r="116" spans="1:65" s="2" customFormat="1" ht="16.5" customHeight="1">
      <c r="A116" s="33"/>
      <c r="B116" s="34"/>
      <c r="C116" s="172" t="s">
        <v>187</v>
      </c>
      <c r="D116" s="172" t="s">
        <v>121</v>
      </c>
      <c r="E116" s="173" t="s">
        <v>701</v>
      </c>
      <c r="F116" s="174" t="s">
        <v>702</v>
      </c>
      <c r="G116" s="175" t="s">
        <v>212</v>
      </c>
      <c r="H116" s="176">
        <v>0.16</v>
      </c>
      <c r="I116" s="177"/>
      <c r="J116" s="178">
        <f>ROUND(I116*H116,2)</f>
        <v>0</v>
      </c>
      <c r="K116" s="174" t="s">
        <v>125</v>
      </c>
      <c r="L116" s="38"/>
      <c r="M116" s="179" t="s">
        <v>19</v>
      </c>
      <c r="N116" s="180" t="s">
        <v>42</v>
      </c>
      <c r="O116" s="63"/>
      <c r="P116" s="181">
        <f>O116*H116</f>
        <v>0</v>
      </c>
      <c r="Q116" s="181">
        <v>0</v>
      </c>
      <c r="R116" s="181">
        <f>Q116*H116</f>
        <v>0</v>
      </c>
      <c r="S116" s="181">
        <v>0</v>
      </c>
      <c r="T116" s="182">
        <f>S116*H116</f>
        <v>0</v>
      </c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R116" s="183" t="s">
        <v>126</v>
      </c>
      <c r="AT116" s="183" t="s">
        <v>121</v>
      </c>
      <c r="AU116" s="183" t="s">
        <v>82</v>
      </c>
      <c r="AY116" s="16" t="s">
        <v>119</v>
      </c>
      <c r="BE116" s="184">
        <f>IF(N116="základní",J116,0)</f>
        <v>0</v>
      </c>
      <c r="BF116" s="184">
        <f>IF(N116="snížená",J116,0)</f>
        <v>0</v>
      </c>
      <c r="BG116" s="184">
        <f>IF(N116="zákl. přenesená",J116,0)</f>
        <v>0</v>
      </c>
      <c r="BH116" s="184">
        <f>IF(N116="sníž. přenesená",J116,0)</f>
        <v>0</v>
      </c>
      <c r="BI116" s="184">
        <f>IF(N116="nulová",J116,0)</f>
        <v>0</v>
      </c>
      <c r="BJ116" s="16" t="s">
        <v>79</v>
      </c>
      <c r="BK116" s="184">
        <f>ROUND(I116*H116,2)</f>
        <v>0</v>
      </c>
      <c r="BL116" s="16" t="s">
        <v>126</v>
      </c>
      <c r="BM116" s="183" t="s">
        <v>703</v>
      </c>
    </row>
    <row r="117" spans="1:65" s="2" customFormat="1" ht="11.25">
      <c r="A117" s="33"/>
      <c r="B117" s="34"/>
      <c r="C117" s="35"/>
      <c r="D117" s="185" t="s">
        <v>128</v>
      </c>
      <c r="E117" s="35"/>
      <c r="F117" s="186" t="s">
        <v>704</v>
      </c>
      <c r="G117" s="35"/>
      <c r="H117" s="35"/>
      <c r="I117" s="187"/>
      <c r="J117" s="35"/>
      <c r="K117" s="35"/>
      <c r="L117" s="38"/>
      <c r="M117" s="188"/>
      <c r="N117" s="189"/>
      <c r="O117" s="63"/>
      <c r="P117" s="63"/>
      <c r="Q117" s="63"/>
      <c r="R117" s="63"/>
      <c r="S117" s="63"/>
      <c r="T117" s="64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6" t="s">
        <v>128</v>
      </c>
      <c r="AU117" s="16" t="s">
        <v>82</v>
      </c>
    </row>
    <row r="118" spans="1:65" s="2" customFormat="1" ht="11.25">
      <c r="A118" s="33"/>
      <c r="B118" s="34"/>
      <c r="C118" s="35"/>
      <c r="D118" s="190" t="s">
        <v>130</v>
      </c>
      <c r="E118" s="35"/>
      <c r="F118" s="191" t="s">
        <v>705</v>
      </c>
      <c r="G118" s="35"/>
      <c r="H118" s="35"/>
      <c r="I118" s="187"/>
      <c r="J118" s="35"/>
      <c r="K118" s="35"/>
      <c r="L118" s="38"/>
      <c r="M118" s="188"/>
      <c r="N118" s="189"/>
      <c r="O118" s="63"/>
      <c r="P118" s="63"/>
      <c r="Q118" s="63"/>
      <c r="R118" s="63"/>
      <c r="S118" s="63"/>
      <c r="T118" s="64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6" t="s">
        <v>130</v>
      </c>
      <c r="AU118" s="16" t="s">
        <v>82</v>
      </c>
    </row>
    <row r="119" spans="1:65" s="13" customFormat="1" ht="11.25">
      <c r="B119" s="192"/>
      <c r="C119" s="193"/>
      <c r="D119" s="185" t="s">
        <v>132</v>
      </c>
      <c r="E119" s="194" t="s">
        <v>19</v>
      </c>
      <c r="F119" s="195" t="s">
        <v>706</v>
      </c>
      <c r="G119" s="193"/>
      <c r="H119" s="196">
        <v>0.16</v>
      </c>
      <c r="I119" s="197"/>
      <c r="J119" s="193"/>
      <c r="K119" s="193"/>
      <c r="L119" s="198"/>
      <c r="M119" s="199"/>
      <c r="N119" s="200"/>
      <c r="O119" s="200"/>
      <c r="P119" s="200"/>
      <c r="Q119" s="200"/>
      <c r="R119" s="200"/>
      <c r="S119" s="200"/>
      <c r="T119" s="201"/>
      <c r="AT119" s="202" t="s">
        <v>132</v>
      </c>
      <c r="AU119" s="202" t="s">
        <v>82</v>
      </c>
      <c r="AV119" s="13" t="s">
        <v>82</v>
      </c>
      <c r="AW119" s="13" t="s">
        <v>33</v>
      </c>
      <c r="AX119" s="13" t="s">
        <v>79</v>
      </c>
      <c r="AY119" s="202" t="s">
        <v>119</v>
      </c>
    </row>
    <row r="120" spans="1:65" s="2" customFormat="1" ht="16.5" customHeight="1">
      <c r="A120" s="33"/>
      <c r="B120" s="34"/>
      <c r="C120" s="172" t="s">
        <v>193</v>
      </c>
      <c r="D120" s="172" t="s">
        <v>121</v>
      </c>
      <c r="E120" s="173" t="s">
        <v>707</v>
      </c>
      <c r="F120" s="174" t="s">
        <v>708</v>
      </c>
      <c r="G120" s="175" t="s">
        <v>212</v>
      </c>
      <c r="H120" s="176">
        <v>0.16</v>
      </c>
      <c r="I120" s="177"/>
      <c r="J120" s="178">
        <f>ROUND(I120*H120,2)</f>
        <v>0</v>
      </c>
      <c r="K120" s="174" t="s">
        <v>125</v>
      </c>
      <c r="L120" s="38"/>
      <c r="M120" s="179" t="s">
        <v>19</v>
      </c>
      <c r="N120" s="180" t="s">
        <v>42</v>
      </c>
      <c r="O120" s="63"/>
      <c r="P120" s="181">
        <f>O120*H120</f>
        <v>0</v>
      </c>
      <c r="Q120" s="181">
        <v>0</v>
      </c>
      <c r="R120" s="181">
        <f>Q120*H120</f>
        <v>0</v>
      </c>
      <c r="S120" s="181">
        <v>0</v>
      </c>
      <c r="T120" s="182">
        <f>S120*H120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R120" s="183" t="s">
        <v>126</v>
      </c>
      <c r="AT120" s="183" t="s">
        <v>121</v>
      </c>
      <c r="AU120" s="183" t="s">
        <v>82</v>
      </c>
      <c r="AY120" s="16" t="s">
        <v>119</v>
      </c>
      <c r="BE120" s="184">
        <f>IF(N120="základní",J120,0)</f>
        <v>0</v>
      </c>
      <c r="BF120" s="184">
        <f>IF(N120="snížená",J120,0)</f>
        <v>0</v>
      </c>
      <c r="BG120" s="184">
        <f>IF(N120="zákl. přenesená",J120,0)</f>
        <v>0</v>
      </c>
      <c r="BH120" s="184">
        <f>IF(N120="sníž. přenesená",J120,0)</f>
        <v>0</v>
      </c>
      <c r="BI120" s="184">
        <f>IF(N120="nulová",J120,0)</f>
        <v>0</v>
      </c>
      <c r="BJ120" s="16" t="s">
        <v>79</v>
      </c>
      <c r="BK120" s="184">
        <f>ROUND(I120*H120,2)</f>
        <v>0</v>
      </c>
      <c r="BL120" s="16" t="s">
        <v>126</v>
      </c>
      <c r="BM120" s="183" t="s">
        <v>709</v>
      </c>
    </row>
    <row r="121" spans="1:65" s="2" customFormat="1" ht="11.25">
      <c r="A121" s="33"/>
      <c r="B121" s="34"/>
      <c r="C121" s="35"/>
      <c r="D121" s="185" t="s">
        <v>128</v>
      </c>
      <c r="E121" s="35"/>
      <c r="F121" s="186" t="s">
        <v>710</v>
      </c>
      <c r="G121" s="35"/>
      <c r="H121" s="35"/>
      <c r="I121" s="187"/>
      <c r="J121" s="35"/>
      <c r="K121" s="35"/>
      <c r="L121" s="38"/>
      <c r="M121" s="188"/>
      <c r="N121" s="189"/>
      <c r="O121" s="63"/>
      <c r="P121" s="63"/>
      <c r="Q121" s="63"/>
      <c r="R121" s="63"/>
      <c r="S121" s="63"/>
      <c r="T121" s="64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6" t="s">
        <v>128</v>
      </c>
      <c r="AU121" s="16" t="s">
        <v>82</v>
      </c>
    </row>
    <row r="122" spans="1:65" s="2" customFormat="1" ht="11.25">
      <c r="A122" s="33"/>
      <c r="B122" s="34"/>
      <c r="C122" s="35"/>
      <c r="D122" s="190" t="s">
        <v>130</v>
      </c>
      <c r="E122" s="35"/>
      <c r="F122" s="191" t="s">
        <v>711</v>
      </c>
      <c r="G122" s="35"/>
      <c r="H122" s="35"/>
      <c r="I122" s="187"/>
      <c r="J122" s="35"/>
      <c r="K122" s="35"/>
      <c r="L122" s="38"/>
      <c r="M122" s="188"/>
      <c r="N122" s="189"/>
      <c r="O122" s="63"/>
      <c r="P122" s="63"/>
      <c r="Q122" s="63"/>
      <c r="R122" s="63"/>
      <c r="S122" s="63"/>
      <c r="T122" s="64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130</v>
      </c>
      <c r="AU122" s="16" t="s">
        <v>82</v>
      </c>
    </row>
    <row r="123" spans="1:65" s="2" customFormat="1" ht="16.5" customHeight="1">
      <c r="A123" s="33"/>
      <c r="B123" s="34"/>
      <c r="C123" s="172" t="s">
        <v>199</v>
      </c>
      <c r="D123" s="172" t="s">
        <v>121</v>
      </c>
      <c r="E123" s="173" t="s">
        <v>712</v>
      </c>
      <c r="F123" s="174" t="s">
        <v>713</v>
      </c>
      <c r="G123" s="175" t="s">
        <v>212</v>
      </c>
      <c r="H123" s="176">
        <v>0.16</v>
      </c>
      <c r="I123" s="177"/>
      <c r="J123" s="178">
        <f>ROUND(I123*H123,2)</f>
        <v>0</v>
      </c>
      <c r="K123" s="174" t="s">
        <v>125</v>
      </c>
      <c r="L123" s="38"/>
      <c r="M123" s="179" t="s">
        <v>19</v>
      </c>
      <c r="N123" s="180" t="s">
        <v>42</v>
      </c>
      <c r="O123" s="63"/>
      <c r="P123" s="181">
        <f>O123*H123</f>
        <v>0</v>
      </c>
      <c r="Q123" s="181">
        <v>0</v>
      </c>
      <c r="R123" s="181">
        <f>Q123*H123</f>
        <v>0</v>
      </c>
      <c r="S123" s="181">
        <v>0</v>
      </c>
      <c r="T123" s="182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83" t="s">
        <v>126</v>
      </c>
      <c r="AT123" s="183" t="s">
        <v>121</v>
      </c>
      <c r="AU123" s="183" t="s">
        <v>82</v>
      </c>
      <c r="AY123" s="16" t="s">
        <v>119</v>
      </c>
      <c r="BE123" s="184">
        <f>IF(N123="základní",J123,0)</f>
        <v>0</v>
      </c>
      <c r="BF123" s="184">
        <f>IF(N123="snížená",J123,0)</f>
        <v>0</v>
      </c>
      <c r="BG123" s="184">
        <f>IF(N123="zákl. přenesená",J123,0)</f>
        <v>0</v>
      </c>
      <c r="BH123" s="184">
        <f>IF(N123="sníž. přenesená",J123,0)</f>
        <v>0</v>
      </c>
      <c r="BI123" s="184">
        <f>IF(N123="nulová",J123,0)</f>
        <v>0</v>
      </c>
      <c r="BJ123" s="16" t="s">
        <v>79</v>
      </c>
      <c r="BK123" s="184">
        <f>ROUND(I123*H123,2)</f>
        <v>0</v>
      </c>
      <c r="BL123" s="16" t="s">
        <v>126</v>
      </c>
      <c r="BM123" s="183" t="s">
        <v>714</v>
      </c>
    </row>
    <row r="124" spans="1:65" s="2" customFormat="1" ht="11.25">
      <c r="A124" s="33"/>
      <c r="B124" s="34"/>
      <c r="C124" s="35"/>
      <c r="D124" s="185" t="s">
        <v>128</v>
      </c>
      <c r="E124" s="35"/>
      <c r="F124" s="186" t="s">
        <v>715</v>
      </c>
      <c r="G124" s="35"/>
      <c r="H124" s="35"/>
      <c r="I124" s="187"/>
      <c r="J124" s="35"/>
      <c r="K124" s="35"/>
      <c r="L124" s="38"/>
      <c r="M124" s="188"/>
      <c r="N124" s="189"/>
      <c r="O124" s="63"/>
      <c r="P124" s="63"/>
      <c r="Q124" s="63"/>
      <c r="R124" s="63"/>
      <c r="S124" s="63"/>
      <c r="T124" s="64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128</v>
      </c>
      <c r="AU124" s="16" t="s">
        <v>82</v>
      </c>
    </row>
    <row r="125" spans="1:65" s="2" customFormat="1" ht="11.25">
      <c r="A125" s="33"/>
      <c r="B125" s="34"/>
      <c r="C125" s="35"/>
      <c r="D125" s="190" t="s">
        <v>130</v>
      </c>
      <c r="E125" s="35"/>
      <c r="F125" s="191" t="s">
        <v>716</v>
      </c>
      <c r="G125" s="35"/>
      <c r="H125" s="35"/>
      <c r="I125" s="187"/>
      <c r="J125" s="35"/>
      <c r="K125" s="35"/>
      <c r="L125" s="38"/>
      <c r="M125" s="188"/>
      <c r="N125" s="189"/>
      <c r="O125" s="63"/>
      <c r="P125" s="63"/>
      <c r="Q125" s="63"/>
      <c r="R125" s="63"/>
      <c r="S125" s="63"/>
      <c r="T125" s="64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130</v>
      </c>
      <c r="AU125" s="16" t="s">
        <v>82</v>
      </c>
    </row>
    <row r="126" spans="1:65" s="12" customFormat="1" ht="22.9" customHeight="1">
      <c r="B126" s="156"/>
      <c r="C126" s="157"/>
      <c r="D126" s="158" t="s">
        <v>70</v>
      </c>
      <c r="E126" s="170" t="s">
        <v>647</v>
      </c>
      <c r="F126" s="170" t="s">
        <v>648</v>
      </c>
      <c r="G126" s="157"/>
      <c r="H126" s="157"/>
      <c r="I126" s="160"/>
      <c r="J126" s="171">
        <f>BK126</f>
        <v>0</v>
      </c>
      <c r="K126" s="157"/>
      <c r="L126" s="162"/>
      <c r="M126" s="163"/>
      <c r="N126" s="164"/>
      <c r="O126" s="164"/>
      <c r="P126" s="165">
        <f>SUM(P127:P129)</f>
        <v>0</v>
      </c>
      <c r="Q126" s="164"/>
      <c r="R126" s="165">
        <f>SUM(R127:R129)</f>
        <v>0</v>
      </c>
      <c r="S126" s="164"/>
      <c r="T126" s="166">
        <f>SUM(T127:T129)</f>
        <v>0</v>
      </c>
      <c r="AR126" s="167" t="s">
        <v>79</v>
      </c>
      <c r="AT126" s="168" t="s">
        <v>70</v>
      </c>
      <c r="AU126" s="168" t="s">
        <v>79</v>
      </c>
      <c r="AY126" s="167" t="s">
        <v>119</v>
      </c>
      <c r="BK126" s="169">
        <f>SUM(BK127:BK129)</f>
        <v>0</v>
      </c>
    </row>
    <row r="127" spans="1:65" s="2" customFormat="1" ht="16.5" customHeight="1">
      <c r="A127" s="33"/>
      <c r="B127" s="34"/>
      <c r="C127" s="172" t="s">
        <v>209</v>
      </c>
      <c r="D127" s="172" t="s">
        <v>121</v>
      </c>
      <c r="E127" s="173" t="s">
        <v>717</v>
      </c>
      <c r="F127" s="174" t="s">
        <v>718</v>
      </c>
      <c r="G127" s="175" t="s">
        <v>354</v>
      </c>
      <c r="H127" s="176">
        <v>0.39400000000000002</v>
      </c>
      <c r="I127" s="177"/>
      <c r="J127" s="178">
        <f>ROUND(I127*H127,2)</f>
        <v>0</v>
      </c>
      <c r="K127" s="174" t="s">
        <v>125</v>
      </c>
      <c r="L127" s="38"/>
      <c r="M127" s="179" t="s">
        <v>19</v>
      </c>
      <c r="N127" s="180" t="s">
        <v>42</v>
      </c>
      <c r="O127" s="63"/>
      <c r="P127" s="181">
        <f>O127*H127</f>
        <v>0</v>
      </c>
      <c r="Q127" s="181">
        <v>0</v>
      </c>
      <c r="R127" s="181">
        <f>Q127*H127</f>
        <v>0</v>
      </c>
      <c r="S127" s="181">
        <v>0</v>
      </c>
      <c r="T127" s="182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83" t="s">
        <v>126</v>
      </c>
      <c r="AT127" s="183" t="s">
        <v>121</v>
      </c>
      <c r="AU127" s="183" t="s">
        <v>82</v>
      </c>
      <c r="AY127" s="16" t="s">
        <v>119</v>
      </c>
      <c r="BE127" s="184">
        <f>IF(N127="základní",J127,0)</f>
        <v>0</v>
      </c>
      <c r="BF127" s="184">
        <f>IF(N127="snížená",J127,0)</f>
        <v>0</v>
      </c>
      <c r="BG127" s="184">
        <f>IF(N127="zákl. přenesená",J127,0)</f>
        <v>0</v>
      </c>
      <c r="BH127" s="184">
        <f>IF(N127="sníž. přenesená",J127,0)</f>
        <v>0</v>
      </c>
      <c r="BI127" s="184">
        <f>IF(N127="nulová",J127,0)</f>
        <v>0</v>
      </c>
      <c r="BJ127" s="16" t="s">
        <v>79</v>
      </c>
      <c r="BK127" s="184">
        <f>ROUND(I127*H127,2)</f>
        <v>0</v>
      </c>
      <c r="BL127" s="16" t="s">
        <v>126</v>
      </c>
      <c r="BM127" s="183" t="s">
        <v>719</v>
      </c>
    </row>
    <row r="128" spans="1:65" s="2" customFormat="1" ht="11.25">
      <c r="A128" s="33"/>
      <c r="B128" s="34"/>
      <c r="C128" s="35"/>
      <c r="D128" s="185" t="s">
        <v>128</v>
      </c>
      <c r="E128" s="35"/>
      <c r="F128" s="186" t="s">
        <v>720</v>
      </c>
      <c r="G128" s="35"/>
      <c r="H128" s="35"/>
      <c r="I128" s="187"/>
      <c r="J128" s="35"/>
      <c r="K128" s="35"/>
      <c r="L128" s="38"/>
      <c r="M128" s="188"/>
      <c r="N128" s="189"/>
      <c r="O128" s="63"/>
      <c r="P128" s="63"/>
      <c r="Q128" s="63"/>
      <c r="R128" s="63"/>
      <c r="S128" s="63"/>
      <c r="T128" s="64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128</v>
      </c>
      <c r="AU128" s="16" t="s">
        <v>82</v>
      </c>
    </row>
    <row r="129" spans="1:47" s="2" customFormat="1" ht="11.25">
      <c r="A129" s="33"/>
      <c r="B129" s="34"/>
      <c r="C129" s="35"/>
      <c r="D129" s="190" t="s">
        <v>130</v>
      </c>
      <c r="E129" s="35"/>
      <c r="F129" s="191" t="s">
        <v>721</v>
      </c>
      <c r="G129" s="35"/>
      <c r="H129" s="35"/>
      <c r="I129" s="187"/>
      <c r="J129" s="35"/>
      <c r="K129" s="35"/>
      <c r="L129" s="38"/>
      <c r="M129" s="214"/>
      <c r="N129" s="215"/>
      <c r="O129" s="216"/>
      <c r="P129" s="216"/>
      <c r="Q129" s="216"/>
      <c r="R129" s="216"/>
      <c r="S129" s="216"/>
      <c r="T129" s="217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130</v>
      </c>
      <c r="AU129" s="16" t="s">
        <v>82</v>
      </c>
    </row>
    <row r="130" spans="1:47" s="2" customFormat="1" ht="6.95" customHeight="1">
      <c r="A130" s="33"/>
      <c r="B130" s="46"/>
      <c r="C130" s="47"/>
      <c r="D130" s="47"/>
      <c r="E130" s="47"/>
      <c r="F130" s="47"/>
      <c r="G130" s="47"/>
      <c r="H130" s="47"/>
      <c r="I130" s="47"/>
      <c r="J130" s="47"/>
      <c r="K130" s="47"/>
      <c r="L130" s="38"/>
      <c r="M130" s="33"/>
      <c r="O130" s="33"/>
      <c r="P130" s="33"/>
      <c r="Q130" s="33"/>
      <c r="R130" s="33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</sheetData>
  <sheetProtection algorithmName="SHA-512" hashValue="FxVF3XqmzVNKJCJZkSDqZwu6YISyLoKKn0uCQJEl4odvubgtQLratzONhTgyGVfwPd04gdtsaF7xx34k+SWAbA==" saltValue="+Guqf/0D3aKugals3cbys/NMG/BIMq86qy0eNT0RN8A+c3++yi3wGqGqiVi88ZoHgDAhbZKCB61IG6n2til4wQ==" spinCount="100000" sheet="1" objects="1" scenarios="1" formatColumns="0" formatRows="0" autoFilter="0"/>
  <autoFilter ref="C81:K129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hyperlinks>
    <hyperlink ref="F87" r:id="rId1"/>
    <hyperlink ref="F90" r:id="rId2"/>
    <hyperlink ref="F96" r:id="rId3"/>
    <hyperlink ref="F105" r:id="rId4"/>
    <hyperlink ref="F109" r:id="rId5"/>
    <hyperlink ref="F113" r:id="rId6"/>
    <hyperlink ref="F118" r:id="rId7"/>
    <hyperlink ref="F122" r:id="rId8"/>
    <hyperlink ref="F125" r:id="rId9"/>
    <hyperlink ref="F129" r:id="rId10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13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AT2" s="16" t="s">
        <v>89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9"/>
      <c r="AT3" s="16" t="s">
        <v>82</v>
      </c>
    </row>
    <row r="4" spans="1:46" s="1" customFormat="1" ht="24.95" customHeight="1">
      <c r="B4" s="19"/>
      <c r="D4" s="102" t="s">
        <v>90</v>
      </c>
      <c r="L4" s="19"/>
      <c r="M4" s="103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04" t="s">
        <v>16</v>
      </c>
      <c r="L6" s="19"/>
    </row>
    <row r="7" spans="1:46" s="1" customFormat="1" ht="16.5" customHeight="1">
      <c r="B7" s="19"/>
      <c r="E7" s="339" t="str">
        <f>'Rekapitulace stavby'!K6</f>
        <v>K.ú. Velichovky, cesta VPC 6 vč. Dodatku č.1</v>
      </c>
      <c r="F7" s="340"/>
      <c r="G7" s="340"/>
      <c r="H7" s="340"/>
      <c r="L7" s="19"/>
    </row>
    <row r="8" spans="1:46" s="2" customFormat="1" ht="12" customHeight="1">
      <c r="A8" s="33"/>
      <c r="B8" s="38"/>
      <c r="C8" s="33"/>
      <c r="D8" s="104" t="s">
        <v>91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41" t="s">
        <v>722</v>
      </c>
      <c r="F9" s="342"/>
      <c r="G9" s="342"/>
      <c r="H9" s="342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4" t="s">
        <v>18</v>
      </c>
      <c r="E11" s="33"/>
      <c r="F11" s="106" t="s">
        <v>19</v>
      </c>
      <c r="G11" s="33"/>
      <c r="H11" s="33"/>
      <c r="I11" s="104" t="s">
        <v>20</v>
      </c>
      <c r="J11" s="106" t="s">
        <v>19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4" t="s">
        <v>21</v>
      </c>
      <c r="E12" s="33"/>
      <c r="F12" s="106" t="s">
        <v>22</v>
      </c>
      <c r="G12" s="33"/>
      <c r="H12" s="33"/>
      <c r="I12" s="104" t="s">
        <v>23</v>
      </c>
      <c r="J12" s="107" t="str">
        <f>'Rekapitulace stavby'!AN8</f>
        <v>1. 3. 2023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4" t="s">
        <v>25</v>
      </c>
      <c r="E14" s="33"/>
      <c r="F14" s="33"/>
      <c r="G14" s="33"/>
      <c r="H14" s="33"/>
      <c r="I14" s="104" t="s">
        <v>26</v>
      </c>
      <c r="J14" s="106" t="s">
        <v>19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6" t="s">
        <v>27</v>
      </c>
      <c r="F15" s="33"/>
      <c r="G15" s="33"/>
      <c r="H15" s="33"/>
      <c r="I15" s="104" t="s">
        <v>28</v>
      </c>
      <c r="J15" s="106" t="s">
        <v>19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4" t="s">
        <v>29</v>
      </c>
      <c r="E17" s="33"/>
      <c r="F17" s="33"/>
      <c r="G17" s="33"/>
      <c r="H17" s="33"/>
      <c r="I17" s="104" t="s">
        <v>26</v>
      </c>
      <c r="J17" s="29" t="str">
        <f>'Rekapitulace stavby'!AN13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43" t="str">
        <f>'Rekapitulace stavby'!E14</f>
        <v>Vyplň údaj</v>
      </c>
      <c r="F18" s="344"/>
      <c r="G18" s="344"/>
      <c r="H18" s="344"/>
      <c r="I18" s="104" t="s">
        <v>28</v>
      </c>
      <c r="J18" s="29" t="str">
        <f>'Rekapitulace stavby'!AN14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4" t="s">
        <v>31</v>
      </c>
      <c r="E20" s="33"/>
      <c r="F20" s="33"/>
      <c r="G20" s="33"/>
      <c r="H20" s="33"/>
      <c r="I20" s="104" t="s">
        <v>26</v>
      </c>
      <c r="J20" s="106" t="s">
        <v>19</v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6" t="s">
        <v>32</v>
      </c>
      <c r="F21" s="33"/>
      <c r="G21" s="33"/>
      <c r="H21" s="33"/>
      <c r="I21" s="104" t="s">
        <v>28</v>
      </c>
      <c r="J21" s="106" t="s">
        <v>19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4" t="s">
        <v>34</v>
      </c>
      <c r="E23" s="33"/>
      <c r="F23" s="33"/>
      <c r="G23" s="33"/>
      <c r="H23" s="33"/>
      <c r="I23" s="104" t="s">
        <v>26</v>
      </c>
      <c r="J23" s="106" t="str">
        <f>IF('Rekapitulace stavby'!AN19="","",'Rekapitulace stavby'!AN19)</f>
        <v/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6" t="str">
        <f>IF('Rekapitulace stavby'!E20="","",'Rekapitulace stavby'!E20)</f>
        <v xml:space="preserve"> </v>
      </c>
      <c r="F24" s="33"/>
      <c r="G24" s="33"/>
      <c r="H24" s="33"/>
      <c r="I24" s="104" t="s">
        <v>28</v>
      </c>
      <c r="J24" s="106" t="str">
        <f>IF('Rekapitulace stavby'!AN20="","",'Rekapitulace stavby'!AN20)</f>
        <v/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4" t="s">
        <v>35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8"/>
      <c r="B27" s="109"/>
      <c r="C27" s="108"/>
      <c r="D27" s="108"/>
      <c r="E27" s="345" t="s">
        <v>19</v>
      </c>
      <c r="F27" s="345"/>
      <c r="G27" s="345"/>
      <c r="H27" s="345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2" t="s">
        <v>37</v>
      </c>
      <c r="E30" s="33"/>
      <c r="F30" s="33"/>
      <c r="G30" s="33"/>
      <c r="H30" s="33"/>
      <c r="I30" s="33"/>
      <c r="J30" s="113">
        <f>ROUND(J82,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14" t="s">
        <v>39</v>
      </c>
      <c r="G32" s="33"/>
      <c r="H32" s="33"/>
      <c r="I32" s="114" t="s">
        <v>38</v>
      </c>
      <c r="J32" s="114" t="s">
        <v>40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15" t="s">
        <v>41</v>
      </c>
      <c r="E33" s="104" t="s">
        <v>42</v>
      </c>
      <c r="F33" s="116">
        <f>ROUND((SUM(BE82:BE112)),  2)</f>
        <v>0</v>
      </c>
      <c r="G33" s="33"/>
      <c r="H33" s="33"/>
      <c r="I33" s="117">
        <v>0.21</v>
      </c>
      <c r="J33" s="116">
        <f>ROUND(((SUM(BE82:BE112))*I33),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04" t="s">
        <v>43</v>
      </c>
      <c r="F34" s="116">
        <f>ROUND((SUM(BF82:BF112)),  2)</f>
        <v>0</v>
      </c>
      <c r="G34" s="33"/>
      <c r="H34" s="33"/>
      <c r="I34" s="117">
        <v>0.15</v>
      </c>
      <c r="J34" s="116">
        <f>ROUND(((SUM(BF82:BF112))*I34),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4" t="s">
        <v>44</v>
      </c>
      <c r="F35" s="116">
        <f>ROUND((SUM(BG82:BG112)),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4" t="s">
        <v>45</v>
      </c>
      <c r="F36" s="116">
        <f>ROUND((SUM(BH82:BH112)),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4" t="s">
        <v>46</v>
      </c>
      <c r="F37" s="116">
        <f>ROUND((SUM(BI82:BI112)),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18"/>
      <c r="D39" s="119" t="s">
        <v>47</v>
      </c>
      <c r="E39" s="120"/>
      <c r="F39" s="120"/>
      <c r="G39" s="121" t="s">
        <v>48</v>
      </c>
      <c r="H39" s="122" t="s">
        <v>49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93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346" t="str">
        <f>E7</f>
        <v>K.ú. Velichovky, cesta VPC 6 vč. Dodatku č.1</v>
      </c>
      <c r="F48" s="347"/>
      <c r="G48" s="347"/>
      <c r="H48" s="347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91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18" t="str">
        <f>E9</f>
        <v>VON - Vedlejší a ostatní náklady</v>
      </c>
      <c r="F50" s="348"/>
      <c r="G50" s="348"/>
      <c r="H50" s="348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 xml:space="preserve"> </v>
      </c>
      <c r="G52" s="35"/>
      <c r="H52" s="35"/>
      <c r="I52" s="28" t="s">
        <v>23</v>
      </c>
      <c r="J52" s="58" t="str">
        <f>IF(J12="","",J12)</f>
        <v>1. 3. 2023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25.7" customHeight="1">
      <c r="A54" s="33"/>
      <c r="B54" s="34"/>
      <c r="C54" s="28" t="s">
        <v>25</v>
      </c>
      <c r="D54" s="35"/>
      <c r="E54" s="35"/>
      <c r="F54" s="26" t="str">
        <f>E15</f>
        <v>ČR-SPÚ, Pobočka Náchod</v>
      </c>
      <c r="G54" s="35"/>
      <c r="H54" s="35"/>
      <c r="I54" s="28" t="s">
        <v>31</v>
      </c>
      <c r="J54" s="31" t="str">
        <f>E21</f>
        <v>Agroprojekce Litomyšl, s.r.o.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29</v>
      </c>
      <c r="D55" s="35"/>
      <c r="E55" s="35"/>
      <c r="F55" s="26" t="str">
        <f>IF(E18="","",E18)</f>
        <v>Vyplň údaj</v>
      </c>
      <c r="G55" s="35"/>
      <c r="H55" s="35"/>
      <c r="I55" s="28" t="s">
        <v>34</v>
      </c>
      <c r="J55" s="31" t="str">
        <f>E24</f>
        <v xml:space="preserve"> 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29" t="s">
        <v>94</v>
      </c>
      <c r="D57" s="130"/>
      <c r="E57" s="130"/>
      <c r="F57" s="130"/>
      <c r="G57" s="130"/>
      <c r="H57" s="130"/>
      <c r="I57" s="130"/>
      <c r="J57" s="131" t="s">
        <v>95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32" t="s">
        <v>69</v>
      </c>
      <c r="D59" s="35"/>
      <c r="E59" s="35"/>
      <c r="F59" s="35"/>
      <c r="G59" s="35"/>
      <c r="H59" s="35"/>
      <c r="I59" s="35"/>
      <c r="J59" s="76">
        <f>J82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96</v>
      </c>
    </row>
    <row r="60" spans="1:47" s="9" customFormat="1" ht="24.95" customHeight="1">
      <c r="B60" s="133"/>
      <c r="C60" s="134"/>
      <c r="D60" s="135" t="s">
        <v>723</v>
      </c>
      <c r="E60" s="136"/>
      <c r="F60" s="136"/>
      <c r="G60" s="136"/>
      <c r="H60" s="136"/>
      <c r="I60" s="136"/>
      <c r="J60" s="137">
        <f>J83</f>
        <v>0</v>
      </c>
      <c r="K60" s="134"/>
      <c r="L60" s="138"/>
    </row>
    <row r="61" spans="1:47" s="10" customFormat="1" ht="19.899999999999999" customHeight="1">
      <c r="B61" s="139"/>
      <c r="C61" s="140"/>
      <c r="D61" s="141" t="s">
        <v>724</v>
      </c>
      <c r="E61" s="142"/>
      <c r="F61" s="142"/>
      <c r="G61" s="142"/>
      <c r="H61" s="142"/>
      <c r="I61" s="142"/>
      <c r="J61" s="143">
        <f>J84</f>
        <v>0</v>
      </c>
      <c r="K61" s="140"/>
      <c r="L61" s="144"/>
    </row>
    <row r="62" spans="1:47" s="10" customFormat="1" ht="19.899999999999999" customHeight="1">
      <c r="B62" s="139"/>
      <c r="C62" s="140"/>
      <c r="D62" s="141" t="s">
        <v>725</v>
      </c>
      <c r="E62" s="142"/>
      <c r="F62" s="142"/>
      <c r="G62" s="142"/>
      <c r="H62" s="142"/>
      <c r="I62" s="142"/>
      <c r="J62" s="143">
        <f>J94</f>
        <v>0</v>
      </c>
      <c r="K62" s="140"/>
      <c r="L62" s="144"/>
    </row>
    <row r="63" spans="1:47" s="2" customFormat="1" ht="21.75" customHeight="1">
      <c r="A63" s="33"/>
      <c r="B63" s="34"/>
      <c r="C63" s="35"/>
      <c r="D63" s="35"/>
      <c r="E63" s="35"/>
      <c r="F63" s="35"/>
      <c r="G63" s="35"/>
      <c r="H63" s="35"/>
      <c r="I63" s="35"/>
      <c r="J63" s="35"/>
      <c r="K63" s="35"/>
      <c r="L63" s="105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</row>
    <row r="64" spans="1:47" s="2" customFormat="1" ht="6.95" customHeight="1">
      <c r="A64" s="33"/>
      <c r="B64" s="46"/>
      <c r="C64" s="47"/>
      <c r="D64" s="47"/>
      <c r="E64" s="47"/>
      <c r="F64" s="47"/>
      <c r="G64" s="47"/>
      <c r="H64" s="47"/>
      <c r="I64" s="47"/>
      <c r="J64" s="47"/>
      <c r="K64" s="47"/>
      <c r="L64" s="105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</row>
    <row r="68" spans="1:31" s="2" customFormat="1" ht="6.95" customHeight="1">
      <c r="A68" s="33"/>
      <c r="B68" s="48"/>
      <c r="C68" s="49"/>
      <c r="D68" s="49"/>
      <c r="E68" s="49"/>
      <c r="F68" s="49"/>
      <c r="G68" s="49"/>
      <c r="H68" s="49"/>
      <c r="I68" s="49"/>
      <c r="J68" s="49"/>
      <c r="K68" s="49"/>
      <c r="L68" s="105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31" s="2" customFormat="1" ht="24.95" customHeight="1">
      <c r="A69" s="33"/>
      <c r="B69" s="34"/>
      <c r="C69" s="22" t="s">
        <v>104</v>
      </c>
      <c r="D69" s="35"/>
      <c r="E69" s="35"/>
      <c r="F69" s="35"/>
      <c r="G69" s="35"/>
      <c r="H69" s="35"/>
      <c r="I69" s="35"/>
      <c r="J69" s="35"/>
      <c r="K69" s="35"/>
      <c r="L69" s="105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31" s="2" customFormat="1" ht="6.95" customHeight="1">
      <c r="A70" s="33"/>
      <c r="B70" s="34"/>
      <c r="C70" s="35"/>
      <c r="D70" s="35"/>
      <c r="E70" s="35"/>
      <c r="F70" s="35"/>
      <c r="G70" s="35"/>
      <c r="H70" s="35"/>
      <c r="I70" s="35"/>
      <c r="J70" s="35"/>
      <c r="K70" s="35"/>
      <c r="L70" s="105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12" customHeight="1">
      <c r="A71" s="33"/>
      <c r="B71" s="34"/>
      <c r="C71" s="28" t="s">
        <v>16</v>
      </c>
      <c r="D71" s="35"/>
      <c r="E71" s="35"/>
      <c r="F71" s="35"/>
      <c r="G71" s="35"/>
      <c r="H71" s="35"/>
      <c r="I71" s="35"/>
      <c r="J71" s="35"/>
      <c r="K71" s="35"/>
      <c r="L71" s="105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16.5" customHeight="1">
      <c r="A72" s="33"/>
      <c r="B72" s="34"/>
      <c r="C72" s="35"/>
      <c r="D72" s="35"/>
      <c r="E72" s="346" t="str">
        <f>E7</f>
        <v>K.ú. Velichovky, cesta VPC 6 vč. Dodatku č.1</v>
      </c>
      <c r="F72" s="347"/>
      <c r="G72" s="347"/>
      <c r="H72" s="347"/>
      <c r="I72" s="35"/>
      <c r="J72" s="35"/>
      <c r="K72" s="35"/>
      <c r="L72" s="10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12" customHeight="1">
      <c r="A73" s="33"/>
      <c r="B73" s="34"/>
      <c r="C73" s="28" t="s">
        <v>91</v>
      </c>
      <c r="D73" s="35"/>
      <c r="E73" s="35"/>
      <c r="F73" s="35"/>
      <c r="G73" s="35"/>
      <c r="H73" s="35"/>
      <c r="I73" s="35"/>
      <c r="J73" s="35"/>
      <c r="K73" s="35"/>
      <c r="L73" s="10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16.5" customHeight="1">
      <c r="A74" s="33"/>
      <c r="B74" s="34"/>
      <c r="C74" s="35"/>
      <c r="D74" s="35"/>
      <c r="E74" s="318" t="str">
        <f>E9</f>
        <v>VON - Vedlejší a ostatní náklady</v>
      </c>
      <c r="F74" s="348"/>
      <c r="G74" s="348"/>
      <c r="H74" s="348"/>
      <c r="I74" s="35"/>
      <c r="J74" s="35"/>
      <c r="K74" s="35"/>
      <c r="L74" s="10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6.95" customHeight="1">
      <c r="A75" s="33"/>
      <c r="B75" s="34"/>
      <c r="C75" s="35"/>
      <c r="D75" s="35"/>
      <c r="E75" s="35"/>
      <c r="F75" s="35"/>
      <c r="G75" s="35"/>
      <c r="H75" s="35"/>
      <c r="I75" s="35"/>
      <c r="J75" s="35"/>
      <c r="K75" s="35"/>
      <c r="L75" s="10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2" customHeight="1">
      <c r="A76" s="33"/>
      <c r="B76" s="34"/>
      <c r="C76" s="28" t="s">
        <v>21</v>
      </c>
      <c r="D76" s="35"/>
      <c r="E76" s="35"/>
      <c r="F76" s="26" t="str">
        <f>F12</f>
        <v xml:space="preserve"> </v>
      </c>
      <c r="G76" s="35"/>
      <c r="H76" s="35"/>
      <c r="I76" s="28" t="s">
        <v>23</v>
      </c>
      <c r="J76" s="58" t="str">
        <f>IF(J12="","",J12)</f>
        <v>1. 3. 2023</v>
      </c>
      <c r="K76" s="35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6.95" customHeight="1">
      <c r="A77" s="33"/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25.7" customHeight="1">
      <c r="A78" s="33"/>
      <c r="B78" s="34"/>
      <c r="C78" s="28" t="s">
        <v>25</v>
      </c>
      <c r="D78" s="35"/>
      <c r="E78" s="35"/>
      <c r="F78" s="26" t="str">
        <f>E15</f>
        <v>ČR-SPÚ, Pobočka Náchod</v>
      </c>
      <c r="G78" s="35"/>
      <c r="H78" s="35"/>
      <c r="I78" s="28" t="s">
        <v>31</v>
      </c>
      <c r="J78" s="31" t="str">
        <f>E21</f>
        <v>Agroprojekce Litomyšl, s.r.o.</v>
      </c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5.2" customHeight="1">
      <c r="A79" s="33"/>
      <c r="B79" s="34"/>
      <c r="C79" s="28" t="s">
        <v>29</v>
      </c>
      <c r="D79" s="35"/>
      <c r="E79" s="35"/>
      <c r="F79" s="26" t="str">
        <f>IF(E18="","",E18)</f>
        <v>Vyplň údaj</v>
      </c>
      <c r="G79" s="35"/>
      <c r="H79" s="35"/>
      <c r="I79" s="28" t="s">
        <v>34</v>
      </c>
      <c r="J79" s="31" t="str">
        <f>E24</f>
        <v xml:space="preserve"> </v>
      </c>
      <c r="K79" s="35"/>
      <c r="L79" s="10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0.35" customHeight="1">
      <c r="A80" s="33"/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10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11" customFormat="1" ht="29.25" customHeight="1">
      <c r="A81" s="145"/>
      <c r="B81" s="146"/>
      <c r="C81" s="147" t="s">
        <v>105</v>
      </c>
      <c r="D81" s="148" t="s">
        <v>56</v>
      </c>
      <c r="E81" s="148" t="s">
        <v>52</v>
      </c>
      <c r="F81" s="148" t="s">
        <v>53</v>
      </c>
      <c r="G81" s="148" t="s">
        <v>106</v>
      </c>
      <c r="H81" s="148" t="s">
        <v>107</v>
      </c>
      <c r="I81" s="148" t="s">
        <v>108</v>
      </c>
      <c r="J81" s="148" t="s">
        <v>95</v>
      </c>
      <c r="K81" s="149" t="s">
        <v>109</v>
      </c>
      <c r="L81" s="150"/>
      <c r="M81" s="67" t="s">
        <v>19</v>
      </c>
      <c r="N81" s="68" t="s">
        <v>41</v>
      </c>
      <c r="O81" s="68" t="s">
        <v>110</v>
      </c>
      <c r="P81" s="68" t="s">
        <v>111</v>
      </c>
      <c r="Q81" s="68" t="s">
        <v>112</v>
      </c>
      <c r="R81" s="68" t="s">
        <v>113</v>
      </c>
      <c r="S81" s="68" t="s">
        <v>114</v>
      </c>
      <c r="T81" s="69" t="s">
        <v>115</v>
      </c>
      <c r="U81" s="145"/>
      <c r="V81" s="145"/>
      <c r="W81" s="145"/>
      <c r="X81" s="145"/>
      <c r="Y81" s="145"/>
      <c r="Z81" s="145"/>
      <c r="AA81" s="145"/>
      <c r="AB81" s="145"/>
      <c r="AC81" s="145"/>
      <c r="AD81" s="145"/>
      <c r="AE81" s="145"/>
    </row>
    <row r="82" spans="1:65" s="2" customFormat="1" ht="22.9" customHeight="1">
      <c r="A82" s="33"/>
      <c r="B82" s="34"/>
      <c r="C82" s="74" t="s">
        <v>116</v>
      </c>
      <c r="D82" s="35"/>
      <c r="E82" s="35"/>
      <c r="F82" s="35"/>
      <c r="G82" s="35"/>
      <c r="H82" s="35"/>
      <c r="I82" s="35"/>
      <c r="J82" s="151">
        <f>BK82</f>
        <v>0</v>
      </c>
      <c r="K82" s="35"/>
      <c r="L82" s="38"/>
      <c r="M82" s="70"/>
      <c r="N82" s="152"/>
      <c r="O82" s="71"/>
      <c r="P82" s="153">
        <f>P83</f>
        <v>0</v>
      </c>
      <c r="Q82" s="71"/>
      <c r="R82" s="153">
        <f>R83</f>
        <v>0</v>
      </c>
      <c r="S82" s="71"/>
      <c r="T82" s="154">
        <f>T83</f>
        <v>0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T82" s="16" t="s">
        <v>70</v>
      </c>
      <c r="AU82" s="16" t="s">
        <v>96</v>
      </c>
      <c r="BK82" s="155">
        <f>BK83</f>
        <v>0</v>
      </c>
    </row>
    <row r="83" spans="1:65" s="12" customFormat="1" ht="25.9" customHeight="1">
      <c r="B83" s="156"/>
      <c r="C83" s="157"/>
      <c r="D83" s="158" t="s">
        <v>70</v>
      </c>
      <c r="E83" s="159" t="s">
        <v>726</v>
      </c>
      <c r="F83" s="159" t="s">
        <v>727</v>
      </c>
      <c r="G83" s="157"/>
      <c r="H83" s="157"/>
      <c r="I83" s="160"/>
      <c r="J83" s="161">
        <f>BK83</f>
        <v>0</v>
      </c>
      <c r="K83" s="157"/>
      <c r="L83" s="162"/>
      <c r="M83" s="163"/>
      <c r="N83" s="164"/>
      <c r="O83" s="164"/>
      <c r="P83" s="165">
        <f>P84+P94</f>
        <v>0</v>
      </c>
      <c r="Q83" s="164"/>
      <c r="R83" s="165">
        <f>R84+R94</f>
        <v>0</v>
      </c>
      <c r="S83" s="164"/>
      <c r="T83" s="166">
        <f>T84+T94</f>
        <v>0</v>
      </c>
      <c r="AR83" s="167" t="s">
        <v>154</v>
      </c>
      <c r="AT83" s="168" t="s">
        <v>70</v>
      </c>
      <c r="AU83" s="168" t="s">
        <v>71</v>
      </c>
      <c r="AY83" s="167" t="s">
        <v>119</v>
      </c>
      <c r="BK83" s="169">
        <f>BK84+BK94</f>
        <v>0</v>
      </c>
    </row>
    <row r="84" spans="1:65" s="12" customFormat="1" ht="22.9" customHeight="1">
      <c r="B84" s="156"/>
      <c r="C84" s="157"/>
      <c r="D84" s="158" t="s">
        <v>70</v>
      </c>
      <c r="E84" s="170" t="s">
        <v>728</v>
      </c>
      <c r="F84" s="170" t="s">
        <v>729</v>
      </c>
      <c r="G84" s="157"/>
      <c r="H84" s="157"/>
      <c r="I84" s="160"/>
      <c r="J84" s="171">
        <f>BK84</f>
        <v>0</v>
      </c>
      <c r="K84" s="157"/>
      <c r="L84" s="162"/>
      <c r="M84" s="163"/>
      <c r="N84" s="164"/>
      <c r="O84" s="164"/>
      <c r="P84" s="165">
        <f>SUM(P85:P93)</f>
        <v>0</v>
      </c>
      <c r="Q84" s="164"/>
      <c r="R84" s="165">
        <f>SUM(R85:R93)</f>
        <v>0</v>
      </c>
      <c r="S84" s="164"/>
      <c r="T84" s="166">
        <f>SUM(T85:T93)</f>
        <v>0</v>
      </c>
      <c r="AR84" s="167" t="s">
        <v>154</v>
      </c>
      <c r="AT84" s="168" t="s">
        <v>70</v>
      </c>
      <c r="AU84" s="168" t="s">
        <v>79</v>
      </c>
      <c r="AY84" s="167" t="s">
        <v>119</v>
      </c>
      <c r="BK84" s="169">
        <f>SUM(BK85:BK93)</f>
        <v>0</v>
      </c>
    </row>
    <row r="85" spans="1:65" s="2" customFormat="1" ht="16.5" customHeight="1">
      <c r="A85" s="33"/>
      <c r="B85" s="34"/>
      <c r="C85" s="172" t="s">
        <v>79</v>
      </c>
      <c r="D85" s="172" t="s">
        <v>121</v>
      </c>
      <c r="E85" s="173" t="s">
        <v>730</v>
      </c>
      <c r="F85" s="174" t="s">
        <v>731</v>
      </c>
      <c r="G85" s="175" t="s">
        <v>732</v>
      </c>
      <c r="H85" s="176">
        <v>1</v>
      </c>
      <c r="I85" s="177"/>
      <c r="J85" s="178">
        <f>ROUND(I85*H85,2)</f>
        <v>0</v>
      </c>
      <c r="K85" s="174" t="s">
        <v>19</v>
      </c>
      <c r="L85" s="38"/>
      <c r="M85" s="179" t="s">
        <v>19</v>
      </c>
      <c r="N85" s="180" t="s">
        <v>42</v>
      </c>
      <c r="O85" s="63"/>
      <c r="P85" s="181">
        <f>O85*H85</f>
        <v>0</v>
      </c>
      <c r="Q85" s="181">
        <v>0</v>
      </c>
      <c r="R85" s="181">
        <f>Q85*H85</f>
        <v>0</v>
      </c>
      <c r="S85" s="181">
        <v>0</v>
      </c>
      <c r="T85" s="182">
        <f>S85*H85</f>
        <v>0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R85" s="183" t="s">
        <v>733</v>
      </c>
      <c r="AT85" s="183" t="s">
        <v>121</v>
      </c>
      <c r="AU85" s="183" t="s">
        <v>82</v>
      </c>
      <c r="AY85" s="16" t="s">
        <v>119</v>
      </c>
      <c r="BE85" s="184">
        <f>IF(N85="základní",J85,0)</f>
        <v>0</v>
      </c>
      <c r="BF85" s="184">
        <f>IF(N85="snížená",J85,0)</f>
        <v>0</v>
      </c>
      <c r="BG85" s="184">
        <f>IF(N85="zákl. přenesená",J85,0)</f>
        <v>0</v>
      </c>
      <c r="BH85" s="184">
        <f>IF(N85="sníž. přenesená",J85,0)</f>
        <v>0</v>
      </c>
      <c r="BI85" s="184">
        <f>IF(N85="nulová",J85,0)</f>
        <v>0</v>
      </c>
      <c r="BJ85" s="16" t="s">
        <v>79</v>
      </c>
      <c r="BK85" s="184">
        <f>ROUND(I85*H85,2)</f>
        <v>0</v>
      </c>
      <c r="BL85" s="16" t="s">
        <v>733</v>
      </c>
      <c r="BM85" s="183" t="s">
        <v>734</v>
      </c>
    </row>
    <row r="86" spans="1:65" s="2" customFormat="1" ht="11.25">
      <c r="A86" s="33"/>
      <c r="B86" s="34"/>
      <c r="C86" s="35"/>
      <c r="D86" s="185" t="s">
        <v>128</v>
      </c>
      <c r="E86" s="35"/>
      <c r="F86" s="186" t="s">
        <v>735</v>
      </c>
      <c r="G86" s="35"/>
      <c r="H86" s="35"/>
      <c r="I86" s="187"/>
      <c r="J86" s="35"/>
      <c r="K86" s="35"/>
      <c r="L86" s="38"/>
      <c r="M86" s="188"/>
      <c r="N86" s="189"/>
      <c r="O86" s="63"/>
      <c r="P86" s="63"/>
      <c r="Q86" s="63"/>
      <c r="R86" s="63"/>
      <c r="S86" s="63"/>
      <c r="T86" s="64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T86" s="16" t="s">
        <v>128</v>
      </c>
      <c r="AU86" s="16" t="s">
        <v>82</v>
      </c>
    </row>
    <row r="87" spans="1:65" s="2" customFormat="1" ht="58.5">
      <c r="A87" s="33"/>
      <c r="B87" s="34"/>
      <c r="C87" s="35"/>
      <c r="D87" s="185" t="s">
        <v>160</v>
      </c>
      <c r="E87" s="35"/>
      <c r="F87" s="203" t="s">
        <v>736</v>
      </c>
      <c r="G87" s="35"/>
      <c r="H87" s="35"/>
      <c r="I87" s="187"/>
      <c r="J87" s="35"/>
      <c r="K87" s="35"/>
      <c r="L87" s="38"/>
      <c r="M87" s="188"/>
      <c r="N87" s="189"/>
      <c r="O87" s="63"/>
      <c r="P87" s="63"/>
      <c r="Q87" s="63"/>
      <c r="R87" s="63"/>
      <c r="S87" s="63"/>
      <c r="T87" s="64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6" t="s">
        <v>160</v>
      </c>
      <c r="AU87" s="16" t="s">
        <v>82</v>
      </c>
    </row>
    <row r="88" spans="1:65" s="2" customFormat="1" ht="16.5" customHeight="1">
      <c r="A88" s="33"/>
      <c r="B88" s="34"/>
      <c r="C88" s="172" t="s">
        <v>82</v>
      </c>
      <c r="D88" s="172" t="s">
        <v>121</v>
      </c>
      <c r="E88" s="173" t="s">
        <v>737</v>
      </c>
      <c r="F88" s="174" t="s">
        <v>738</v>
      </c>
      <c r="G88" s="175" t="s">
        <v>732</v>
      </c>
      <c r="H88" s="176">
        <v>1</v>
      </c>
      <c r="I88" s="177"/>
      <c r="J88" s="178">
        <f>ROUND(I88*H88,2)</f>
        <v>0</v>
      </c>
      <c r="K88" s="174" t="s">
        <v>19</v>
      </c>
      <c r="L88" s="38"/>
      <c r="M88" s="179" t="s">
        <v>19</v>
      </c>
      <c r="N88" s="180" t="s">
        <v>42</v>
      </c>
      <c r="O88" s="63"/>
      <c r="P88" s="181">
        <f>O88*H88</f>
        <v>0</v>
      </c>
      <c r="Q88" s="181">
        <v>0</v>
      </c>
      <c r="R88" s="181">
        <f>Q88*H88</f>
        <v>0</v>
      </c>
      <c r="S88" s="181">
        <v>0</v>
      </c>
      <c r="T88" s="182">
        <f>S88*H88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R88" s="183" t="s">
        <v>733</v>
      </c>
      <c r="AT88" s="183" t="s">
        <v>121</v>
      </c>
      <c r="AU88" s="183" t="s">
        <v>82</v>
      </c>
      <c r="AY88" s="16" t="s">
        <v>119</v>
      </c>
      <c r="BE88" s="184">
        <f>IF(N88="základní",J88,0)</f>
        <v>0</v>
      </c>
      <c r="BF88" s="184">
        <f>IF(N88="snížená",J88,0)</f>
        <v>0</v>
      </c>
      <c r="BG88" s="184">
        <f>IF(N88="zákl. přenesená",J88,0)</f>
        <v>0</v>
      </c>
      <c r="BH88" s="184">
        <f>IF(N88="sníž. přenesená",J88,0)</f>
        <v>0</v>
      </c>
      <c r="BI88" s="184">
        <f>IF(N88="nulová",J88,0)</f>
        <v>0</v>
      </c>
      <c r="BJ88" s="16" t="s">
        <v>79</v>
      </c>
      <c r="BK88" s="184">
        <f>ROUND(I88*H88,2)</f>
        <v>0</v>
      </c>
      <c r="BL88" s="16" t="s">
        <v>733</v>
      </c>
      <c r="BM88" s="183" t="s">
        <v>739</v>
      </c>
    </row>
    <row r="89" spans="1:65" s="2" customFormat="1" ht="11.25">
      <c r="A89" s="33"/>
      <c r="B89" s="34"/>
      <c r="C89" s="35"/>
      <c r="D89" s="185" t="s">
        <v>128</v>
      </c>
      <c r="E89" s="35"/>
      <c r="F89" s="186" t="s">
        <v>738</v>
      </c>
      <c r="G89" s="35"/>
      <c r="H89" s="35"/>
      <c r="I89" s="187"/>
      <c r="J89" s="35"/>
      <c r="K89" s="35"/>
      <c r="L89" s="38"/>
      <c r="M89" s="188"/>
      <c r="N89" s="189"/>
      <c r="O89" s="63"/>
      <c r="P89" s="63"/>
      <c r="Q89" s="63"/>
      <c r="R89" s="63"/>
      <c r="S89" s="63"/>
      <c r="T89" s="64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T89" s="16" t="s">
        <v>128</v>
      </c>
      <c r="AU89" s="16" t="s">
        <v>82</v>
      </c>
    </row>
    <row r="90" spans="1:65" s="2" customFormat="1" ht="39">
      <c r="A90" s="33"/>
      <c r="B90" s="34"/>
      <c r="C90" s="35"/>
      <c r="D90" s="185" t="s">
        <v>160</v>
      </c>
      <c r="E90" s="35"/>
      <c r="F90" s="203" t="s">
        <v>740</v>
      </c>
      <c r="G90" s="35"/>
      <c r="H90" s="35"/>
      <c r="I90" s="187"/>
      <c r="J90" s="35"/>
      <c r="K90" s="35"/>
      <c r="L90" s="38"/>
      <c r="M90" s="188"/>
      <c r="N90" s="189"/>
      <c r="O90" s="63"/>
      <c r="P90" s="63"/>
      <c r="Q90" s="63"/>
      <c r="R90" s="63"/>
      <c r="S90" s="63"/>
      <c r="T90" s="64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T90" s="16" t="s">
        <v>160</v>
      </c>
      <c r="AU90" s="16" t="s">
        <v>82</v>
      </c>
    </row>
    <row r="91" spans="1:65" s="2" customFormat="1" ht="16.5" customHeight="1">
      <c r="A91" s="33"/>
      <c r="B91" s="34"/>
      <c r="C91" s="172" t="s">
        <v>141</v>
      </c>
      <c r="D91" s="172" t="s">
        <v>121</v>
      </c>
      <c r="E91" s="173" t="s">
        <v>741</v>
      </c>
      <c r="F91" s="174" t="s">
        <v>742</v>
      </c>
      <c r="G91" s="175" t="s">
        <v>732</v>
      </c>
      <c r="H91" s="176">
        <v>1</v>
      </c>
      <c r="I91" s="177"/>
      <c r="J91" s="178">
        <f>ROUND(I91*H91,2)</f>
        <v>0</v>
      </c>
      <c r="K91" s="174" t="s">
        <v>19</v>
      </c>
      <c r="L91" s="38"/>
      <c r="M91" s="179" t="s">
        <v>19</v>
      </c>
      <c r="N91" s="180" t="s">
        <v>42</v>
      </c>
      <c r="O91" s="63"/>
      <c r="P91" s="181">
        <f>O91*H91</f>
        <v>0</v>
      </c>
      <c r="Q91" s="181">
        <v>0</v>
      </c>
      <c r="R91" s="181">
        <f>Q91*H91</f>
        <v>0</v>
      </c>
      <c r="S91" s="181">
        <v>0</v>
      </c>
      <c r="T91" s="182">
        <f>S91*H91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183" t="s">
        <v>733</v>
      </c>
      <c r="AT91" s="183" t="s">
        <v>121</v>
      </c>
      <c r="AU91" s="183" t="s">
        <v>82</v>
      </c>
      <c r="AY91" s="16" t="s">
        <v>119</v>
      </c>
      <c r="BE91" s="184">
        <f>IF(N91="základní",J91,0)</f>
        <v>0</v>
      </c>
      <c r="BF91" s="184">
        <f>IF(N91="snížená",J91,0)</f>
        <v>0</v>
      </c>
      <c r="BG91" s="184">
        <f>IF(N91="zákl. přenesená",J91,0)</f>
        <v>0</v>
      </c>
      <c r="BH91" s="184">
        <f>IF(N91="sníž. přenesená",J91,0)</f>
        <v>0</v>
      </c>
      <c r="BI91" s="184">
        <f>IF(N91="nulová",J91,0)</f>
        <v>0</v>
      </c>
      <c r="BJ91" s="16" t="s">
        <v>79</v>
      </c>
      <c r="BK91" s="184">
        <f>ROUND(I91*H91,2)</f>
        <v>0</v>
      </c>
      <c r="BL91" s="16" t="s">
        <v>733</v>
      </c>
      <c r="BM91" s="183" t="s">
        <v>743</v>
      </c>
    </row>
    <row r="92" spans="1:65" s="2" customFormat="1" ht="11.25">
      <c r="A92" s="33"/>
      <c r="B92" s="34"/>
      <c r="C92" s="35"/>
      <c r="D92" s="185" t="s">
        <v>128</v>
      </c>
      <c r="E92" s="35"/>
      <c r="F92" s="186" t="s">
        <v>742</v>
      </c>
      <c r="G92" s="35"/>
      <c r="H92" s="35"/>
      <c r="I92" s="187"/>
      <c r="J92" s="35"/>
      <c r="K92" s="35"/>
      <c r="L92" s="38"/>
      <c r="M92" s="188"/>
      <c r="N92" s="189"/>
      <c r="O92" s="63"/>
      <c r="P92" s="63"/>
      <c r="Q92" s="63"/>
      <c r="R92" s="63"/>
      <c r="S92" s="63"/>
      <c r="T92" s="64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T92" s="16" t="s">
        <v>128</v>
      </c>
      <c r="AU92" s="16" t="s">
        <v>82</v>
      </c>
    </row>
    <row r="93" spans="1:65" s="2" customFormat="1" ht="19.5">
      <c r="A93" s="33"/>
      <c r="B93" s="34"/>
      <c r="C93" s="35"/>
      <c r="D93" s="185" t="s">
        <v>160</v>
      </c>
      <c r="E93" s="35"/>
      <c r="F93" s="203" t="s">
        <v>744</v>
      </c>
      <c r="G93" s="35"/>
      <c r="H93" s="35"/>
      <c r="I93" s="187"/>
      <c r="J93" s="35"/>
      <c r="K93" s="35"/>
      <c r="L93" s="38"/>
      <c r="M93" s="188"/>
      <c r="N93" s="189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160</v>
      </c>
      <c r="AU93" s="16" t="s">
        <v>82</v>
      </c>
    </row>
    <row r="94" spans="1:65" s="12" customFormat="1" ht="22.9" customHeight="1">
      <c r="B94" s="156"/>
      <c r="C94" s="157"/>
      <c r="D94" s="158" t="s">
        <v>70</v>
      </c>
      <c r="E94" s="170" t="s">
        <v>745</v>
      </c>
      <c r="F94" s="170" t="s">
        <v>746</v>
      </c>
      <c r="G94" s="157"/>
      <c r="H94" s="157"/>
      <c r="I94" s="160"/>
      <c r="J94" s="171">
        <f>BK94</f>
        <v>0</v>
      </c>
      <c r="K94" s="157"/>
      <c r="L94" s="162"/>
      <c r="M94" s="163"/>
      <c r="N94" s="164"/>
      <c r="O94" s="164"/>
      <c r="P94" s="165">
        <f>SUM(P95:P112)</f>
        <v>0</v>
      </c>
      <c r="Q94" s="164"/>
      <c r="R94" s="165">
        <f>SUM(R95:R112)</f>
        <v>0</v>
      </c>
      <c r="S94" s="164"/>
      <c r="T94" s="166">
        <f>SUM(T95:T112)</f>
        <v>0</v>
      </c>
      <c r="AR94" s="167" t="s">
        <v>154</v>
      </c>
      <c r="AT94" s="168" t="s">
        <v>70</v>
      </c>
      <c r="AU94" s="168" t="s">
        <v>79</v>
      </c>
      <c r="AY94" s="167" t="s">
        <v>119</v>
      </c>
      <c r="BK94" s="169">
        <f>SUM(BK95:BK112)</f>
        <v>0</v>
      </c>
    </row>
    <row r="95" spans="1:65" s="2" customFormat="1" ht="24.2" customHeight="1">
      <c r="A95" s="33"/>
      <c r="B95" s="34"/>
      <c r="C95" s="172" t="s">
        <v>126</v>
      </c>
      <c r="D95" s="172" t="s">
        <v>121</v>
      </c>
      <c r="E95" s="173" t="s">
        <v>747</v>
      </c>
      <c r="F95" s="174" t="s">
        <v>748</v>
      </c>
      <c r="G95" s="175" t="s">
        <v>732</v>
      </c>
      <c r="H95" s="176">
        <v>1</v>
      </c>
      <c r="I95" s="177"/>
      <c r="J95" s="178">
        <f>ROUND(I95*H95,2)</f>
        <v>0</v>
      </c>
      <c r="K95" s="174" t="s">
        <v>19</v>
      </c>
      <c r="L95" s="38"/>
      <c r="M95" s="179" t="s">
        <v>19</v>
      </c>
      <c r="N95" s="180" t="s">
        <v>42</v>
      </c>
      <c r="O95" s="63"/>
      <c r="P95" s="181">
        <f>O95*H95</f>
        <v>0</v>
      </c>
      <c r="Q95" s="181">
        <v>0</v>
      </c>
      <c r="R95" s="181">
        <f>Q95*H95</f>
        <v>0</v>
      </c>
      <c r="S95" s="181">
        <v>0</v>
      </c>
      <c r="T95" s="182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83" t="s">
        <v>733</v>
      </c>
      <c r="AT95" s="183" t="s">
        <v>121</v>
      </c>
      <c r="AU95" s="183" t="s">
        <v>82</v>
      </c>
      <c r="AY95" s="16" t="s">
        <v>119</v>
      </c>
      <c r="BE95" s="184">
        <f>IF(N95="základní",J95,0)</f>
        <v>0</v>
      </c>
      <c r="BF95" s="184">
        <f>IF(N95="snížená",J95,0)</f>
        <v>0</v>
      </c>
      <c r="BG95" s="184">
        <f>IF(N95="zákl. přenesená",J95,0)</f>
        <v>0</v>
      </c>
      <c r="BH95" s="184">
        <f>IF(N95="sníž. přenesená",J95,0)</f>
        <v>0</v>
      </c>
      <c r="BI95" s="184">
        <f>IF(N95="nulová",J95,0)</f>
        <v>0</v>
      </c>
      <c r="BJ95" s="16" t="s">
        <v>79</v>
      </c>
      <c r="BK95" s="184">
        <f>ROUND(I95*H95,2)</f>
        <v>0</v>
      </c>
      <c r="BL95" s="16" t="s">
        <v>733</v>
      </c>
      <c r="BM95" s="183" t="s">
        <v>749</v>
      </c>
    </row>
    <row r="96" spans="1:65" s="2" customFormat="1" ht="19.5">
      <c r="A96" s="33"/>
      <c r="B96" s="34"/>
      <c r="C96" s="35"/>
      <c r="D96" s="185" t="s">
        <v>128</v>
      </c>
      <c r="E96" s="35"/>
      <c r="F96" s="186" t="s">
        <v>750</v>
      </c>
      <c r="G96" s="35"/>
      <c r="H96" s="35"/>
      <c r="I96" s="187"/>
      <c r="J96" s="35"/>
      <c r="K96" s="35"/>
      <c r="L96" s="38"/>
      <c r="M96" s="188"/>
      <c r="N96" s="189"/>
      <c r="O96" s="63"/>
      <c r="P96" s="63"/>
      <c r="Q96" s="63"/>
      <c r="R96" s="63"/>
      <c r="S96" s="63"/>
      <c r="T96" s="64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128</v>
      </c>
      <c r="AU96" s="16" t="s">
        <v>82</v>
      </c>
    </row>
    <row r="97" spans="1:65" s="2" customFormat="1" ht="19.5">
      <c r="A97" s="33"/>
      <c r="B97" s="34"/>
      <c r="C97" s="35"/>
      <c r="D97" s="185" t="s">
        <v>160</v>
      </c>
      <c r="E97" s="35"/>
      <c r="F97" s="203" t="s">
        <v>751</v>
      </c>
      <c r="G97" s="35"/>
      <c r="H97" s="35"/>
      <c r="I97" s="187"/>
      <c r="J97" s="35"/>
      <c r="K97" s="35"/>
      <c r="L97" s="38"/>
      <c r="M97" s="188"/>
      <c r="N97" s="189"/>
      <c r="O97" s="63"/>
      <c r="P97" s="63"/>
      <c r="Q97" s="63"/>
      <c r="R97" s="63"/>
      <c r="S97" s="63"/>
      <c r="T97" s="64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6" t="s">
        <v>160</v>
      </c>
      <c r="AU97" s="16" t="s">
        <v>82</v>
      </c>
    </row>
    <row r="98" spans="1:65" s="2" customFormat="1" ht="16.5" customHeight="1">
      <c r="A98" s="33"/>
      <c r="B98" s="34"/>
      <c r="C98" s="172" t="s">
        <v>154</v>
      </c>
      <c r="D98" s="172" t="s">
        <v>121</v>
      </c>
      <c r="E98" s="173" t="s">
        <v>752</v>
      </c>
      <c r="F98" s="174" t="s">
        <v>753</v>
      </c>
      <c r="G98" s="175" t="s">
        <v>732</v>
      </c>
      <c r="H98" s="176">
        <v>1</v>
      </c>
      <c r="I98" s="177"/>
      <c r="J98" s="178">
        <f>ROUND(I98*H98,2)</f>
        <v>0</v>
      </c>
      <c r="K98" s="174" t="s">
        <v>19</v>
      </c>
      <c r="L98" s="38"/>
      <c r="M98" s="179" t="s">
        <v>19</v>
      </c>
      <c r="N98" s="180" t="s">
        <v>42</v>
      </c>
      <c r="O98" s="63"/>
      <c r="P98" s="181">
        <f>O98*H98</f>
        <v>0</v>
      </c>
      <c r="Q98" s="181">
        <v>0</v>
      </c>
      <c r="R98" s="181">
        <f>Q98*H98</f>
        <v>0</v>
      </c>
      <c r="S98" s="181">
        <v>0</v>
      </c>
      <c r="T98" s="182">
        <f>S98*H98</f>
        <v>0</v>
      </c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R98" s="183" t="s">
        <v>733</v>
      </c>
      <c r="AT98" s="183" t="s">
        <v>121</v>
      </c>
      <c r="AU98" s="183" t="s">
        <v>82</v>
      </c>
      <c r="AY98" s="16" t="s">
        <v>119</v>
      </c>
      <c r="BE98" s="184">
        <f>IF(N98="základní",J98,0)</f>
        <v>0</v>
      </c>
      <c r="BF98" s="184">
        <f>IF(N98="snížená",J98,0)</f>
        <v>0</v>
      </c>
      <c r="BG98" s="184">
        <f>IF(N98="zákl. přenesená",J98,0)</f>
        <v>0</v>
      </c>
      <c r="BH98" s="184">
        <f>IF(N98="sníž. přenesená",J98,0)</f>
        <v>0</v>
      </c>
      <c r="BI98" s="184">
        <f>IF(N98="nulová",J98,0)</f>
        <v>0</v>
      </c>
      <c r="BJ98" s="16" t="s">
        <v>79</v>
      </c>
      <c r="BK98" s="184">
        <f>ROUND(I98*H98,2)</f>
        <v>0</v>
      </c>
      <c r="BL98" s="16" t="s">
        <v>733</v>
      </c>
      <c r="BM98" s="183" t="s">
        <v>754</v>
      </c>
    </row>
    <row r="99" spans="1:65" s="2" customFormat="1" ht="11.25">
      <c r="A99" s="33"/>
      <c r="B99" s="34"/>
      <c r="C99" s="35"/>
      <c r="D99" s="185" t="s">
        <v>128</v>
      </c>
      <c r="E99" s="35"/>
      <c r="F99" s="186" t="s">
        <v>755</v>
      </c>
      <c r="G99" s="35"/>
      <c r="H99" s="35"/>
      <c r="I99" s="187"/>
      <c r="J99" s="35"/>
      <c r="K99" s="35"/>
      <c r="L99" s="38"/>
      <c r="M99" s="188"/>
      <c r="N99" s="189"/>
      <c r="O99" s="63"/>
      <c r="P99" s="63"/>
      <c r="Q99" s="63"/>
      <c r="R99" s="63"/>
      <c r="S99" s="63"/>
      <c r="T99" s="6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T99" s="16" t="s">
        <v>128</v>
      </c>
      <c r="AU99" s="16" t="s">
        <v>82</v>
      </c>
    </row>
    <row r="100" spans="1:65" s="2" customFormat="1" ht="29.25">
      <c r="A100" s="33"/>
      <c r="B100" s="34"/>
      <c r="C100" s="35"/>
      <c r="D100" s="185" t="s">
        <v>160</v>
      </c>
      <c r="E100" s="35"/>
      <c r="F100" s="203" t="s">
        <v>756</v>
      </c>
      <c r="G100" s="35"/>
      <c r="H100" s="35"/>
      <c r="I100" s="187"/>
      <c r="J100" s="35"/>
      <c r="K100" s="35"/>
      <c r="L100" s="38"/>
      <c r="M100" s="188"/>
      <c r="N100" s="189"/>
      <c r="O100" s="63"/>
      <c r="P100" s="63"/>
      <c r="Q100" s="63"/>
      <c r="R100" s="63"/>
      <c r="S100" s="63"/>
      <c r="T100" s="6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6" t="s">
        <v>160</v>
      </c>
      <c r="AU100" s="16" t="s">
        <v>82</v>
      </c>
    </row>
    <row r="101" spans="1:65" s="2" customFormat="1" ht="16.5" customHeight="1">
      <c r="A101" s="33"/>
      <c r="B101" s="34"/>
      <c r="C101" s="172" t="s">
        <v>162</v>
      </c>
      <c r="D101" s="172" t="s">
        <v>121</v>
      </c>
      <c r="E101" s="173" t="s">
        <v>757</v>
      </c>
      <c r="F101" s="174" t="s">
        <v>758</v>
      </c>
      <c r="G101" s="175" t="s">
        <v>732</v>
      </c>
      <c r="H101" s="176">
        <v>1</v>
      </c>
      <c r="I101" s="177"/>
      <c r="J101" s="178">
        <f>ROUND(I101*H101,2)</f>
        <v>0</v>
      </c>
      <c r="K101" s="174" t="s">
        <v>19</v>
      </c>
      <c r="L101" s="38"/>
      <c r="M101" s="179" t="s">
        <v>19</v>
      </c>
      <c r="N101" s="180" t="s">
        <v>42</v>
      </c>
      <c r="O101" s="63"/>
      <c r="P101" s="181">
        <f>O101*H101</f>
        <v>0</v>
      </c>
      <c r="Q101" s="181">
        <v>0</v>
      </c>
      <c r="R101" s="181">
        <f>Q101*H101</f>
        <v>0</v>
      </c>
      <c r="S101" s="181">
        <v>0</v>
      </c>
      <c r="T101" s="182">
        <f>S101*H101</f>
        <v>0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R101" s="183" t="s">
        <v>733</v>
      </c>
      <c r="AT101" s="183" t="s">
        <v>121</v>
      </c>
      <c r="AU101" s="183" t="s">
        <v>82</v>
      </c>
      <c r="AY101" s="16" t="s">
        <v>119</v>
      </c>
      <c r="BE101" s="184">
        <f>IF(N101="základní",J101,0)</f>
        <v>0</v>
      </c>
      <c r="BF101" s="184">
        <f>IF(N101="snížená",J101,0)</f>
        <v>0</v>
      </c>
      <c r="BG101" s="184">
        <f>IF(N101="zákl. přenesená",J101,0)</f>
        <v>0</v>
      </c>
      <c r="BH101" s="184">
        <f>IF(N101="sníž. přenesená",J101,0)</f>
        <v>0</v>
      </c>
      <c r="BI101" s="184">
        <f>IF(N101="nulová",J101,0)</f>
        <v>0</v>
      </c>
      <c r="BJ101" s="16" t="s">
        <v>79</v>
      </c>
      <c r="BK101" s="184">
        <f>ROUND(I101*H101,2)</f>
        <v>0</v>
      </c>
      <c r="BL101" s="16" t="s">
        <v>733</v>
      </c>
      <c r="BM101" s="183" t="s">
        <v>759</v>
      </c>
    </row>
    <row r="102" spans="1:65" s="2" customFormat="1" ht="11.25">
      <c r="A102" s="33"/>
      <c r="B102" s="34"/>
      <c r="C102" s="35"/>
      <c r="D102" s="185" t="s">
        <v>128</v>
      </c>
      <c r="E102" s="35"/>
      <c r="F102" s="186" t="s">
        <v>758</v>
      </c>
      <c r="G102" s="35"/>
      <c r="H102" s="35"/>
      <c r="I102" s="187"/>
      <c r="J102" s="35"/>
      <c r="K102" s="35"/>
      <c r="L102" s="38"/>
      <c r="M102" s="188"/>
      <c r="N102" s="189"/>
      <c r="O102" s="63"/>
      <c r="P102" s="63"/>
      <c r="Q102" s="63"/>
      <c r="R102" s="63"/>
      <c r="S102" s="63"/>
      <c r="T102" s="64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T102" s="16" t="s">
        <v>128</v>
      </c>
      <c r="AU102" s="16" t="s">
        <v>82</v>
      </c>
    </row>
    <row r="103" spans="1:65" s="2" customFormat="1" ht="39">
      <c r="A103" s="33"/>
      <c r="B103" s="34"/>
      <c r="C103" s="35"/>
      <c r="D103" s="185" t="s">
        <v>160</v>
      </c>
      <c r="E103" s="35"/>
      <c r="F103" s="203" t="s">
        <v>760</v>
      </c>
      <c r="G103" s="35"/>
      <c r="H103" s="35"/>
      <c r="I103" s="187"/>
      <c r="J103" s="35"/>
      <c r="K103" s="35"/>
      <c r="L103" s="38"/>
      <c r="M103" s="188"/>
      <c r="N103" s="189"/>
      <c r="O103" s="63"/>
      <c r="P103" s="63"/>
      <c r="Q103" s="63"/>
      <c r="R103" s="63"/>
      <c r="S103" s="63"/>
      <c r="T103" s="64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T103" s="16" t="s">
        <v>160</v>
      </c>
      <c r="AU103" s="16" t="s">
        <v>82</v>
      </c>
    </row>
    <row r="104" spans="1:65" s="2" customFormat="1" ht="16.5" customHeight="1">
      <c r="A104" s="33"/>
      <c r="B104" s="34"/>
      <c r="C104" s="172" t="s">
        <v>168</v>
      </c>
      <c r="D104" s="172" t="s">
        <v>121</v>
      </c>
      <c r="E104" s="173" t="s">
        <v>761</v>
      </c>
      <c r="F104" s="174" t="s">
        <v>762</v>
      </c>
      <c r="G104" s="175" t="s">
        <v>763</v>
      </c>
      <c r="H104" s="176">
        <v>1</v>
      </c>
      <c r="I104" s="177"/>
      <c r="J104" s="178">
        <f>ROUND(I104*H104,2)</f>
        <v>0</v>
      </c>
      <c r="K104" s="174" t="s">
        <v>19</v>
      </c>
      <c r="L104" s="38"/>
      <c r="M104" s="179" t="s">
        <v>19</v>
      </c>
      <c r="N104" s="180" t="s">
        <v>42</v>
      </c>
      <c r="O104" s="63"/>
      <c r="P104" s="181">
        <f>O104*H104</f>
        <v>0</v>
      </c>
      <c r="Q104" s="181">
        <v>0</v>
      </c>
      <c r="R104" s="181">
        <f>Q104*H104</f>
        <v>0</v>
      </c>
      <c r="S104" s="181">
        <v>0</v>
      </c>
      <c r="T104" s="182">
        <f>S104*H104</f>
        <v>0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183" t="s">
        <v>733</v>
      </c>
      <c r="AT104" s="183" t="s">
        <v>121</v>
      </c>
      <c r="AU104" s="183" t="s">
        <v>82</v>
      </c>
      <c r="AY104" s="16" t="s">
        <v>119</v>
      </c>
      <c r="BE104" s="184">
        <f>IF(N104="základní",J104,0)</f>
        <v>0</v>
      </c>
      <c r="BF104" s="184">
        <f>IF(N104="snížená",J104,0)</f>
        <v>0</v>
      </c>
      <c r="BG104" s="184">
        <f>IF(N104="zákl. přenesená",J104,0)</f>
        <v>0</v>
      </c>
      <c r="BH104" s="184">
        <f>IF(N104="sníž. přenesená",J104,0)</f>
        <v>0</v>
      </c>
      <c r="BI104" s="184">
        <f>IF(N104="nulová",J104,0)</f>
        <v>0</v>
      </c>
      <c r="BJ104" s="16" t="s">
        <v>79</v>
      </c>
      <c r="BK104" s="184">
        <f>ROUND(I104*H104,2)</f>
        <v>0</v>
      </c>
      <c r="BL104" s="16" t="s">
        <v>733</v>
      </c>
      <c r="BM104" s="183" t="s">
        <v>764</v>
      </c>
    </row>
    <row r="105" spans="1:65" s="2" customFormat="1" ht="11.25">
      <c r="A105" s="33"/>
      <c r="B105" s="34"/>
      <c r="C105" s="35"/>
      <c r="D105" s="185" t="s">
        <v>128</v>
      </c>
      <c r="E105" s="35"/>
      <c r="F105" s="186" t="s">
        <v>762</v>
      </c>
      <c r="G105" s="35"/>
      <c r="H105" s="35"/>
      <c r="I105" s="187"/>
      <c r="J105" s="35"/>
      <c r="K105" s="35"/>
      <c r="L105" s="38"/>
      <c r="M105" s="188"/>
      <c r="N105" s="189"/>
      <c r="O105" s="63"/>
      <c r="P105" s="63"/>
      <c r="Q105" s="63"/>
      <c r="R105" s="63"/>
      <c r="S105" s="63"/>
      <c r="T105" s="64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T105" s="16" t="s">
        <v>128</v>
      </c>
      <c r="AU105" s="16" t="s">
        <v>82</v>
      </c>
    </row>
    <row r="106" spans="1:65" s="2" customFormat="1" ht="19.5">
      <c r="A106" s="33"/>
      <c r="B106" s="34"/>
      <c r="C106" s="35"/>
      <c r="D106" s="185" t="s">
        <v>160</v>
      </c>
      <c r="E106" s="35"/>
      <c r="F106" s="203" t="s">
        <v>765</v>
      </c>
      <c r="G106" s="35"/>
      <c r="H106" s="35"/>
      <c r="I106" s="187"/>
      <c r="J106" s="35"/>
      <c r="K106" s="35"/>
      <c r="L106" s="38"/>
      <c r="M106" s="188"/>
      <c r="N106" s="189"/>
      <c r="O106" s="63"/>
      <c r="P106" s="63"/>
      <c r="Q106" s="63"/>
      <c r="R106" s="63"/>
      <c r="S106" s="63"/>
      <c r="T106" s="64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T106" s="16" t="s">
        <v>160</v>
      </c>
      <c r="AU106" s="16" t="s">
        <v>82</v>
      </c>
    </row>
    <row r="107" spans="1:65" s="2" customFormat="1" ht="16.5" customHeight="1">
      <c r="A107" s="33"/>
      <c r="B107" s="34"/>
      <c r="C107" s="172" t="s">
        <v>174</v>
      </c>
      <c r="D107" s="172" t="s">
        <v>121</v>
      </c>
      <c r="E107" s="173" t="s">
        <v>766</v>
      </c>
      <c r="F107" s="174" t="s">
        <v>767</v>
      </c>
      <c r="G107" s="175" t="s">
        <v>732</v>
      </c>
      <c r="H107" s="176">
        <v>1</v>
      </c>
      <c r="I107" s="177"/>
      <c r="J107" s="178">
        <f>ROUND(I107*H107,2)</f>
        <v>0</v>
      </c>
      <c r="K107" s="174" t="s">
        <v>19</v>
      </c>
      <c r="L107" s="38"/>
      <c r="M107" s="179" t="s">
        <v>19</v>
      </c>
      <c r="N107" s="180" t="s">
        <v>42</v>
      </c>
      <c r="O107" s="63"/>
      <c r="P107" s="181">
        <f>O107*H107</f>
        <v>0</v>
      </c>
      <c r="Q107" s="181">
        <v>0</v>
      </c>
      <c r="R107" s="181">
        <f>Q107*H107</f>
        <v>0</v>
      </c>
      <c r="S107" s="181">
        <v>0</v>
      </c>
      <c r="T107" s="182">
        <f>S107*H107</f>
        <v>0</v>
      </c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R107" s="183" t="s">
        <v>733</v>
      </c>
      <c r="AT107" s="183" t="s">
        <v>121</v>
      </c>
      <c r="AU107" s="183" t="s">
        <v>82</v>
      </c>
      <c r="AY107" s="16" t="s">
        <v>119</v>
      </c>
      <c r="BE107" s="184">
        <f>IF(N107="základní",J107,0)</f>
        <v>0</v>
      </c>
      <c r="BF107" s="184">
        <f>IF(N107="snížená",J107,0)</f>
        <v>0</v>
      </c>
      <c r="BG107" s="184">
        <f>IF(N107="zákl. přenesená",J107,0)</f>
        <v>0</v>
      </c>
      <c r="BH107" s="184">
        <f>IF(N107="sníž. přenesená",J107,0)</f>
        <v>0</v>
      </c>
      <c r="BI107" s="184">
        <f>IF(N107="nulová",J107,0)</f>
        <v>0</v>
      </c>
      <c r="BJ107" s="16" t="s">
        <v>79</v>
      </c>
      <c r="BK107" s="184">
        <f>ROUND(I107*H107,2)</f>
        <v>0</v>
      </c>
      <c r="BL107" s="16" t="s">
        <v>733</v>
      </c>
      <c r="BM107" s="183" t="s">
        <v>768</v>
      </c>
    </row>
    <row r="108" spans="1:65" s="2" customFormat="1" ht="11.25">
      <c r="A108" s="33"/>
      <c r="B108" s="34"/>
      <c r="C108" s="35"/>
      <c r="D108" s="185" t="s">
        <v>128</v>
      </c>
      <c r="E108" s="35"/>
      <c r="F108" s="186" t="s">
        <v>767</v>
      </c>
      <c r="G108" s="35"/>
      <c r="H108" s="35"/>
      <c r="I108" s="187"/>
      <c r="J108" s="35"/>
      <c r="K108" s="35"/>
      <c r="L108" s="38"/>
      <c r="M108" s="188"/>
      <c r="N108" s="189"/>
      <c r="O108" s="63"/>
      <c r="P108" s="63"/>
      <c r="Q108" s="63"/>
      <c r="R108" s="63"/>
      <c r="S108" s="63"/>
      <c r="T108" s="64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T108" s="16" t="s">
        <v>128</v>
      </c>
      <c r="AU108" s="16" t="s">
        <v>82</v>
      </c>
    </row>
    <row r="109" spans="1:65" s="2" customFormat="1" ht="78">
      <c r="A109" s="33"/>
      <c r="B109" s="34"/>
      <c r="C109" s="35"/>
      <c r="D109" s="185" t="s">
        <v>160</v>
      </c>
      <c r="E109" s="35"/>
      <c r="F109" s="203" t="s">
        <v>769</v>
      </c>
      <c r="G109" s="35"/>
      <c r="H109" s="35"/>
      <c r="I109" s="187"/>
      <c r="J109" s="35"/>
      <c r="K109" s="35"/>
      <c r="L109" s="38"/>
      <c r="M109" s="188"/>
      <c r="N109" s="189"/>
      <c r="O109" s="63"/>
      <c r="P109" s="63"/>
      <c r="Q109" s="63"/>
      <c r="R109" s="63"/>
      <c r="S109" s="63"/>
      <c r="T109" s="64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T109" s="16" t="s">
        <v>160</v>
      </c>
      <c r="AU109" s="16" t="s">
        <v>82</v>
      </c>
    </row>
    <row r="110" spans="1:65" s="2" customFormat="1" ht="16.5" customHeight="1">
      <c r="A110" s="33"/>
      <c r="B110" s="34"/>
      <c r="C110" s="172" t="s">
        <v>181</v>
      </c>
      <c r="D110" s="172" t="s">
        <v>121</v>
      </c>
      <c r="E110" s="173" t="s">
        <v>770</v>
      </c>
      <c r="F110" s="174" t="s">
        <v>771</v>
      </c>
      <c r="G110" s="175" t="s">
        <v>732</v>
      </c>
      <c r="H110" s="176">
        <v>1</v>
      </c>
      <c r="I110" s="177"/>
      <c r="J110" s="178">
        <f>ROUND(I110*H110,2)</f>
        <v>0</v>
      </c>
      <c r="K110" s="174" t="s">
        <v>19</v>
      </c>
      <c r="L110" s="38"/>
      <c r="M110" s="179" t="s">
        <v>19</v>
      </c>
      <c r="N110" s="180" t="s">
        <v>42</v>
      </c>
      <c r="O110" s="63"/>
      <c r="P110" s="181">
        <f>O110*H110</f>
        <v>0</v>
      </c>
      <c r="Q110" s="181">
        <v>0</v>
      </c>
      <c r="R110" s="181">
        <f>Q110*H110</f>
        <v>0</v>
      </c>
      <c r="S110" s="181">
        <v>0</v>
      </c>
      <c r="T110" s="182">
        <f>S110*H110</f>
        <v>0</v>
      </c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R110" s="183" t="s">
        <v>733</v>
      </c>
      <c r="AT110" s="183" t="s">
        <v>121</v>
      </c>
      <c r="AU110" s="183" t="s">
        <v>82</v>
      </c>
      <c r="AY110" s="16" t="s">
        <v>119</v>
      </c>
      <c r="BE110" s="184">
        <f>IF(N110="základní",J110,0)</f>
        <v>0</v>
      </c>
      <c r="BF110" s="184">
        <f>IF(N110="snížená",J110,0)</f>
        <v>0</v>
      </c>
      <c r="BG110" s="184">
        <f>IF(N110="zákl. přenesená",J110,0)</f>
        <v>0</v>
      </c>
      <c r="BH110" s="184">
        <f>IF(N110="sníž. přenesená",J110,0)</f>
        <v>0</v>
      </c>
      <c r="BI110" s="184">
        <f>IF(N110="nulová",J110,0)</f>
        <v>0</v>
      </c>
      <c r="BJ110" s="16" t="s">
        <v>79</v>
      </c>
      <c r="BK110" s="184">
        <f>ROUND(I110*H110,2)</f>
        <v>0</v>
      </c>
      <c r="BL110" s="16" t="s">
        <v>733</v>
      </c>
      <c r="BM110" s="183" t="s">
        <v>772</v>
      </c>
    </row>
    <row r="111" spans="1:65" s="2" customFormat="1" ht="11.25">
      <c r="A111" s="33"/>
      <c r="B111" s="34"/>
      <c r="C111" s="35"/>
      <c r="D111" s="185" t="s">
        <v>128</v>
      </c>
      <c r="E111" s="35"/>
      <c r="F111" s="186" t="s">
        <v>771</v>
      </c>
      <c r="G111" s="35"/>
      <c r="H111" s="35"/>
      <c r="I111" s="187"/>
      <c r="J111" s="35"/>
      <c r="K111" s="35"/>
      <c r="L111" s="38"/>
      <c r="M111" s="188"/>
      <c r="N111" s="189"/>
      <c r="O111" s="63"/>
      <c r="P111" s="63"/>
      <c r="Q111" s="63"/>
      <c r="R111" s="63"/>
      <c r="S111" s="63"/>
      <c r="T111" s="64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T111" s="16" t="s">
        <v>128</v>
      </c>
      <c r="AU111" s="16" t="s">
        <v>82</v>
      </c>
    </row>
    <row r="112" spans="1:65" s="2" customFormat="1" ht="39">
      <c r="A112" s="33"/>
      <c r="B112" s="34"/>
      <c r="C112" s="35"/>
      <c r="D112" s="185" t="s">
        <v>160</v>
      </c>
      <c r="E112" s="35"/>
      <c r="F112" s="203" t="s">
        <v>773</v>
      </c>
      <c r="G112" s="35"/>
      <c r="H112" s="35"/>
      <c r="I112" s="187"/>
      <c r="J112" s="35"/>
      <c r="K112" s="35"/>
      <c r="L112" s="38"/>
      <c r="M112" s="214"/>
      <c r="N112" s="215"/>
      <c r="O112" s="216"/>
      <c r="P112" s="216"/>
      <c r="Q112" s="216"/>
      <c r="R112" s="216"/>
      <c r="S112" s="216"/>
      <c r="T112" s="217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T112" s="16" t="s">
        <v>160</v>
      </c>
      <c r="AU112" s="16" t="s">
        <v>82</v>
      </c>
    </row>
    <row r="113" spans="1:31" s="2" customFormat="1" ht="6.95" customHeight="1">
      <c r="A113" s="33"/>
      <c r="B113" s="46"/>
      <c r="C113" s="47"/>
      <c r="D113" s="47"/>
      <c r="E113" s="47"/>
      <c r="F113" s="47"/>
      <c r="G113" s="47"/>
      <c r="H113" s="47"/>
      <c r="I113" s="47"/>
      <c r="J113" s="47"/>
      <c r="K113" s="47"/>
      <c r="L113" s="38"/>
      <c r="M113" s="33"/>
      <c r="O113" s="33"/>
      <c r="P113" s="33"/>
      <c r="Q113" s="33"/>
      <c r="R113" s="3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</sheetData>
  <sheetProtection algorithmName="SHA-512" hashValue="Swy9VDSruObYHTsJYTKEGT6HVUQguypMO+CCZWz43kVp68TYJ6O5JMAtL96wUNVL3EBGkcn7CWFluDW0RaH1kw==" saltValue="Sc/nWUwDopnFehjzC/uJhKrqS+ZwRccGJDgfhrctvgXKd0NbEcVfCupfILRTtZUM1xU71uR+OEh7q3Rt9tfTOw==" spinCount="100000" sheet="1" objects="1" scenarios="1" formatColumns="0" formatRows="0" autoFilter="0"/>
  <autoFilter ref="C81:K112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218" customWidth="1"/>
    <col min="2" max="2" width="1.6640625" style="218" customWidth="1"/>
    <col min="3" max="4" width="5" style="218" customWidth="1"/>
    <col min="5" max="5" width="11.6640625" style="218" customWidth="1"/>
    <col min="6" max="6" width="9.1640625" style="218" customWidth="1"/>
    <col min="7" max="7" width="5" style="218" customWidth="1"/>
    <col min="8" max="8" width="77.83203125" style="218" customWidth="1"/>
    <col min="9" max="10" width="20" style="218" customWidth="1"/>
    <col min="11" max="11" width="1.6640625" style="218" customWidth="1"/>
  </cols>
  <sheetData>
    <row r="1" spans="2:11" s="1" customFormat="1" ht="37.5" customHeight="1"/>
    <row r="2" spans="2:11" s="1" customFormat="1" ht="7.5" customHeight="1">
      <c r="B2" s="219"/>
      <c r="C2" s="220"/>
      <c r="D2" s="220"/>
      <c r="E2" s="220"/>
      <c r="F2" s="220"/>
      <c r="G2" s="220"/>
      <c r="H2" s="220"/>
      <c r="I2" s="220"/>
      <c r="J2" s="220"/>
      <c r="K2" s="221"/>
    </row>
    <row r="3" spans="2:11" s="14" customFormat="1" ht="45" customHeight="1">
      <c r="B3" s="222"/>
      <c r="C3" s="350" t="s">
        <v>774</v>
      </c>
      <c r="D3" s="350"/>
      <c r="E3" s="350"/>
      <c r="F3" s="350"/>
      <c r="G3" s="350"/>
      <c r="H3" s="350"/>
      <c r="I3" s="350"/>
      <c r="J3" s="350"/>
      <c r="K3" s="223"/>
    </row>
    <row r="4" spans="2:11" s="1" customFormat="1" ht="25.5" customHeight="1">
      <c r="B4" s="224"/>
      <c r="C4" s="355" t="s">
        <v>775</v>
      </c>
      <c r="D4" s="355"/>
      <c r="E4" s="355"/>
      <c r="F4" s="355"/>
      <c r="G4" s="355"/>
      <c r="H4" s="355"/>
      <c r="I4" s="355"/>
      <c r="J4" s="355"/>
      <c r="K4" s="225"/>
    </row>
    <row r="5" spans="2:11" s="1" customFormat="1" ht="5.25" customHeight="1">
      <c r="B5" s="224"/>
      <c r="C5" s="226"/>
      <c r="D5" s="226"/>
      <c r="E5" s="226"/>
      <c r="F5" s="226"/>
      <c r="G5" s="226"/>
      <c r="H5" s="226"/>
      <c r="I5" s="226"/>
      <c r="J5" s="226"/>
      <c r="K5" s="225"/>
    </row>
    <row r="6" spans="2:11" s="1" customFormat="1" ht="15" customHeight="1">
      <c r="B6" s="224"/>
      <c r="C6" s="354" t="s">
        <v>776</v>
      </c>
      <c r="D6" s="354"/>
      <c r="E6" s="354"/>
      <c r="F6" s="354"/>
      <c r="G6" s="354"/>
      <c r="H6" s="354"/>
      <c r="I6" s="354"/>
      <c r="J6" s="354"/>
      <c r="K6" s="225"/>
    </row>
    <row r="7" spans="2:11" s="1" customFormat="1" ht="15" customHeight="1">
      <c r="B7" s="228"/>
      <c r="C7" s="354" t="s">
        <v>777</v>
      </c>
      <c r="D7" s="354"/>
      <c r="E7" s="354"/>
      <c r="F7" s="354"/>
      <c r="G7" s="354"/>
      <c r="H7" s="354"/>
      <c r="I7" s="354"/>
      <c r="J7" s="354"/>
      <c r="K7" s="225"/>
    </row>
    <row r="8" spans="2:11" s="1" customFormat="1" ht="12.75" customHeight="1">
      <c r="B8" s="228"/>
      <c r="C8" s="227"/>
      <c r="D8" s="227"/>
      <c r="E8" s="227"/>
      <c r="F8" s="227"/>
      <c r="G8" s="227"/>
      <c r="H8" s="227"/>
      <c r="I8" s="227"/>
      <c r="J8" s="227"/>
      <c r="K8" s="225"/>
    </row>
    <row r="9" spans="2:11" s="1" customFormat="1" ht="15" customHeight="1">
      <c r="B9" s="228"/>
      <c r="C9" s="354" t="s">
        <v>778</v>
      </c>
      <c r="D9" s="354"/>
      <c r="E9" s="354"/>
      <c r="F9" s="354"/>
      <c r="G9" s="354"/>
      <c r="H9" s="354"/>
      <c r="I9" s="354"/>
      <c r="J9" s="354"/>
      <c r="K9" s="225"/>
    </row>
    <row r="10" spans="2:11" s="1" customFormat="1" ht="15" customHeight="1">
      <c r="B10" s="228"/>
      <c r="C10" s="227"/>
      <c r="D10" s="354" t="s">
        <v>779</v>
      </c>
      <c r="E10" s="354"/>
      <c r="F10" s="354"/>
      <c r="G10" s="354"/>
      <c r="H10" s="354"/>
      <c r="I10" s="354"/>
      <c r="J10" s="354"/>
      <c r="K10" s="225"/>
    </row>
    <row r="11" spans="2:11" s="1" customFormat="1" ht="15" customHeight="1">
      <c r="B11" s="228"/>
      <c r="C11" s="229"/>
      <c r="D11" s="354" t="s">
        <v>780</v>
      </c>
      <c r="E11" s="354"/>
      <c r="F11" s="354"/>
      <c r="G11" s="354"/>
      <c r="H11" s="354"/>
      <c r="I11" s="354"/>
      <c r="J11" s="354"/>
      <c r="K11" s="225"/>
    </row>
    <row r="12" spans="2:11" s="1" customFormat="1" ht="15" customHeight="1">
      <c r="B12" s="228"/>
      <c r="C12" s="229"/>
      <c r="D12" s="227"/>
      <c r="E12" s="227"/>
      <c r="F12" s="227"/>
      <c r="G12" s="227"/>
      <c r="H12" s="227"/>
      <c r="I12" s="227"/>
      <c r="J12" s="227"/>
      <c r="K12" s="225"/>
    </row>
    <row r="13" spans="2:11" s="1" customFormat="1" ht="15" customHeight="1">
      <c r="B13" s="228"/>
      <c r="C13" s="229"/>
      <c r="D13" s="230" t="s">
        <v>781</v>
      </c>
      <c r="E13" s="227"/>
      <c r="F13" s="227"/>
      <c r="G13" s="227"/>
      <c r="H13" s="227"/>
      <c r="I13" s="227"/>
      <c r="J13" s="227"/>
      <c r="K13" s="225"/>
    </row>
    <row r="14" spans="2:11" s="1" customFormat="1" ht="12.75" customHeight="1">
      <c r="B14" s="228"/>
      <c r="C14" s="229"/>
      <c r="D14" s="229"/>
      <c r="E14" s="229"/>
      <c r="F14" s="229"/>
      <c r="G14" s="229"/>
      <c r="H14" s="229"/>
      <c r="I14" s="229"/>
      <c r="J14" s="229"/>
      <c r="K14" s="225"/>
    </row>
    <row r="15" spans="2:11" s="1" customFormat="1" ht="15" customHeight="1">
      <c r="B15" s="228"/>
      <c r="C15" s="229"/>
      <c r="D15" s="354" t="s">
        <v>782</v>
      </c>
      <c r="E15" s="354"/>
      <c r="F15" s="354"/>
      <c r="G15" s="354"/>
      <c r="H15" s="354"/>
      <c r="I15" s="354"/>
      <c r="J15" s="354"/>
      <c r="K15" s="225"/>
    </row>
    <row r="16" spans="2:11" s="1" customFormat="1" ht="15" customHeight="1">
      <c r="B16" s="228"/>
      <c r="C16" s="229"/>
      <c r="D16" s="354" t="s">
        <v>783</v>
      </c>
      <c r="E16" s="354"/>
      <c r="F16" s="354"/>
      <c r="G16" s="354"/>
      <c r="H16" s="354"/>
      <c r="I16" s="354"/>
      <c r="J16" s="354"/>
      <c r="K16" s="225"/>
    </row>
    <row r="17" spans="2:11" s="1" customFormat="1" ht="15" customHeight="1">
      <c r="B17" s="228"/>
      <c r="C17" s="229"/>
      <c r="D17" s="354" t="s">
        <v>784</v>
      </c>
      <c r="E17" s="354"/>
      <c r="F17" s="354"/>
      <c r="G17" s="354"/>
      <c r="H17" s="354"/>
      <c r="I17" s="354"/>
      <c r="J17" s="354"/>
      <c r="K17" s="225"/>
    </row>
    <row r="18" spans="2:11" s="1" customFormat="1" ht="15" customHeight="1">
      <c r="B18" s="228"/>
      <c r="C18" s="229"/>
      <c r="D18" s="229"/>
      <c r="E18" s="231" t="s">
        <v>78</v>
      </c>
      <c r="F18" s="354" t="s">
        <v>785</v>
      </c>
      <c r="G18" s="354"/>
      <c r="H18" s="354"/>
      <c r="I18" s="354"/>
      <c r="J18" s="354"/>
      <c r="K18" s="225"/>
    </row>
    <row r="19" spans="2:11" s="1" customFormat="1" ht="15" customHeight="1">
      <c r="B19" s="228"/>
      <c r="C19" s="229"/>
      <c r="D19" s="229"/>
      <c r="E19" s="231" t="s">
        <v>786</v>
      </c>
      <c r="F19" s="354" t="s">
        <v>787</v>
      </c>
      <c r="G19" s="354"/>
      <c r="H19" s="354"/>
      <c r="I19" s="354"/>
      <c r="J19" s="354"/>
      <c r="K19" s="225"/>
    </row>
    <row r="20" spans="2:11" s="1" customFormat="1" ht="15" customHeight="1">
      <c r="B20" s="228"/>
      <c r="C20" s="229"/>
      <c r="D20" s="229"/>
      <c r="E20" s="231" t="s">
        <v>788</v>
      </c>
      <c r="F20" s="354" t="s">
        <v>789</v>
      </c>
      <c r="G20" s="354"/>
      <c r="H20" s="354"/>
      <c r="I20" s="354"/>
      <c r="J20" s="354"/>
      <c r="K20" s="225"/>
    </row>
    <row r="21" spans="2:11" s="1" customFormat="1" ht="15" customHeight="1">
      <c r="B21" s="228"/>
      <c r="C21" s="229"/>
      <c r="D21" s="229"/>
      <c r="E21" s="231" t="s">
        <v>87</v>
      </c>
      <c r="F21" s="354" t="s">
        <v>88</v>
      </c>
      <c r="G21" s="354"/>
      <c r="H21" s="354"/>
      <c r="I21" s="354"/>
      <c r="J21" s="354"/>
      <c r="K21" s="225"/>
    </row>
    <row r="22" spans="2:11" s="1" customFormat="1" ht="15" customHeight="1">
      <c r="B22" s="228"/>
      <c r="C22" s="229"/>
      <c r="D22" s="229"/>
      <c r="E22" s="231" t="s">
        <v>790</v>
      </c>
      <c r="F22" s="354" t="s">
        <v>791</v>
      </c>
      <c r="G22" s="354"/>
      <c r="H22" s="354"/>
      <c r="I22" s="354"/>
      <c r="J22" s="354"/>
      <c r="K22" s="225"/>
    </row>
    <row r="23" spans="2:11" s="1" customFormat="1" ht="15" customHeight="1">
      <c r="B23" s="228"/>
      <c r="C23" s="229"/>
      <c r="D23" s="229"/>
      <c r="E23" s="231" t="s">
        <v>792</v>
      </c>
      <c r="F23" s="354" t="s">
        <v>793</v>
      </c>
      <c r="G23" s="354"/>
      <c r="H23" s="354"/>
      <c r="I23" s="354"/>
      <c r="J23" s="354"/>
      <c r="K23" s="225"/>
    </row>
    <row r="24" spans="2:11" s="1" customFormat="1" ht="12.75" customHeight="1">
      <c r="B24" s="228"/>
      <c r="C24" s="229"/>
      <c r="D24" s="229"/>
      <c r="E24" s="229"/>
      <c r="F24" s="229"/>
      <c r="G24" s="229"/>
      <c r="H24" s="229"/>
      <c r="I24" s="229"/>
      <c r="J24" s="229"/>
      <c r="K24" s="225"/>
    </row>
    <row r="25" spans="2:11" s="1" customFormat="1" ht="15" customHeight="1">
      <c r="B25" s="228"/>
      <c r="C25" s="354" t="s">
        <v>794</v>
      </c>
      <c r="D25" s="354"/>
      <c r="E25" s="354"/>
      <c r="F25" s="354"/>
      <c r="G25" s="354"/>
      <c r="H25" s="354"/>
      <c r="I25" s="354"/>
      <c r="J25" s="354"/>
      <c r="K25" s="225"/>
    </row>
    <row r="26" spans="2:11" s="1" customFormat="1" ht="15" customHeight="1">
      <c r="B26" s="228"/>
      <c r="C26" s="354" t="s">
        <v>795</v>
      </c>
      <c r="D26" s="354"/>
      <c r="E26" s="354"/>
      <c r="F26" s="354"/>
      <c r="G26" s="354"/>
      <c r="H26" s="354"/>
      <c r="I26" s="354"/>
      <c r="J26" s="354"/>
      <c r="K26" s="225"/>
    </row>
    <row r="27" spans="2:11" s="1" customFormat="1" ht="15" customHeight="1">
      <c r="B27" s="228"/>
      <c r="C27" s="227"/>
      <c r="D27" s="354" t="s">
        <v>796</v>
      </c>
      <c r="E27" s="354"/>
      <c r="F27" s="354"/>
      <c r="G27" s="354"/>
      <c r="H27" s="354"/>
      <c r="I27" s="354"/>
      <c r="J27" s="354"/>
      <c r="K27" s="225"/>
    </row>
    <row r="28" spans="2:11" s="1" customFormat="1" ht="15" customHeight="1">
      <c r="B28" s="228"/>
      <c r="C28" s="229"/>
      <c r="D28" s="354" t="s">
        <v>797</v>
      </c>
      <c r="E28" s="354"/>
      <c r="F28" s="354"/>
      <c r="G28" s="354"/>
      <c r="H28" s="354"/>
      <c r="I28" s="354"/>
      <c r="J28" s="354"/>
      <c r="K28" s="225"/>
    </row>
    <row r="29" spans="2:11" s="1" customFormat="1" ht="12.75" customHeight="1">
      <c r="B29" s="228"/>
      <c r="C29" s="229"/>
      <c r="D29" s="229"/>
      <c r="E29" s="229"/>
      <c r="F29" s="229"/>
      <c r="G29" s="229"/>
      <c r="H29" s="229"/>
      <c r="I29" s="229"/>
      <c r="J29" s="229"/>
      <c r="K29" s="225"/>
    </row>
    <row r="30" spans="2:11" s="1" customFormat="1" ht="15" customHeight="1">
      <c r="B30" s="228"/>
      <c r="C30" s="229"/>
      <c r="D30" s="354" t="s">
        <v>798</v>
      </c>
      <c r="E30" s="354"/>
      <c r="F30" s="354"/>
      <c r="G30" s="354"/>
      <c r="H30" s="354"/>
      <c r="I30" s="354"/>
      <c r="J30" s="354"/>
      <c r="K30" s="225"/>
    </row>
    <row r="31" spans="2:11" s="1" customFormat="1" ht="15" customHeight="1">
      <c r="B31" s="228"/>
      <c r="C31" s="229"/>
      <c r="D31" s="354" t="s">
        <v>799</v>
      </c>
      <c r="E31" s="354"/>
      <c r="F31" s="354"/>
      <c r="G31" s="354"/>
      <c r="H31" s="354"/>
      <c r="I31" s="354"/>
      <c r="J31" s="354"/>
      <c r="K31" s="225"/>
    </row>
    <row r="32" spans="2:11" s="1" customFormat="1" ht="12.75" customHeight="1">
      <c r="B32" s="228"/>
      <c r="C32" s="229"/>
      <c r="D32" s="229"/>
      <c r="E32" s="229"/>
      <c r="F32" s="229"/>
      <c r="G32" s="229"/>
      <c r="H32" s="229"/>
      <c r="I32" s="229"/>
      <c r="J32" s="229"/>
      <c r="K32" s="225"/>
    </row>
    <row r="33" spans="2:11" s="1" customFormat="1" ht="15" customHeight="1">
      <c r="B33" s="228"/>
      <c r="C33" s="229"/>
      <c r="D33" s="354" t="s">
        <v>800</v>
      </c>
      <c r="E33" s="354"/>
      <c r="F33" s="354"/>
      <c r="G33" s="354"/>
      <c r="H33" s="354"/>
      <c r="I33" s="354"/>
      <c r="J33" s="354"/>
      <c r="K33" s="225"/>
    </row>
    <row r="34" spans="2:11" s="1" customFormat="1" ht="15" customHeight="1">
      <c r="B34" s="228"/>
      <c r="C34" s="229"/>
      <c r="D34" s="354" t="s">
        <v>801</v>
      </c>
      <c r="E34" s="354"/>
      <c r="F34" s="354"/>
      <c r="G34" s="354"/>
      <c r="H34" s="354"/>
      <c r="I34" s="354"/>
      <c r="J34" s="354"/>
      <c r="K34" s="225"/>
    </row>
    <row r="35" spans="2:11" s="1" customFormat="1" ht="15" customHeight="1">
      <c r="B35" s="228"/>
      <c r="C35" s="229"/>
      <c r="D35" s="354" t="s">
        <v>802</v>
      </c>
      <c r="E35" s="354"/>
      <c r="F35" s="354"/>
      <c r="G35" s="354"/>
      <c r="H35" s="354"/>
      <c r="I35" s="354"/>
      <c r="J35" s="354"/>
      <c r="K35" s="225"/>
    </row>
    <row r="36" spans="2:11" s="1" customFormat="1" ht="15" customHeight="1">
      <c r="B36" s="228"/>
      <c r="C36" s="229"/>
      <c r="D36" s="227"/>
      <c r="E36" s="230" t="s">
        <v>105</v>
      </c>
      <c r="F36" s="227"/>
      <c r="G36" s="354" t="s">
        <v>803</v>
      </c>
      <c r="H36" s="354"/>
      <c r="I36" s="354"/>
      <c r="J36" s="354"/>
      <c r="K36" s="225"/>
    </row>
    <row r="37" spans="2:11" s="1" customFormat="1" ht="30.75" customHeight="1">
      <c r="B37" s="228"/>
      <c r="C37" s="229"/>
      <c r="D37" s="227"/>
      <c r="E37" s="230" t="s">
        <v>804</v>
      </c>
      <c r="F37" s="227"/>
      <c r="G37" s="354" t="s">
        <v>805</v>
      </c>
      <c r="H37" s="354"/>
      <c r="I37" s="354"/>
      <c r="J37" s="354"/>
      <c r="K37" s="225"/>
    </row>
    <row r="38" spans="2:11" s="1" customFormat="1" ht="15" customHeight="1">
      <c r="B38" s="228"/>
      <c r="C38" s="229"/>
      <c r="D38" s="227"/>
      <c r="E38" s="230" t="s">
        <v>52</v>
      </c>
      <c r="F38" s="227"/>
      <c r="G38" s="354" t="s">
        <v>806</v>
      </c>
      <c r="H38" s="354"/>
      <c r="I38" s="354"/>
      <c r="J38" s="354"/>
      <c r="K38" s="225"/>
    </row>
    <row r="39" spans="2:11" s="1" customFormat="1" ht="15" customHeight="1">
      <c r="B39" s="228"/>
      <c r="C39" s="229"/>
      <c r="D39" s="227"/>
      <c r="E39" s="230" t="s">
        <v>53</v>
      </c>
      <c r="F39" s="227"/>
      <c r="G39" s="354" t="s">
        <v>807</v>
      </c>
      <c r="H39" s="354"/>
      <c r="I39" s="354"/>
      <c r="J39" s="354"/>
      <c r="K39" s="225"/>
    </row>
    <row r="40" spans="2:11" s="1" customFormat="1" ht="15" customHeight="1">
      <c r="B40" s="228"/>
      <c r="C40" s="229"/>
      <c r="D40" s="227"/>
      <c r="E40" s="230" t="s">
        <v>106</v>
      </c>
      <c r="F40" s="227"/>
      <c r="G40" s="354" t="s">
        <v>808</v>
      </c>
      <c r="H40" s="354"/>
      <c r="I40" s="354"/>
      <c r="J40" s="354"/>
      <c r="K40" s="225"/>
    </row>
    <row r="41" spans="2:11" s="1" customFormat="1" ht="15" customHeight="1">
      <c r="B41" s="228"/>
      <c r="C41" s="229"/>
      <c r="D41" s="227"/>
      <c r="E41" s="230" t="s">
        <v>107</v>
      </c>
      <c r="F41" s="227"/>
      <c r="G41" s="354" t="s">
        <v>809</v>
      </c>
      <c r="H41" s="354"/>
      <c r="I41" s="354"/>
      <c r="J41" s="354"/>
      <c r="K41" s="225"/>
    </row>
    <row r="42" spans="2:11" s="1" customFormat="1" ht="15" customHeight="1">
      <c r="B42" s="228"/>
      <c r="C42" s="229"/>
      <c r="D42" s="227"/>
      <c r="E42" s="230" t="s">
        <v>810</v>
      </c>
      <c r="F42" s="227"/>
      <c r="G42" s="354" t="s">
        <v>811</v>
      </c>
      <c r="H42" s="354"/>
      <c r="I42" s="354"/>
      <c r="J42" s="354"/>
      <c r="K42" s="225"/>
    </row>
    <row r="43" spans="2:11" s="1" customFormat="1" ht="15" customHeight="1">
      <c r="B43" s="228"/>
      <c r="C43" s="229"/>
      <c r="D43" s="227"/>
      <c r="E43" s="230"/>
      <c r="F43" s="227"/>
      <c r="G43" s="354" t="s">
        <v>812</v>
      </c>
      <c r="H43" s="354"/>
      <c r="I43" s="354"/>
      <c r="J43" s="354"/>
      <c r="K43" s="225"/>
    </row>
    <row r="44" spans="2:11" s="1" customFormat="1" ht="15" customHeight="1">
      <c r="B44" s="228"/>
      <c r="C44" s="229"/>
      <c r="D44" s="227"/>
      <c r="E44" s="230" t="s">
        <v>813</v>
      </c>
      <c r="F44" s="227"/>
      <c r="G44" s="354" t="s">
        <v>814</v>
      </c>
      <c r="H44" s="354"/>
      <c r="I44" s="354"/>
      <c r="J44" s="354"/>
      <c r="K44" s="225"/>
    </row>
    <row r="45" spans="2:11" s="1" customFormat="1" ht="15" customHeight="1">
      <c r="B45" s="228"/>
      <c r="C45" s="229"/>
      <c r="D45" s="227"/>
      <c r="E45" s="230" t="s">
        <v>109</v>
      </c>
      <c r="F45" s="227"/>
      <c r="G45" s="354" t="s">
        <v>815</v>
      </c>
      <c r="H45" s="354"/>
      <c r="I45" s="354"/>
      <c r="J45" s="354"/>
      <c r="K45" s="225"/>
    </row>
    <row r="46" spans="2:11" s="1" customFormat="1" ht="12.75" customHeight="1">
      <c r="B46" s="228"/>
      <c r="C46" s="229"/>
      <c r="D46" s="227"/>
      <c r="E46" s="227"/>
      <c r="F46" s="227"/>
      <c r="G46" s="227"/>
      <c r="H46" s="227"/>
      <c r="I46" s="227"/>
      <c r="J46" s="227"/>
      <c r="K46" s="225"/>
    </row>
    <row r="47" spans="2:11" s="1" customFormat="1" ht="15" customHeight="1">
      <c r="B47" s="228"/>
      <c r="C47" s="229"/>
      <c r="D47" s="354" t="s">
        <v>816</v>
      </c>
      <c r="E47" s="354"/>
      <c r="F47" s="354"/>
      <c r="G47" s="354"/>
      <c r="H47" s="354"/>
      <c r="I47" s="354"/>
      <c r="J47" s="354"/>
      <c r="K47" s="225"/>
    </row>
    <row r="48" spans="2:11" s="1" customFormat="1" ht="15" customHeight="1">
      <c r="B48" s="228"/>
      <c r="C48" s="229"/>
      <c r="D48" s="229"/>
      <c r="E48" s="354" t="s">
        <v>817</v>
      </c>
      <c r="F48" s="354"/>
      <c r="G48" s="354"/>
      <c r="H48" s="354"/>
      <c r="I48" s="354"/>
      <c r="J48" s="354"/>
      <c r="K48" s="225"/>
    </row>
    <row r="49" spans="2:11" s="1" customFormat="1" ht="15" customHeight="1">
      <c r="B49" s="228"/>
      <c r="C49" s="229"/>
      <c r="D49" s="229"/>
      <c r="E49" s="354" t="s">
        <v>818</v>
      </c>
      <c r="F49" s="354"/>
      <c r="G49" s="354"/>
      <c r="H49" s="354"/>
      <c r="I49" s="354"/>
      <c r="J49" s="354"/>
      <c r="K49" s="225"/>
    </row>
    <row r="50" spans="2:11" s="1" customFormat="1" ht="15" customHeight="1">
      <c r="B50" s="228"/>
      <c r="C50" s="229"/>
      <c r="D50" s="229"/>
      <c r="E50" s="354" t="s">
        <v>819</v>
      </c>
      <c r="F50" s="354"/>
      <c r="G50" s="354"/>
      <c r="H50" s="354"/>
      <c r="I50" s="354"/>
      <c r="J50" s="354"/>
      <c r="K50" s="225"/>
    </row>
    <row r="51" spans="2:11" s="1" customFormat="1" ht="15" customHeight="1">
      <c r="B51" s="228"/>
      <c r="C51" s="229"/>
      <c r="D51" s="354" t="s">
        <v>820</v>
      </c>
      <c r="E51" s="354"/>
      <c r="F51" s="354"/>
      <c r="G51" s="354"/>
      <c r="H51" s="354"/>
      <c r="I51" s="354"/>
      <c r="J51" s="354"/>
      <c r="K51" s="225"/>
    </row>
    <row r="52" spans="2:11" s="1" customFormat="1" ht="25.5" customHeight="1">
      <c r="B52" s="224"/>
      <c r="C52" s="355" t="s">
        <v>821</v>
      </c>
      <c r="D52" s="355"/>
      <c r="E52" s="355"/>
      <c r="F52" s="355"/>
      <c r="G52" s="355"/>
      <c r="H52" s="355"/>
      <c r="I52" s="355"/>
      <c r="J52" s="355"/>
      <c r="K52" s="225"/>
    </row>
    <row r="53" spans="2:11" s="1" customFormat="1" ht="5.25" customHeight="1">
      <c r="B53" s="224"/>
      <c r="C53" s="226"/>
      <c r="D53" s="226"/>
      <c r="E53" s="226"/>
      <c r="F53" s="226"/>
      <c r="G53" s="226"/>
      <c r="H53" s="226"/>
      <c r="I53" s="226"/>
      <c r="J53" s="226"/>
      <c r="K53" s="225"/>
    </row>
    <row r="54" spans="2:11" s="1" customFormat="1" ht="15" customHeight="1">
      <c r="B54" s="224"/>
      <c r="C54" s="354" t="s">
        <v>822</v>
      </c>
      <c r="D54" s="354"/>
      <c r="E54" s="354"/>
      <c r="F54" s="354"/>
      <c r="G54" s="354"/>
      <c r="H54" s="354"/>
      <c r="I54" s="354"/>
      <c r="J54" s="354"/>
      <c r="K54" s="225"/>
    </row>
    <row r="55" spans="2:11" s="1" customFormat="1" ht="15" customHeight="1">
      <c r="B55" s="224"/>
      <c r="C55" s="354" t="s">
        <v>823</v>
      </c>
      <c r="D55" s="354"/>
      <c r="E55" s="354"/>
      <c r="F55" s="354"/>
      <c r="G55" s="354"/>
      <c r="H55" s="354"/>
      <c r="I55" s="354"/>
      <c r="J55" s="354"/>
      <c r="K55" s="225"/>
    </row>
    <row r="56" spans="2:11" s="1" customFormat="1" ht="12.75" customHeight="1">
      <c r="B56" s="224"/>
      <c r="C56" s="227"/>
      <c r="D56" s="227"/>
      <c r="E56" s="227"/>
      <c r="F56" s="227"/>
      <c r="G56" s="227"/>
      <c r="H56" s="227"/>
      <c r="I56" s="227"/>
      <c r="J56" s="227"/>
      <c r="K56" s="225"/>
    </row>
    <row r="57" spans="2:11" s="1" customFormat="1" ht="15" customHeight="1">
      <c r="B57" s="224"/>
      <c r="C57" s="354" t="s">
        <v>824</v>
      </c>
      <c r="D57" s="354"/>
      <c r="E57" s="354"/>
      <c r="F57" s="354"/>
      <c r="G57" s="354"/>
      <c r="H57" s="354"/>
      <c r="I57" s="354"/>
      <c r="J57" s="354"/>
      <c r="K57" s="225"/>
    </row>
    <row r="58" spans="2:11" s="1" customFormat="1" ht="15" customHeight="1">
      <c r="B58" s="224"/>
      <c r="C58" s="229"/>
      <c r="D58" s="354" t="s">
        <v>825</v>
      </c>
      <c r="E58" s="354"/>
      <c r="F58" s="354"/>
      <c r="G58" s="354"/>
      <c r="H58" s="354"/>
      <c r="I58" s="354"/>
      <c r="J58" s="354"/>
      <c r="K58" s="225"/>
    </row>
    <row r="59" spans="2:11" s="1" customFormat="1" ht="15" customHeight="1">
      <c r="B59" s="224"/>
      <c r="C59" s="229"/>
      <c r="D59" s="354" t="s">
        <v>826</v>
      </c>
      <c r="E59" s="354"/>
      <c r="F59" s="354"/>
      <c r="G59" s="354"/>
      <c r="H59" s="354"/>
      <c r="I59" s="354"/>
      <c r="J59" s="354"/>
      <c r="K59" s="225"/>
    </row>
    <row r="60" spans="2:11" s="1" customFormat="1" ht="15" customHeight="1">
      <c r="B60" s="224"/>
      <c r="C60" s="229"/>
      <c r="D60" s="354" t="s">
        <v>827</v>
      </c>
      <c r="E60" s="354"/>
      <c r="F60" s="354"/>
      <c r="G60" s="354"/>
      <c r="H60" s="354"/>
      <c r="I60" s="354"/>
      <c r="J60" s="354"/>
      <c r="K60" s="225"/>
    </row>
    <row r="61" spans="2:11" s="1" customFormat="1" ht="15" customHeight="1">
      <c r="B61" s="224"/>
      <c r="C61" s="229"/>
      <c r="D61" s="354" t="s">
        <v>828</v>
      </c>
      <c r="E61" s="354"/>
      <c r="F61" s="354"/>
      <c r="G61" s="354"/>
      <c r="H61" s="354"/>
      <c r="I61" s="354"/>
      <c r="J61" s="354"/>
      <c r="K61" s="225"/>
    </row>
    <row r="62" spans="2:11" s="1" customFormat="1" ht="15" customHeight="1">
      <c r="B62" s="224"/>
      <c r="C62" s="229"/>
      <c r="D62" s="356" t="s">
        <v>829</v>
      </c>
      <c r="E62" s="356"/>
      <c r="F62" s="356"/>
      <c r="G62" s="356"/>
      <c r="H62" s="356"/>
      <c r="I62" s="356"/>
      <c r="J62" s="356"/>
      <c r="K62" s="225"/>
    </row>
    <row r="63" spans="2:11" s="1" customFormat="1" ht="15" customHeight="1">
      <c r="B63" s="224"/>
      <c r="C63" s="229"/>
      <c r="D63" s="354" t="s">
        <v>830</v>
      </c>
      <c r="E63" s="354"/>
      <c r="F63" s="354"/>
      <c r="G63" s="354"/>
      <c r="H63" s="354"/>
      <c r="I63" s="354"/>
      <c r="J63" s="354"/>
      <c r="K63" s="225"/>
    </row>
    <row r="64" spans="2:11" s="1" customFormat="1" ht="12.75" customHeight="1">
      <c r="B64" s="224"/>
      <c r="C64" s="229"/>
      <c r="D64" s="229"/>
      <c r="E64" s="232"/>
      <c r="F64" s="229"/>
      <c r="G64" s="229"/>
      <c r="H64" s="229"/>
      <c r="I64" s="229"/>
      <c r="J64" s="229"/>
      <c r="K64" s="225"/>
    </row>
    <row r="65" spans="2:11" s="1" customFormat="1" ht="15" customHeight="1">
      <c r="B65" s="224"/>
      <c r="C65" s="229"/>
      <c r="D65" s="354" t="s">
        <v>831</v>
      </c>
      <c r="E65" s="354"/>
      <c r="F65" s="354"/>
      <c r="G65" s="354"/>
      <c r="H65" s="354"/>
      <c r="I65" s="354"/>
      <c r="J65" s="354"/>
      <c r="K65" s="225"/>
    </row>
    <row r="66" spans="2:11" s="1" customFormat="1" ht="15" customHeight="1">
      <c r="B66" s="224"/>
      <c r="C66" s="229"/>
      <c r="D66" s="356" t="s">
        <v>832</v>
      </c>
      <c r="E66" s="356"/>
      <c r="F66" s="356"/>
      <c r="G66" s="356"/>
      <c r="H66" s="356"/>
      <c r="I66" s="356"/>
      <c r="J66" s="356"/>
      <c r="K66" s="225"/>
    </row>
    <row r="67" spans="2:11" s="1" customFormat="1" ht="15" customHeight="1">
      <c r="B67" s="224"/>
      <c r="C67" s="229"/>
      <c r="D67" s="354" t="s">
        <v>833</v>
      </c>
      <c r="E67" s="354"/>
      <c r="F67" s="354"/>
      <c r="G67" s="354"/>
      <c r="H67" s="354"/>
      <c r="I67" s="354"/>
      <c r="J67" s="354"/>
      <c r="K67" s="225"/>
    </row>
    <row r="68" spans="2:11" s="1" customFormat="1" ht="15" customHeight="1">
      <c r="B68" s="224"/>
      <c r="C68" s="229"/>
      <c r="D68" s="354" t="s">
        <v>834</v>
      </c>
      <c r="E68" s="354"/>
      <c r="F68" s="354"/>
      <c r="G68" s="354"/>
      <c r="H68" s="354"/>
      <c r="I68" s="354"/>
      <c r="J68" s="354"/>
      <c r="K68" s="225"/>
    </row>
    <row r="69" spans="2:11" s="1" customFormat="1" ht="15" customHeight="1">
      <c r="B69" s="224"/>
      <c r="C69" s="229"/>
      <c r="D69" s="354" t="s">
        <v>835</v>
      </c>
      <c r="E69" s="354"/>
      <c r="F69" s="354"/>
      <c r="G69" s="354"/>
      <c r="H69" s="354"/>
      <c r="I69" s="354"/>
      <c r="J69" s="354"/>
      <c r="K69" s="225"/>
    </row>
    <row r="70" spans="2:11" s="1" customFormat="1" ht="15" customHeight="1">
      <c r="B70" s="224"/>
      <c r="C70" s="229"/>
      <c r="D70" s="354" t="s">
        <v>836</v>
      </c>
      <c r="E70" s="354"/>
      <c r="F70" s="354"/>
      <c r="G70" s="354"/>
      <c r="H70" s="354"/>
      <c r="I70" s="354"/>
      <c r="J70" s="354"/>
      <c r="K70" s="225"/>
    </row>
    <row r="71" spans="2:11" s="1" customFormat="1" ht="12.75" customHeight="1">
      <c r="B71" s="233"/>
      <c r="C71" s="234"/>
      <c r="D71" s="234"/>
      <c r="E71" s="234"/>
      <c r="F71" s="234"/>
      <c r="G71" s="234"/>
      <c r="H71" s="234"/>
      <c r="I71" s="234"/>
      <c r="J71" s="234"/>
      <c r="K71" s="235"/>
    </row>
    <row r="72" spans="2:11" s="1" customFormat="1" ht="18.75" customHeight="1">
      <c r="B72" s="236"/>
      <c r="C72" s="236"/>
      <c r="D72" s="236"/>
      <c r="E72" s="236"/>
      <c r="F72" s="236"/>
      <c r="G72" s="236"/>
      <c r="H72" s="236"/>
      <c r="I72" s="236"/>
      <c r="J72" s="236"/>
      <c r="K72" s="237"/>
    </row>
    <row r="73" spans="2:11" s="1" customFormat="1" ht="18.75" customHeight="1">
      <c r="B73" s="237"/>
      <c r="C73" s="237"/>
      <c r="D73" s="237"/>
      <c r="E73" s="237"/>
      <c r="F73" s="237"/>
      <c r="G73" s="237"/>
      <c r="H73" s="237"/>
      <c r="I73" s="237"/>
      <c r="J73" s="237"/>
      <c r="K73" s="237"/>
    </row>
    <row r="74" spans="2:11" s="1" customFormat="1" ht="7.5" customHeight="1">
      <c r="B74" s="238"/>
      <c r="C74" s="239"/>
      <c r="D74" s="239"/>
      <c r="E74" s="239"/>
      <c r="F74" s="239"/>
      <c r="G74" s="239"/>
      <c r="H74" s="239"/>
      <c r="I74" s="239"/>
      <c r="J74" s="239"/>
      <c r="K74" s="240"/>
    </row>
    <row r="75" spans="2:11" s="1" customFormat="1" ht="45" customHeight="1">
      <c r="B75" s="241"/>
      <c r="C75" s="349" t="s">
        <v>837</v>
      </c>
      <c r="D75" s="349"/>
      <c r="E75" s="349"/>
      <c r="F75" s="349"/>
      <c r="G75" s="349"/>
      <c r="H75" s="349"/>
      <c r="I75" s="349"/>
      <c r="J75" s="349"/>
      <c r="K75" s="242"/>
    </row>
    <row r="76" spans="2:11" s="1" customFormat="1" ht="17.25" customHeight="1">
      <c r="B76" s="241"/>
      <c r="C76" s="243" t="s">
        <v>838</v>
      </c>
      <c r="D76" s="243"/>
      <c r="E76" s="243"/>
      <c r="F76" s="243" t="s">
        <v>839</v>
      </c>
      <c r="G76" s="244"/>
      <c r="H76" s="243" t="s">
        <v>53</v>
      </c>
      <c r="I76" s="243" t="s">
        <v>56</v>
      </c>
      <c r="J76" s="243" t="s">
        <v>840</v>
      </c>
      <c r="K76" s="242"/>
    </row>
    <row r="77" spans="2:11" s="1" customFormat="1" ht="17.25" customHeight="1">
      <c r="B77" s="241"/>
      <c r="C77" s="245" t="s">
        <v>841</v>
      </c>
      <c r="D77" s="245"/>
      <c r="E77" s="245"/>
      <c r="F77" s="246" t="s">
        <v>842</v>
      </c>
      <c r="G77" s="247"/>
      <c r="H77" s="245"/>
      <c r="I77" s="245"/>
      <c r="J77" s="245" t="s">
        <v>843</v>
      </c>
      <c r="K77" s="242"/>
    </row>
    <row r="78" spans="2:11" s="1" customFormat="1" ht="5.25" customHeight="1">
      <c r="B78" s="241"/>
      <c r="C78" s="248"/>
      <c r="D78" s="248"/>
      <c r="E78" s="248"/>
      <c r="F78" s="248"/>
      <c r="G78" s="249"/>
      <c r="H78" s="248"/>
      <c r="I78" s="248"/>
      <c r="J78" s="248"/>
      <c r="K78" s="242"/>
    </row>
    <row r="79" spans="2:11" s="1" customFormat="1" ht="15" customHeight="1">
      <c r="B79" s="241"/>
      <c r="C79" s="230" t="s">
        <v>52</v>
      </c>
      <c r="D79" s="250"/>
      <c r="E79" s="250"/>
      <c r="F79" s="251" t="s">
        <v>844</v>
      </c>
      <c r="G79" s="252"/>
      <c r="H79" s="230" t="s">
        <v>845</v>
      </c>
      <c r="I79" s="230" t="s">
        <v>846</v>
      </c>
      <c r="J79" s="230">
        <v>20</v>
      </c>
      <c r="K79" s="242"/>
    </row>
    <row r="80" spans="2:11" s="1" customFormat="1" ht="15" customHeight="1">
      <c r="B80" s="241"/>
      <c r="C80" s="230" t="s">
        <v>847</v>
      </c>
      <c r="D80" s="230"/>
      <c r="E80" s="230"/>
      <c r="F80" s="251" t="s">
        <v>844</v>
      </c>
      <c r="G80" s="252"/>
      <c r="H80" s="230" t="s">
        <v>848</v>
      </c>
      <c r="I80" s="230" t="s">
        <v>846</v>
      </c>
      <c r="J80" s="230">
        <v>120</v>
      </c>
      <c r="K80" s="242"/>
    </row>
    <row r="81" spans="2:11" s="1" customFormat="1" ht="15" customHeight="1">
      <c r="B81" s="253"/>
      <c r="C81" s="230" t="s">
        <v>849</v>
      </c>
      <c r="D81" s="230"/>
      <c r="E81" s="230"/>
      <c r="F81" s="251" t="s">
        <v>850</v>
      </c>
      <c r="G81" s="252"/>
      <c r="H81" s="230" t="s">
        <v>851</v>
      </c>
      <c r="I81" s="230" t="s">
        <v>846</v>
      </c>
      <c r="J81" s="230">
        <v>50</v>
      </c>
      <c r="K81" s="242"/>
    </row>
    <row r="82" spans="2:11" s="1" customFormat="1" ht="15" customHeight="1">
      <c r="B82" s="253"/>
      <c r="C82" s="230" t="s">
        <v>852</v>
      </c>
      <c r="D82" s="230"/>
      <c r="E82" s="230"/>
      <c r="F82" s="251" t="s">
        <v>844</v>
      </c>
      <c r="G82" s="252"/>
      <c r="H82" s="230" t="s">
        <v>853</v>
      </c>
      <c r="I82" s="230" t="s">
        <v>854</v>
      </c>
      <c r="J82" s="230"/>
      <c r="K82" s="242"/>
    </row>
    <row r="83" spans="2:11" s="1" customFormat="1" ht="15" customHeight="1">
      <c r="B83" s="253"/>
      <c r="C83" s="254" t="s">
        <v>855</v>
      </c>
      <c r="D83" s="254"/>
      <c r="E83" s="254"/>
      <c r="F83" s="255" t="s">
        <v>850</v>
      </c>
      <c r="G83" s="254"/>
      <c r="H83" s="254" t="s">
        <v>856</v>
      </c>
      <c r="I83" s="254" t="s">
        <v>846</v>
      </c>
      <c r="J83" s="254">
        <v>15</v>
      </c>
      <c r="K83" s="242"/>
    </row>
    <row r="84" spans="2:11" s="1" customFormat="1" ht="15" customHeight="1">
      <c r="B84" s="253"/>
      <c r="C84" s="254" t="s">
        <v>857</v>
      </c>
      <c r="D84" s="254"/>
      <c r="E84" s="254"/>
      <c r="F84" s="255" t="s">
        <v>850</v>
      </c>
      <c r="G84" s="254"/>
      <c r="H84" s="254" t="s">
        <v>858</v>
      </c>
      <c r="I84" s="254" t="s">
        <v>846</v>
      </c>
      <c r="J84" s="254">
        <v>15</v>
      </c>
      <c r="K84" s="242"/>
    </row>
    <row r="85" spans="2:11" s="1" customFormat="1" ht="15" customHeight="1">
      <c r="B85" s="253"/>
      <c r="C85" s="254" t="s">
        <v>859</v>
      </c>
      <c r="D85" s="254"/>
      <c r="E85" s="254"/>
      <c r="F85" s="255" t="s">
        <v>850</v>
      </c>
      <c r="G85" s="254"/>
      <c r="H85" s="254" t="s">
        <v>860</v>
      </c>
      <c r="I85" s="254" t="s">
        <v>846</v>
      </c>
      <c r="J85" s="254">
        <v>20</v>
      </c>
      <c r="K85" s="242"/>
    </row>
    <row r="86" spans="2:11" s="1" customFormat="1" ht="15" customHeight="1">
      <c r="B86" s="253"/>
      <c r="C86" s="254" t="s">
        <v>861</v>
      </c>
      <c r="D86" s="254"/>
      <c r="E86" s="254"/>
      <c r="F86" s="255" t="s">
        <v>850</v>
      </c>
      <c r="G86" s="254"/>
      <c r="H86" s="254" t="s">
        <v>862</v>
      </c>
      <c r="I86" s="254" t="s">
        <v>846</v>
      </c>
      <c r="J86" s="254">
        <v>20</v>
      </c>
      <c r="K86" s="242"/>
    </row>
    <row r="87" spans="2:11" s="1" customFormat="1" ht="15" customHeight="1">
      <c r="B87" s="253"/>
      <c r="C87" s="230" t="s">
        <v>863</v>
      </c>
      <c r="D87" s="230"/>
      <c r="E87" s="230"/>
      <c r="F87" s="251" t="s">
        <v>850</v>
      </c>
      <c r="G87" s="252"/>
      <c r="H87" s="230" t="s">
        <v>864</v>
      </c>
      <c r="I87" s="230" t="s">
        <v>846</v>
      </c>
      <c r="J87" s="230">
        <v>50</v>
      </c>
      <c r="K87" s="242"/>
    </row>
    <row r="88" spans="2:11" s="1" customFormat="1" ht="15" customHeight="1">
      <c r="B88" s="253"/>
      <c r="C88" s="230" t="s">
        <v>865</v>
      </c>
      <c r="D88" s="230"/>
      <c r="E88" s="230"/>
      <c r="F88" s="251" t="s">
        <v>850</v>
      </c>
      <c r="G88" s="252"/>
      <c r="H88" s="230" t="s">
        <v>866</v>
      </c>
      <c r="I88" s="230" t="s">
        <v>846</v>
      </c>
      <c r="J88" s="230">
        <v>20</v>
      </c>
      <c r="K88" s="242"/>
    </row>
    <row r="89" spans="2:11" s="1" customFormat="1" ht="15" customHeight="1">
      <c r="B89" s="253"/>
      <c r="C89" s="230" t="s">
        <v>867</v>
      </c>
      <c r="D89" s="230"/>
      <c r="E89" s="230"/>
      <c r="F89" s="251" t="s">
        <v>850</v>
      </c>
      <c r="G89" s="252"/>
      <c r="H89" s="230" t="s">
        <v>868</v>
      </c>
      <c r="I89" s="230" t="s">
        <v>846</v>
      </c>
      <c r="J89" s="230">
        <v>20</v>
      </c>
      <c r="K89" s="242"/>
    </row>
    <row r="90" spans="2:11" s="1" customFormat="1" ht="15" customHeight="1">
      <c r="B90" s="253"/>
      <c r="C90" s="230" t="s">
        <v>869</v>
      </c>
      <c r="D90" s="230"/>
      <c r="E90" s="230"/>
      <c r="F90" s="251" t="s">
        <v>850</v>
      </c>
      <c r="G90" s="252"/>
      <c r="H90" s="230" t="s">
        <v>870</v>
      </c>
      <c r="I90" s="230" t="s">
        <v>846</v>
      </c>
      <c r="J90" s="230">
        <v>50</v>
      </c>
      <c r="K90" s="242"/>
    </row>
    <row r="91" spans="2:11" s="1" customFormat="1" ht="15" customHeight="1">
      <c r="B91" s="253"/>
      <c r="C91" s="230" t="s">
        <v>871</v>
      </c>
      <c r="D91" s="230"/>
      <c r="E91" s="230"/>
      <c r="F91" s="251" t="s">
        <v>850</v>
      </c>
      <c r="G91" s="252"/>
      <c r="H91" s="230" t="s">
        <v>871</v>
      </c>
      <c r="I91" s="230" t="s">
        <v>846</v>
      </c>
      <c r="J91" s="230">
        <v>50</v>
      </c>
      <c r="K91" s="242"/>
    </row>
    <row r="92" spans="2:11" s="1" customFormat="1" ht="15" customHeight="1">
      <c r="B92" s="253"/>
      <c r="C92" s="230" t="s">
        <v>872</v>
      </c>
      <c r="D92" s="230"/>
      <c r="E92" s="230"/>
      <c r="F92" s="251" t="s">
        <v>850</v>
      </c>
      <c r="G92" s="252"/>
      <c r="H92" s="230" t="s">
        <v>873</v>
      </c>
      <c r="I92" s="230" t="s">
        <v>846</v>
      </c>
      <c r="J92" s="230">
        <v>255</v>
      </c>
      <c r="K92" s="242"/>
    </row>
    <row r="93" spans="2:11" s="1" customFormat="1" ht="15" customHeight="1">
      <c r="B93" s="253"/>
      <c r="C93" s="230" t="s">
        <v>874</v>
      </c>
      <c r="D93" s="230"/>
      <c r="E93" s="230"/>
      <c r="F93" s="251" t="s">
        <v>844</v>
      </c>
      <c r="G93" s="252"/>
      <c r="H93" s="230" t="s">
        <v>875</v>
      </c>
      <c r="I93" s="230" t="s">
        <v>876</v>
      </c>
      <c r="J93" s="230"/>
      <c r="K93" s="242"/>
    </row>
    <row r="94" spans="2:11" s="1" customFormat="1" ht="15" customHeight="1">
      <c r="B94" s="253"/>
      <c r="C94" s="230" t="s">
        <v>877</v>
      </c>
      <c r="D94" s="230"/>
      <c r="E94" s="230"/>
      <c r="F94" s="251" t="s">
        <v>844</v>
      </c>
      <c r="G94" s="252"/>
      <c r="H94" s="230" t="s">
        <v>878</v>
      </c>
      <c r="I94" s="230" t="s">
        <v>879</v>
      </c>
      <c r="J94" s="230"/>
      <c r="K94" s="242"/>
    </row>
    <row r="95" spans="2:11" s="1" customFormat="1" ht="15" customHeight="1">
      <c r="B95" s="253"/>
      <c r="C95" s="230" t="s">
        <v>880</v>
      </c>
      <c r="D95" s="230"/>
      <c r="E95" s="230"/>
      <c r="F95" s="251" t="s">
        <v>844</v>
      </c>
      <c r="G95" s="252"/>
      <c r="H95" s="230" t="s">
        <v>880</v>
      </c>
      <c r="I95" s="230" t="s">
        <v>879</v>
      </c>
      <c r="J95" s="230"/>
      <c r="K95" s="242"/>
    </row>
    <row r="96" spans="2:11" s="1" customFormat="1" ht="15" customHeight="1">
      <c r="B96" s="253"/>
      <c r="C96" s="230" t="s">
        <v>37</v>
      </c>
      <c r="D96" s="230"/>
      <c r="E96" s="230"/>
      <c r="F96" s="251" t="s">
        <v>844</v>
      </c>
      <c r="G96" s="252"/>
      <c r="H96" s="230" t="s">
        <v>881</v>
      </c>
      <c r="I96" s="230" t="s">
        <v>879</v>
      </c>
      <c r="J96" s="230"/>
      <c r="K96" s="242"/>
    </row>
    <row r="97" spans="2:11" s="1" customFormat="1" ht="15" customHeight="1">
      <c r="B97" s="253"/>
      <c r="C97" s="230" t="s">
        <v>47</v>
      </c>
      <c r="D97" s="230"/>
      <c r="E97" s="230"/>
      <c r="F97" s="251" t="s">
        <v>844</v>
      </c>
      <c r="G97" s="252"/>
      <c r="H97" s="230" t="s">
        <v>882</v>
      </c>
      <c r="I97" s="230" t="s">
        <v>879</v>
      </c>
      <c r="J97" s="230"/>
      <c r="K97" s="242"/>
    </row>
    <row r="98" spans="2:11" s="1" customFormat="1" ht="15" customHeight="1">
      <c r="B98" s="256"/>
      <c r="C98" s="257"/>
      <c r="D98" s="257"/>
      <c r="E98" s="257"/>
      <c r="F98" s="257"/>
      <c r="G98" s="257"/>
      <c r="H98" s="257"/>
      <c r="I98" s="257"/>
      <c r="J98" s="257"/>
      <c r="K98" s="258"/>
    </row>
    <row r="99" spans="2:11" s="1" customFormat="1" ht="18.75" customHeight="1">
      <c r="B99" s="259"/>
      <c r="C99" s="260"/>
      <c r="D99" s="260"/>
      <c r="E99" s="260"/>
      <c r="F99" s="260"/>
      <c r="G99" s="260"/>
      <c r="H99" s="260"/>
      <c r="I99" s="260"/>
      <c r="J99" s="260"/>
      <c r="K99" s="259"/>
    </row>
    <row r="100" spans="2:11" s="1" customFormat="1" ht="18.75" customHeight="1">
      <c r="B100" s="237"/>
      <c r="C100" s="237"/>
      <c r="D100" s="237"/>
      <c r="E100" s="237"/>
      <c r="F100" s="237"/>
      <c r="G100" s="237"/>
      <c r="H100" s="237"/>
      <c r="I100" s="237"/>
      <c r="J100" s="237"/>
      <c r="K100" s="237"/>
    </row>
    <row r="101" spans="2:11" s="1" customFormat="1" ht="7.5" customHeight="1">
      <c r="B101" s="238"/>
      <c r="C101" s="239"/>
      <c r="D101" s="239"/>
      <c r="E101" s="239"/>
      <c r="F101" s="239"/>
      <c r="G101" s="239"/>
      <c r="H101" s="239"/>
      <c r="I101" s="239"/>
      <c r="J101" s="239"/>
      <c r="K101" s="240"/>
    </row>
    <row r="102" spans="2:11" s="1" customFormat="1" ht="45" customHeight="1">
      <c r="B102" s="241"/>
      <c r="C102" s="349" t="s">
        <v>883</v>
      </c>
      <c r="D102" s="349"/>
      <c r="E102" s="349"/>
      <c r="F102" s="349"/>
      <c r="G102" s="349"/>
      <c r="H102" s="349"/>
      <c r="I102" s="349"/>
      <c r="J102" s="349"/>
      <c r="K102" s="242"/>
    </row>
    <row r="103" spans="2:11" s="1" customFormat="1" ht="17.25" customHeight="1">
      <c r="B103" s="241"/>
      <c r="C103" s="243" t="s">
        <v>838</v>
      </c>
      <c r="D103" s="243"/>
      <c r="E103" s="243"/>
      <c r="F103" s="243" t="s">
        <v>839</v>
      </c>
      <c r="G103" s="244"/>
      <c r="H103" s="243" t="s">
        <v>53</v>
      </c>
      <c r="I103" s="243" t="s">
        <v>56</v>
      </c>
      <c r="J103" s="243" t="s">
        <v>840</v>
      </c>
      <c r="K103" s="242"/>
    </row>
    <row r="104" spans="2:11" s="1" customFormat="1" ht="17.25" customHeight="1">
      <c r="B104" s="241"/>
      <c r="C104" s="245" t="s">
        <v>841</v>
      </c>
      <c r="D104" s="245"/>
      <c r="E104" s="245"/>
      <c r="F104" s="246" t="s">
        <v>842</v>
      </c>
      <c r="G104" s="247"/>
      <c r="H104" s="245"/>
      <c r="I104" s="245"/>
      <c r="J104" s="245" t="s">
        <v>843</v>
      </c>
      <c r="K104" s="242"/>
    </row>
    <row r="105" spans="2:11" s="1" customFormat="1" ht="5.25" customHeight="1">
      <c r="B105" s="241"/>
      <c r="C105" s="243"/>
      <c r="D105" s="243"/>
      <c r="E105" s="243"/>
      <c r="F105" s="243"/>
      <c r="G105" s="261"/>
      <c r="H105" s="243"/>
      <c r="I105" s="243"/>
      <c r="J105" s="243"/>
      <c r="K105" s="242"/>
    </row>
    <row r="106" spans="2:11" s="1" customFormat="1" ht="15" customHeight="1">
      <c r="B106" s="241"/>
      <c r="C106" s="230" t="s">
        <v>52</v>
      </c>
      <c r="D106" s="250"/>
      <c r="E106" s="250"/>
      <c r="F106" s="251" t="s">
        <v>844</v>
      </c>
      <c r="G106" s="230"/>
      <c r="H106" s="230" t="s">
        <v>884</v>
      </c>
      <c r="I106" s="230" t="s">
        <v>846</v>
      </c>
      <c r="J106" s="230">
        <v>20</v>
      </c>
      <c r="K106" s="242"/>
    </row>
    <row r="107" spans="2:11" s="1" customFormat="1" ht="15" customHeight="1">
      <c r="B107" s="241"/>
      <c r="C107" s="230" t="s">
        <v>847</v>
      </c>
      <c r="D107" s="230"/>
      <c r="E107" s="230"/>
      <c r="F107" s="251" t="s">
        <v>844</v>
      </c>
      <c r="G107" s="230"/>
      <c r="H107" s="230" t="s">
        <v>884</v>
      </c>
      <c r="I107" s="230" t="s">
        <v>846</v>
      </c>
      <c r="J107" s="230">
        <v>120</v>
      </c>
      <c r="K107" s="242"/>
    </row>
    <row r="108" spans="2:11" s="1" customFormat="1" ht="15" customHeight="1">
      <c r="B108" s="253"/>
      <c r="C108" s="230" t="s">
        <v>849</v>
      </c>
      <c r="D108" s="230"/>
      <c r="E108" s="230"/>
      <c r="F108" s="251" t="s">
        <v>850</v>
      </c>
      <c r="G108" s="230"/>
      <c r="H108" s="230" t="s">
        <v>884</v>
      </c>
      <c r="I108" s="230" t="s">
        <v>846</v>
      </c>
      <c r="J108" s="230">
        <v>50</v>
      </c>
      <c r="K108" s="242"/>
    </row>
    <row r="109" spans="2:11" s="1" customFormat="1" ht="15" customHeight="1">
      <c r="B109" s="253"/>
      <c r="C109" s="230" t="s">
        <v>852</v>
      </c>
      <c r="D109" s="230"/>
      <c r="E109" s="230"/>
      <c r="F109" s="251" t="s">
        <v>844</v>
      </c>
      <c r="G109" s="230"/>
      <c r="H109" s="230" t="s">
        <v>884</v>
      </c>
      <c r="I109" s="230" t="s">
        <v>854</v>
      </c>
      <c r="J109" s="230"/>
      <c r="K109" s="242"/>
    </row>
    <row r="110" spans="2:11" s="1" customFormat="1" ht="15" customHeight="1">
      <c r="B110" s="253"/>
      <c r="C110" s="230" t="s">
        <v>863</v>
      </c>
      <c r="D110" s="230"/>
      <c r="E110" s="230"/>
      <c r="F110" s="251" t="s">
        <v>850</v>
      </c>
      <c r="G110" s="230"/>
      <c r="H110" s="230" t="s">
        <v>884</v>
      </c>
      <c r="I110" s="230" t="s">
        <v>846</v>
      </c>
      <c r="J110" s="230">
        <v>50</v>
      </c>
      <c r="K110" s="242"/>
    </row>
    <row r="111" spans="2:11" s="1" customFormat="1" ht="15" customHeight="1">
      <c r="B111" s="253"/>
      <c r="C111" s="230" t="s">
        <v>871</v>
      </c>
      <c r="D111" s="230"/>
      <c r="E111" s="230"/>
      <c r="F111" s="251" t="s">
        <v>850</v>
      </c>
      <c r="G111" s="230"/>
      <c r="H111" s="230" t="s">
        <v>884</v>
      </c>
      <c r="I111" s="230" t="s">
        <v>846</v>
      </c>
      <c r="J111" s="230">
        <v>50</v>
      </c>
      <c r="K111" s="242"/>
    </row>
    <row r="112" spans="2:11" s="1" customFormat="1" ht="15" customHeight="1">
      <c r="B112" s="253"/>
      <c r="C112" s="230" t="s">
        <v>869</v>
      </c>
      <c r="D112" s="230"/>
      <c r="E112" s="230"/>
      <c r="F112" s="251" t="s">
        <v>850</v>
      </c>
      <c r="G112" s="230"/>
      <c r="H112" s="230" t="s">
        <v>884</v>
      </c>
      <c r="I112" s="230" t="s">
        <v>846</v>
      </c>
      <c r="J112" s="230">
        <v>50</v>
      </c>
      <c r="K112" s="242"/>
    </row>
    <row r="113" spans="2:11" s="1" customFormat="1" ht="15" customHeight="1">
      <c r="B113" s="253"/>
      <c r="C113" s="230" t="s">
        <v>52</v>
      </c>
      <c r="D113" s="230"/>
      <c r="E113" s="230"/>
      <c r="F113" s="251" t="s">
        <v>844</v>
      </c>
      <c r="G113" s="230"/>
      <c r="H113" s="230" t="s">
        <v>885</v>
      </c>
      <c r="I113" s="230" t="s">
        <v>846</v>
      </c>
      <c r="J113" s="230">
        <v>20</v>
      </c>
      <c r="K113" s="242"/>
    </row>
    <row r="114" spans="2:11" s="1" customFormat="1" ht="15" customHeight="1">
      <c r="B114" s="253"/>
      <c r="C114" s="230" t="s">
        <v>886</v>
      </c>
      <c r="D114" s="230"/>
      <c r="E114" s="230"/>
      <c r="F114" s="251" t="s">
        <v>844</v>
      </c>
      <c r="G114" s="230"/>
      <c r="H114" s="230" t="s">
        <v>887</v>
      </c>
      <c r="I114" s="230" t="s">
        <v>846</v>
      </c>
      <c r="J114" s="230">
        <v>120</v>
      </c>
      <c r="K114" s="242"/>
    </row>
    <row r="115" spans="2:11" s="1" customFormat="1" ht="15" customHeight="1">
      <c r="B115" s="253"/>
      <c r="C115" s="230" t="s">
        <v>37</v>
      </c>
      <c r="D115" s="230"/>
      <c r="E115" s="230"/>
      <c r="F115" s="251" t="s">
        <v>844</v>
      </c>
      <c r="G115" s="230"/>
      <c r="H115" s="230" t="s">
        <v>888</v>
      </c>
      <c r="I115" s="230" t="s">
        <v>879</v>
      </c>
      <c r="J115" s="230"/>
      <c r="K115" s="242"/>
    </row>
    <row r="116" spans="2:11" s="1" customFormat="1" ht="15" customHeight="1">
      <c r="B116" s="253"/>
      <c r="C116" s="230" t="s">
        <v>47</v>
      </c>
      <c r="D116" s="230"/>
      <c r="E116" s="230"/>
      <c r="F116" s="251" t="s">
        <v>844</v>
      </c>
      <c r="G116" s="230"/>
      <c r="H116" s="230" t="s">
        <v>889</v>
      </c>
      <c r="I116" s="230" t="s">
        <v>879</v>
      </c>
      <c r="J116" s="230"/>
      <c r="K116" s="242"/>
    </row>
    <row r="117" spans="2:11" s="1" customFormat="1" ht="15" customHeight="1">
      <c r="B117" s="253"/>
      <c r="C117" s="230" t="s">
        <v>56</v>
      </c>
      <c r="D117" s="230"/>
      <c r="E117" s="230"/>
      <c r="F117" s="251" t="s">
        <v>844</v>
      </c>
      <c r="G117" s="230"/>
      <c r="H117" s="230" t="s">
        <v>890</v>
      </c>
      <c r="I117" s="230" t="s">
        <v>891</v>
      </c>
      <c r="J117" s="230"/>
      <c r="K117" s="242"/>
    </row>
    <row r="118" spans="2:11" s="1" customFormat="1" ht="15" customHeight="1">
      <c r="B118" s="256"/>
      <c r="C118" s="262"/>
      <c r="D118" s="262"/>
      <c r="E118" s="262"/>
      <c r="F118" s="262"/>
      <c r="G118" s="262"/>
      <c r="H118" s="262"/>
      <c r="I118" s="262"/>
      <c r="J118" s="262"/>
      <c r="K118" s="258"/>
    </row>
    <row r="119" spans="2:11" s="1" customFormat="1" ht="18.75" customHeight="1">
      <c r="B119" s="263"/>
      <c r="C119" s="264"/>
      <c r="D119" s="264"/>
      <c r="E119" s="264"/>
      <c r="F119" s="265"/>
      <c r="G119" s="264"/>
      <c r="H119" s="264"/>
      <c r="I119" s="264"/>
      <c r="J119" s="264"/>
      <c r="K119" s="263"/>
    </row>
    <row r="120" spans="2:11" s="1" customFormat="1" ht="18.75" customHeight="1">
      <c r="B120" s="237"/>
      <c r="C120" s="237"/>
      <c r="D120" s="237"/>
      <c r="E120" s="237"/>
      <c r="F120" s="237"/>
      <c r="G120" s="237"/>
      <c r="H120" s="237"/>
      <c r="I120" s="237"/>
      <c r="J120" s="237"/>
      <c r="K120" s="237"/>
    </row>
    <row r="121" spans="2:11" s="1" customFormat="1" ht="7.5" customHeight="1">
      <c r="B121" s="266"/>
      <c r="C121" s="267"/>
      <c r="D121" s="267"/>
      <c r="E121" s="267"/>
      <c r="F121" s="267"/>
      <c r="G121" s="267"/>
      <c r="H121" s="267"/>
      <c r="I121" s="267"/>
      <c r="J121" s="267"/>
      <c r="K121" s="268"/>
    </row>
    <row r="122" spans="2:11" s="1" customFormat="1" ht="45" customHeight="1">
      <c r="B122" s="269"/>
      <c r="C122" s="350" t="s">
        <v>892</v>
      </c>
      <c r="D122" s="350"/>
      <c r="E122" s="350"/>
      <c r="F122" s="350"/>
      <c r="G122" s="350"/>
      <c r="H122" s="350"/>
      <c r="I122" s="350"/>
      <c r="J122" s="350"/>
      <c r="K122" s="270"/>
    </row>
    <row r="123" spans="2:11" s="1" customFormat="1" ht="17.25" customHeight="1">
      <c r="B123" s="271"/>
      <c r="C123" s="243" t="s">
        <v>838</v>
      </c>
      <c r="D123" s="243"/>
      <c r="E123" s="243"/>
      <c r="F123" s="243" t="s">
        <v>839</v>
      </c>
      <c r="G123" s="244"/>
      <c r="H123" s="243" t="s">
        <v>53</v>
      </c>
      <c r="I123" s="243" t="s">
        <v>56</v>
      </c>
      <c r="J123" s="243" t="s">
        <v>840</v>
      </c>
      <c r="K123" s="272"/>
    </row>
    <row r="124" spans="2:11" s="1" customFormat="1" ht="17.25" customHeight="1">
      <c r="B124" s="271"/>
      <c r="C124" s="245" t="s">
        <v>841</v>
      </c>
      <c r="D124" s="245"/>
      <c r="E124" s="245"/>
      <c r="F124" s="246" t="s">
        <v>842</v>
      </c>
      <c r="G124" s="247"/>
      <c r="H124" s="245"/>
      <c r="I124" s="245"/>
      <c r="J124" s="245" t="s">
        <v>843</v>
      </c>
      <c r="K124" s="272"/>
    </row>
    <row r="125" spans="2:11" s="1" customFormat="1" ht="5.25" customHeight="1">
      <c r="B125" s="273"/>
      <c r="C125" s="248"/>
      <c r="D125" s="248"/>
      <c r="E125" s="248"/>
      <c r="F125" s="248"/>
      <c r="G125" s="274"/>
      <c r="H125" s="248"/>
      <c r="I125" s="248"/>
      <c r="J125" s="248"/>
      <c r="K125" s="275"/>
    </row>
    <row r="126" spans="2:11" s="1" customFormat="1" ht="15" customHeight="1">
      <c r="B126" s="273"/>
      <c r="C126" s="230" t="s">
        <v>847</v>
      </c>
      <c r="D126" s="250"/>
      <c r="E126" s="250"/>
      <c r="F126" s="251" t="s">
        <v>844</v>
      </c>
      <c r="G126" s="230"/>
      <c r="H126" s="230" t="s">
        <v>884</v>
      </c>
      <c r="I126" s="230" t="s">
        <v>846</v>
      </c>
      <c r="J126" s="230">
        <v>120</v>
      </c>
      <c r="K126" s="276"/>
    </row>
    <row r="127" spans="2:11" s="1" customFormat="1" ht="15" customHeight="1">
      <c r="B127" s="273"/>
      <c r="C127" s="230" t="s">
        <v>893</v>
      </c>
      <c r="D127" s="230"/>
      <c r="E127" s="230"/>
      <c r="F127" s="251" t="s">
        <v>844</v>
      </c>
      <c r="G127" s="230"/>
      <c r="H127" s="230" t="s">
        <v>894</v>
      </c>
      <c r="I127" s="230" t="s">
        <v>846</v>
      </c>
      <c r="J127" s="230" t="s">
        <v>895</v>
      </c>
      <c r="K127" s="276"/>
    </row>
    <row r="128" spans="2:11" s="1" customFormat="1" ht="15" customHeight="1">
      <c r="B128" s="273"/>
      <c r="C128" s="230" t="s">
        <v>792</v>
      </c>
      <c r="D128" s="230"/>
      <c r="E128" s="230"/>
      <c r="F128" s="251" t="s">
        <v>844</v>
      </c>
      <c r="G128" s="230"/>
      <c r="H128" s="230" t="s">
        <v>896</v>
      </c>
      <c r="I128" s="230" t="s">
        <v>846</v>
      </c>
      <c r="J128" s="230" t="s">
        <v>895</v>
      </c>
      <c r="K128" s="276"/>
    </row>
    <row r="129" spans="2:11" s="1" customFormat="1" ht="15" customHeight="1">
      <c r="B129" s="273"/>
      <c r="C129" s="230" t="s">
        <v>855</v>
      </c>
      <c r="D129" s="230"/>
      <c r="E129" s="230"/>
      <c r="F129" s="251" t="s">
        <v>850</v>
      </c>
      <c r="G129" s="230"/>
      <c r="H129" s="230" t="s">
        <v>856</v>
      </c>
      <c r="I129" s="230" t="s">
        <v>846</v>
      </c>
      <c r="J129" s="230">
        <v>15</v>
      </c>
      <c r="K129" s="276"/>
    </row>
    <row r="130" spans="2:11" s="1" customFormat="1" ht="15" customHeight="1">
      <c r="B130" s="273"/>
      <c r="C130" s="254" t="s">
        <v>857</v>
      </c>
      <c r="D130" s="254"/>
      <c r="E130" s="254"/>
      <c r="F130" s="255" t="s">
        <v>850</v>
      </c>
      <c r="G130" s="254"/>
      <c r="H130" s="254" t="s">
        <v>858</v>
      </c>
      <c r="I130" s="254" t="s">
        <v>846</v>
      </c>
      <c r="J130" s="254">
        <v>15</v>
      </c>
      <c r="K130" s="276"/>
    </row>
    <row r="131" spans="2:11" s="1" customFormat="1" ht="15" customHeight="1">
      <c r="B131" s="273"/>
      <c r="C131" s="254" t="s">
        <v>859</v>
      </c>
      <c r="D131" s="254"/>
      <c r="E131" s="254"/>
      <c r="F131" s="255" t="s">
        <v>850</v>
      </c>
      <c r="G131" s="254"/>
      <c r="H131" s="254" t="s">
        <v>860</v>
      </c>
      <c r="I131" s="254" t="s">
        <v>846</v>
      </c>
      <c r="J131" s="254">
        <v>20</v>
      </c>
      <c r="K131" s="276"/>
    </row>
    <row r="132" spans="2:11" s="1" customFormat="1" ht="15" customHeight="1">
      <c r="B132" s="273"/>
      <c r="C132" s="254" t="s">
        <v>861</v>
      </c>
      <c r="D132" s="254"/>
      <c r="E132" s="254"/>
      <c r="F132" s="255" t="s">
        <v>850</v>
      </c>
      <c r="G132" s="254"/>
      <c r="H132" s="254" t="s">
        <v>862</v>
      </c>
      <c r="I132" s="254" t="s">
        <v>846</v>
      </c>
      <c r="J132" s="254">
        <v>20</v>
      </c>
      <c r="K132" s="276"/>
    </row>
    <row r="133" spans="2:11" s="1" customFormat="1" ht="15" customHeight="1">
      <c r="B133" s="273"/>
      <c r="C133" s="230" t="s">
        <v>849</v>
      </c>
      <c r="D133" s="230"/>
      <c r="E133" s="230"/>
      <c r="F133" s="251" t="s">
        <v>850</v>
      </c>
      <c r="G133" s="230"/>
      <c r="H133" s="230" t="s">
        <v>884</v>
      </c>
      <c r="I133" s="230" t="s">
        <v>846</v>
      </c>
      <c r="J133" s="230">
        <v>50</v>
      </c>
      <c r="K133" s="276"/>
    </row>
    <row r="134" spans="2:11" s="1" customFormat="1" ht="15" customHeight="1">
      <c r="B134" s="273"/>
      <c r="C134" s="230" t="s">
        <v>863</v>
      </c>
      <c r="D134" s="230"/>
      <c r="E134" s="230"/>
      <c r="F134" s="251" t="s">
        <v>850</v>
      </c>
      <c r="G134" s="230"/>
      <c r="H134" s="230" t="s">
        <v>884</v>
      </c>
      <c r="I134" s="230" t="s">
        <v>846</v>
      </c>
      <c r="J134" s="230">
        <v>50</v>
      </c>
      <c r="K134" s="276"/>
    </row>
    <row r="135" spans="2:11" s="1" customFormat="1" ht="15" customHeight="1">
      <c r="B135" s="273"/>
      <c r="C135" s="230" t="s">
        <v>869</v>
      </c>
      <c r="D135" s="230"/>
      <c r="E135" s="230"/>
      <c r="F135" s="251" t="s">
        <v>850</v>
      </c>
      <c r="G135" s="230"/>
      <c r="H135" s="230" t="s">
        <v>884</v>
      </c>
      <c r="I135" s="230" t="s">
        <v>846</v>
      </c>
      <c r="J135" s="230">
        <v>50</v>
      </c>
      <c r="K135" s="276"/>
    </row>
    <row r="136" spans="2:11" s="1" customFormat="1" ht="15" customHeight="1">
      <c r="B136" s="273"/>
      <c r="C136" s="230" t="s">
        <v>871</v>
      </c>
      <c r="D136" s="230"/>
      <c r="E136" s="230"/>
      <c r="F136" s="251" t="s">
        <v>850</v>
      </c>
      <c r="G136" s="230"/>
      <c r="H136" s="230" t="s">
        <v>884</v>
      </c>
      <c r="I136" s="230" t="s">
        <v>846</v>
      </c>
      <c r="J136" s="230">
        <v>50</v>
      </c>
      <c r="K136" s="276"/>
    </row>
    <row r="137" spans="2:11" s="1" customFormat="1" ht="15" customHeight="1">
      <c r="B137" s="273"/>
      <c r="C137" s="230" t="s">
        <v>872</v>
      </c>
      <c r="D137" s="230"/>
      <c r="E137" s="230"/>
      <c r="F137" s="251" t="s">
        <v>850</v>
      </c>
      <c r="G137" s="230"/>
      <c r="H137" s="230" t="s">
        <v>897</v>
      </c>
      <c r="I137" s="230" t="s">
        <v>846</v>
      </c>
      <c r="J137" s="230">
        <v>255</v>
      </c>
      <c r="K137" s="276"/>
    </row>
    <row r="138" spans="2:11" s="1" customFormat="1" ht="15" customHeight="1">
      <c r="B138" s="273"/>
      <c r="C138" s="230" t="s">
        <v>874</v>
      </c>
      <c r="D138" s="230"/>
      <c r="E138" s="230"/>
      <c r="F138" s="251" t="s">
        <v>844</v>
      </c>
      <c r="G138" s="230"/>
      <c r="H138" s="230" t="s">
        <v>898</v>
      </c>
      <c r="I138" s="230" t="s">
        <v>876</v>
      </c>
      <c r="J138" s="230"/>
      <c r="K138" s="276"/>
    </row>
    <row r="139" spans="2:11" s="1" customFormat="1" ht="15" customHeight="1">
      <c r="B139" s="273"/>
      <c r="C139" s="230" t="s">
        <v>877</v>
      </c>
      <c r="D139" s="230"/>
      <c r="E139" s="230"/>
      <c r="F139" s="251" t="s">
        <v>844</v>
      </c>
      <c r="G139" s="230"/>
      <c r="H139" s="230" t="s">
        <v>899</v>
      </c>
      <c r="I139" s="230" t="s">
        <v>879</v>
      </c>
      <c r="J139" s="230"/>
      <c r="K139" s="276"/>
    </row>
    <row r="140" spans="2:11" s="1" customFormat="1" ht="15" customHeight="1">
      <c r="B140" s="273"/>
      <c r="C140" s="230" t="s">
        <v>880</v>
      </c>
      <c r="D140" s="230"/>
      <c r="E140" s="230"/>
      <c r="F140" s="251" t="s">
        <v>844</v>
      </c>
      <c r="G140" s="230"/>
      <c r="H140" s="230" t="s">
        <v>880</v>
      </c>
      <c r="I140" s="230" t="s">
        <v>879</v>
      </c>
      <c r="J140" s="230"/>
      <c r="K140" s="276"/>
    </row>
    <row r="141" spans="2:11" s="1" customFormat="1" ht="15" customHeight="1">
      <c r="B141" s="273"/>
      <c r="C141" s="230" t="s">
        <v>37</v>
      </c>
      <c r="D141" s="230"/>
      <c r="E141" s="230"/>
      <c r="F141" s="251" t="s">
        <v>844</v>
      </c>
      <c r="G141" s="230"/>
      <c r="H141" s="230" t="s">
        <v>900</v>
      </c>
      <c r="I141" s="230" t="s">
        <v>879</v>
      </c>
      <c r="J141" s="230"/>
      <c r="K141" s="276"/>
    </row>
    <row r="142" spans="2:11" s="1" customFormat="1" ht="15" customHeight="1">
      <c r="B142" s="273"/>
      <c r="C142" s="230" t="s">
        <v>901</v>
      </c>
      <c r="D142" s="230"/>
      <c r="E142" s="230"/>
      <c r="F142" s="251" t="s">
        <v>844</v>
      </c>
      <c r="G142" s="230"/>
      <c r="H142" s="230" t="s">
        <v>902</v>
      </c>
      <c r="I142" s="230" t="s">
        <v>879</v>
      </c>
      <c r="J142" s="230"/>
      <c r="K142" s="276"/>
    </row>
    <row r="143" spans="2:11" s="1" customFormat="1" ht="15" customHeight="1">
      <c r="B143" s="277"/>
      <c r="C143" s="278"/>
      <c r="D143" s="278"/>
      <c r="E143" s="278"/>
      <c r="F143" s="278"/>
      <c r="G143" s="278"/>
      <c r="H143" s="278"/>
      <c r="I143" s="278"/>
      <c r="J143" s="278"/>
      <c r="K143" s="279"/>
    </row>
    <row r="144" spans="2:11" s="1" customFormat="1" ht="18.75" customHeight="1">
      <c r="B144" s="264"/>
      <c r="C144" s="264"/>
      <c r="D144" s="264"/>
      <c r="E144" s="264"/>
      <c r="F144" s="265"/>
      <c r="G144" s="264"/>
      <c r="H144" s="264"/>
      <c r="I144" s="264"/>
      <c r="J144" s="264"/>
      <c r="K144" s="264"/>
    </row>
    <row r="145" spans="2:11" s="1" customFormat="1" ht="18.75" customHeight="1">
      <c r="B145" s="237"/>
      <c r="C145" s="237"/>
      <c r="D145" s="237"/>
      <c r="E145" s="237"/>
      <c r="F145" s="237"/>
      <c r="G145" s="237"/>
      <c r="H145" s="237"/>
      <c r="I145" s="237"/>
      <c r="J145" s="237"/>
      <c r="K145" s="237"/>
    </row>
    <row r="146" spans="2:11" s="1" customFormat="1" ht="7.5" customHeight="1">
      <c r="B146" s="238"/>
      <c r="C146" s="239"/>
      <c r="D146" s="239"/>
      <c r="E146" s="239"/>
      <c r="F146" s="239"/>
      <c r="G146" s="239"/>
      <c r="H146" s="239"/>
      <c r="I146" s="239"/>
      <c r="J146" s="239"/>
      <c r="K146" s="240"/>
    </row>
    <row r="147" spans="2:11" s="1" customFormat="1" ht="45" customHeight="1">
      <c r="B147" s="241"/>
      <c r="C147" s="349" t="s">
        <v>903</v>
      </c>
      <c r="D147" s="349"/>
      <c r="E147" s="349"/>
      <c r="F147" s="349"/>
      <c r="G147" s="349"/>
      <c r="H147" s="349"/>
      <c r="I147" s="349"/>
      <c r="J147" s="349"/>
      <c r="K147" s="242"/>
    </row>
    <row r="148" spans="2:11" s="1" customFormat="1" ht="17.25" customHeight="1">
      <c r="B148" s="241"/>
      <c r="C148" s="243" t="s">
        <v>838</v>
      </c>
      <c r="D148" s="243"/>
      <c r="E148" s="243"/>
      <c r="F148" s="243" t="s">
        <v>839</v>
      </c>
      <c r="G148" s="244"/>
      <c r="H148" s="243" t="s">
        <v>53</v>
      </c>
      <c r="I148" s="243" t="s">
        <v>56</v>
      </c>
      <c r="J148" s="243" t="s">
        <v>840</v>
      </c>
      <c r="K148" s="242"/>
    </row>
    <row r="149" spans="2:11" s="1" customFormat="1" ht="17.25" customHeight="1">
      <c r="B149" s="241"/>
      <c r="C149" s="245" t="s">
        <v>841</v>
      </c>
      <c r="D149" s="245"/>
      <c r="E149" s="245"/>
      <c r="F149" s="246" t="s">
        <v>842</v>
      </c>
      <c r="G149" s="247"/>
      <c r="H149" s="245"/>
      <c r="I149" s="245"/>
      <c r="J149" s="245" t="s">
        <v>843</v>
      </c>
      <c r="K149" s="242"/>
    </row>
    <row r="150" spans="2:11" s="1" customFormat="1" ht="5.25" customHeight="1">
      <c r="B150" s="253"/>
      <c r="C150" s="248"/>
      <c r="D150" s="248"/>
      <c r="E150" s="248"/>
      <c r="F150" s="248"/>
      <c r="G150" s="249"/>
      <c r="H150" s="248"/>
      <c r="I150" s="248"/>
      <c r="J150" s="248"/>
      <c r="K150" s="276"/>
    </row>
    <row r="151" spans="2:11" s="1" customFormat="1" ht="15" customHeight="1">
      <c r="B151" s="253"/>
      <c r="C151" s="280" t="s">
        <v>847</v>
      </c>
      <c r="D151" s="230"/>
      <c r="E151" s="230"/>
      <c r="F151" s="281" t="s">
        <v>844</v>
      </c>
      <c r="G151" s="230"/>
      <c r="H151" s="280" t="s">
        <v>884</v>
      </c>
      <c r="I151" s="280" t="s">
        <v>846</v>
      </c>
      <c r="J151" s="280">
        <v>120</v>
      </c>
      <c r="K151" s="276"/>
    </row>
    <row r="152" spans="2:11" s="1" customFormat="1" ht="15" customHeight="1">
      <c r="B152" s="253"/>
      <c r="C152" s="280" t="s">
        <v>893</v>
      </c>
      <c r="D152" s="230"/>
      <c r="E152" s="230"/>
      <c r="F152" s="281" t="s">
        <v>844</v>
      </c>
      <c r="G152" s="230"/>
      <c r="H152" s="280" t="s">
        <v>904</v>
      </c>
      <c r="I152" s="280" t="s">
        <v>846</v>
      </c>
      <c r="J152" s="280" t="s">
        <v>895</v>
      </c>
      <c r="K152" s="276"/>
    </row>
    <row r="153" spans="2:11" s="1" customFormat="1" ht="15" customHeight="1">
      <c r="B153" s="253"/>
      <c r="C153" s="280" t="s">
        <v>792</v>
      </c>
      <c r="D153" s="230"/>
      <c r="E153" s="230"/>
      <c r="F153" s="281" t="s">
        <v>844</v>
      </c>
      <c r="G153" s="230"/>
      <c r="H153" s="280" t="s">
        <v>905</v>
      </c>
      <c r="I153" s="280" t="s">
        <v>846</v>
      </c>
      <c r="J153" s="280" t="s">
        <v>895</v>
      </c>
      <c r="K153" s="276"/>
    </row>
    <row r="154" spans="2:11" s="1" customFormat="1" ht="15" customHeight="1">
      <c r="B154" s="253"/>
      <c r="C154" s="280" t="s">
        <v>849</v>
      </c>
      <c r="D154" s="230"/>
      <c r="E154" s="230"/>
      <c r="F154" s="281" t="s">
        <v>850</v>
      </c>
      <c r="G154" s="230"/>
      <c r="H154" s="280" t="s">
        <v>884</v>
      </c>
      <c r="I154" s="280" t="s">
        <v>846</v>
      </c>
      <c r="J154" s="280">
        <v>50</v>
      </c>
      <c r="K154" s="276"/>
    </row>
    <row r="155" spans="2:11" s="1" customFormat="1" ht="15" customHeight="1">
      <c r="B155" s="253"/>
      <c r="C155" s="280" t="s">
        <v>852</v>
      </c>
      <c r="D155" s="230"/>
      <c r="E155" s="230"/>
      <c r="F155" s="281" t="s">
        <v>844</v>
      </c>
      <c r="G155" s="230"/>
      <c r="H155" s="280" t="s">
        <v>884</v>
      </c>
      <c r="I155" s="280" t="s">
        <v>854</v>
      </c>
      <c r="J155" s="280"/>
      <c r="K155" s="276"/>
    </row>
    <row r="156" spans="2:11" s="1" customFormat="1" ht="15" customHeight="1">
      <c r="B156" s="253"/>
      <c r="C156" s="280" t="s">
        <v>863</v>
      </c>
      <c r="D156" s="230"/>
      <c r="E156" s="230"/>
      <c r="F156" s="281" t="s">
        <v>850</v>
      </c>
      <c r="G156" s="230"/>
      <c r="H156" s="280" t="s">
        <v>884</v>
      </c>
      <c r="I156" s="280" t="s">
        <v>846</v>
      </c>
      <c r="J156" s="280">
        <v>50</v>
      </c>
      <c r="K156" s="276"/>
    </row>
    <row r="157" spans="2:11" s="1" customFormat="1" ht="15" customHeight="1">
      <c r="B157" s="253"/>
      <c r="C157" s="280" t="s">
        <v>871</v>
      </c>
      <c r="D157" s="230"/>
      <c r="E157" s="230"/>
      <c r="F157" s="281" t="s">
        <v>850</v>
      </c>
      <c r="G157" s="230"/>
      <c r="H157" s="280" t="s">
        <v>884</v>
      </c>
      <c r="I157" s="280" t="s">
        <v>846</v>
      </c>
      <c r="J157" s="280">
        <v>50</v>
      </c>
      <c r="K157" s="276"/>
    </row>
    <row r="158" spans="2:11" s="1" customFormat="1" ht="15" customHeight="1">
      <c r="B158" s="253"/>
      <c r="C158" s="280" t="s">
        <v>869</v>
      </c>
      <c r="D158" s="230"/>
      <c r="E158" s="230"/>
      <c r="F158" s="281" t="s">
        <v>850</v>
      </c>
      <c r="G158" s="230"/>
      <c r="H158" s="280" t="s">
        <v>884</v>
      </c>
      <c r="I158" s="280" t="s">
        <v>846</v>
      </c>
      <c r="J158" s="280">
        <v>50</v>
      </c>
      <c r="K158" s="276"/>
    </row>
    <row r="159" spans="2:11" s="1" customFormat="1" ht="15" customHeight="1">
      <c r="B159" s="253"/>
      <c r="C159" s="280" t="s">
        <v>94</v>
      </c>
      <c r="D159" s="230"/>
      <c r="E159" s="230"/>
      <c r="F159" s="281" t="s">
        <v>844</v>
      </c>
      <c r="G159" s="230"/>
      <c r="H159" s="280" t="s">
        <v>906</v>
      </c>
      <c r="I159" s="280" t="s">
        <v>846</v>
      </c>
      <c r="J159" s="280" t="s">
        <v>907</v>
      </c>
      <c r="K159" s="276"/>
    </row>
    <row r="160" spans="2:11" s="1" customFormat="1" ht="15" customHeight="1">
      <c r="B160" s="253"/>
      <c r="C160" s="280" t="s">
        <v>908</v>
      </c>
      <c r="D160" s="230"/>
      <c r="E160" s="230"/>
      <c r="F160" s="281" t="s">
        <v>844</v>
      </c>
      <c r="G160" s="230"/>
      <c r="H160" s="280" t="s">
        <v>909</v>
      </c>
      <c r="I160" s="280" t="s">
        <v>879</v>
      </c>
      <c r="J160" s="280"/>
      <c r="K160" s="276"/>
    </row>
    <row r="161" spans="2:11" s="1" customFormat="1" ht="15" customHeight="1">
      <c r="B161" s="282"/>
      <c r="C161" s="262"/>
      <c r="D161" s="262"/>
      <c r="E161" s="262"/>
      <c r="F161" s="262"/>
      <c r="G161" s="262"/>
      <c r="H161" s="262"/>
      <c r="I161" s="262"/>
      <c r="J161" s="262"/>
      <c r="K161" s="283"/>
    </row>
    <row r="162" spans="2:11" s="1" customFormat="1" ht="18.75" customHeight="1">
      <c r="B162" s="264"/>
      <c r="C162" s="274"/>
      <c r="D162" s="274"/>
      <c r="E162" s="274"/>
      <c r="F162" s="284"/>
      <c r="G162" s="274"/>
      <c r="H162" s="274"/>
      <c r="I162" s="274"/>
      <c r="J162" s="274"/>
      <c r="K162" s="264"/>
    </row>
    <row r="163" spans="2:11" s="1" customFormat="1" ht="18.75" customHeight="1">
      <c r="B163" s="237"/>
      <c r="C163" s="237"/>
      <c r="D163" s="237"/>
      <c r="E163" s="237"/>
      <c r="F163" s="237"/>
      <c r="G163" s="237"/>
      <c r="H163" s="237"/>
      <c r="I163" s="237"/>
      <c r="J163" s="237"/>
      <c r="K163" s="237"/>
    </row>
    <row r="164" spans="2:11" s="1" customFormat="1" ht="7.5" customHeight="1">
      <c r="B164" s="219"/>
      <c r="C164" s="220"/>
      <c r="D164" s="220"/>
      <c r="E164" s="220"/>
      <c r="F164" s="220"/>
      <c r="G164" s="220"/>
      <c r="H164" s="220"/>
      <c r="I164" s="220"/>
      <c r="J164" s="220"/>
      <c r="K164" s="221"/>
    </row>
    <row r="165" spans="2:11" s="1" customFormat="1" ht="45" customHeight="1">
      <c r="B165" s="222"/>
      <c r="C165" s="350" t="s">
        <v>910</v>
      </c>
      <c r="D165" s="350"/>
      <c r="E165" s="350"/>
      <c r="F165" s="350"/>
      <c r="G165" s="350"/>
      <c r="H165" s="350"/>
      <c r="I165" s="350"/>
      <c r="J165" s="350"/>
      <c r="K165" s="223"/>
    </row>
    <row r="166" spans="2:11" s="1" customFormat="1" ht="17.25" customHeight="1">
      <c r="B166" s="222"/>
      <c r="C166" s="243" t="s">
        <v>838</v>
      </c>
      <c r="D166" s="243"/>
      <c r="E166" s="243"/>
      <c r="F166" s="243" t="s">
        <v>839</v>
      </c>
      <c r="G166" s="285"/>
      <c r="H166" s="286" t="s">
        <v>53</v>
      </c>
      <c r="I166" s="286" t="s">
        <v>56</v>
      </c>
      <c r="J166" s="243" t="s">
        <v>840</v>
      </c>
      <c r="K166" s="223"/>
    </row>
    <row r="167" spans="2:11" s="1" customFormat="1" ht="17.25" customHeight="1">
      <c r="B167" s="224"/>
      <c r="C167" s="245" t="s">
        <v>841</v>
      </c>
      <c r="D167" s="245"/>
      <c r="E167" s="245"/>
      <c r="F167" s="246" t="s">
        <v>842</v>
      </c>
      <c r="G167" s="287"/>
      <c r="H167" s="288"/>
      <c r="I167" s="288"/>
      <c r="J167" s="245" t="s">
        <v>843</v>
      </c>
      <c r="K167" s="225"/>
    </row>
    <row r="168" spans="2:11" s="1" customFormat="1" ht="5.25" customHeight="1">
      <c r="B168" s="253"/>
      <c r="C168" s="248"/>
      <c r="D168" s="248"/>
      <c r="E168" s="248"/>
      <c r="F168" s="248"/>
      <c r="G168" s="249"/>
      <c r="H168" s="248"/>
      <c r="I168" s="248"/>
      <c r="J168" s="248"/>
      <c r="K168" s="276"/>
    </row>
    <row r="169" spans="2:11" s="1" customFormat="1" ht="15" customHeight="1">
      <c r="B169" s="253"/>
      <c r="C169" s="230" t="s">
        <v>847</v>
      </c>
      <c r="D169" s="230"/>
      <c r="E169" s="230"/>
      <c r="F169" s="251" t="s">
        <v>844</v>
      </c>
      <c r="G169" s="230"/>
      <c r="H169" s="230" t="s">
        <v>884</v>
      </c>
      <c r="I169" s="230" t="s">
        <v>846</v>
      </c>
      <c r="J169" s="230">
        <v>120</v>
      </c>
      <c r="K169" s="276"/>
    </row>
    <row r="170" spans="2:11" s="1" customFormat="1" ht="15" customHeight="1">
      <c r="B170" s="253"/>
      <c r="C170" s="230" t="s">
        <v>893</v>
      </c>
      <c r="D170" s="230"/>
      <c r="E170" s="230"/>
      <c r="F170" s="251" t="s">
        <v>844</v>
      </c>
      <c r="G170" s="230"/>
      <c r="H170" s="230" t="s">
        <v>894</v>
      </c>
      <c r="I170" s="230" t="s">
        <v>846</v>
      </c>
      <c r="J170" s="230" t="s">
        <v>895</v>
      </c>
      <c r="K170" s="276"/>
    </row>
    <row r="171" spans="2:11" s="1" customFormat="1" ht="15" customHeight="1">
      <c r="B171" s="253"/>
      <c r="C171" s="230" t="s">
        <v>792</v>
      </c>
      <c r="D171" s="230"/>
      <c r="E171" s="230"/>
      <c r="F171" s="251" t="s">
        <v>844</v>
      </c>
      <c r="G171" s="230"/>
      <c r="H171" s="230" t="s">
        <v>911</v>
      </c>
      <c r="I171" s="230" t="s">
        <v>846</v>
      </c>
      <c r="J171" s="230" t="s">
        <v>895</v>
      </c>
      <c r="K171" s="276"/>
    </row>
    <row r="172" spans="2:11" s="1" customFormat="1" ht="15" customHeight="1">
      <c r="B172" s="253"/>
      <c r="C172" s="230" t="s">
        <v>849</v>
      </c>
      <c r="D172" s="230"/>
      <c r="E172" s="230"/>
      <c r="F172" s="251" t="s">
        <v>850</v>
      </c>
      <c r="G172" s="230"/>
      <c r="H172" s="230" t="s">
        <v>911</v>
      </c>
      <c r="I172" s="230" t="s">
        <v>846</v>
      </c>
      <c r="J172" s="230">
        <v>50</v>
      </c>
      <c r="K172" s="276"/>
    </row>
    <row r="173" spans="2:11" s="1" customFormat="1" ht="15" customHeight="1">
      <c r="B173" s="253"/>
      <c r="C173" s="230" t="s">
        <v>852</v>
      </c>
      <c r="D173" s="230"/>
      <c r="E173" s="230"/>
      <c r="F173" s="251" t="s">
        <v>844</v>
      </c>
      <c r="G173" s="230"/>
      <c r="H173" s="230" t="s">
        <v>911</v>
      </c>
      <c r="I173" s="230" t="s">
        <v>854</v>
      </c>
      <c r="J173" s="230"/>
      <c r="K173" s="276"/>
    </row>
    <row r="174" spans="2:11" s="1" customFormat="1" ht="15" customHeight="1">
      <c r="B174" s="253"/>
      <c r="C174" s="230" t="s">
        <v>863</v>
      </c>
      <c r="D174" s="230"/>
      <c r="E174" s="230"/>
      <c r="F174" s="251" t="s">
        <v>850</v>
      </c>
      <c r="G174" s="230"/>
      <c r="H174" s="230" t="s">
        <v>911</v>
      </c>
      <c r="I174" s="230" t="s">
        <v>846</v>
      </c>
      <c r="J174" s="230">
        <v>50</v>
      </c>
      <c r="K174" s="276"/>
    </row>
    <row r="175" spans="2:11" s="1" customFormat="1" ht="15" customHeight="1">
      <c r="B175" s="253"/>
      <c r="C175" s="230" t="s">
        <v>871</v>
      </c>
      <c r="D175" s="230"/>
      <c r="E175" s="230"/>
      <c r="F175" s="251" t="s">
        <v>850</v>
      </c>
      <c r="G175" s="230"/>
      <c r="H175" s="230" t="s">
        <v>911</v>
      </c>
      <c r="I175" s="230" t="s">
        <v>846</v>
      </c>
      <c r="J175" s="230">
        <v>50</v>
      </c>
      <c r="K175" s="276"/>
    </row>
    <row r="176" spans="2:11" s="1" customFormat="1" ht="15" customHeight="1">
      <c r="B176" s="253"/>
      <c r="C176" s="230" t="s">
        <v>869</v>
      </c>
      <c r="D176" s="230"/>
      <c r="E176" s="230"/>
      <c r="F176" s="251" t="s">
        <v>850</v>
      </c>
      <c r="G176" s="230"/>
      <c r="H176" s="230" t="s">
        <v>911</v>
      </c>
      <c r="I176" s="230" t="s">
        <v>846</v>
      </c>
      <c r="J176" s="230">
        <v>50</v>
      </c>
      <c r="K176" s="276"/>
    </row>
    <row r="177" spans="2:11" s="1" customFormat="1" ht="15" customHeight="1">
      <c r="B177" s="253"/>
      <c r="C177" s="230" t="s">
        <v>105</v>
      </c>
      <c r="D177" s="230"/>
      <c r="E177" s="230"/>
      <c r="F177" s="251" t="s">
        <v>844</v>
      </c>
      <c r="G177" s="230"/>
      <c r="H177" s="230" t="s">
        <v>912</v>
      </c>
      <c r="I177" s="230" t="s">
        <v>913</v>
      </c>
      <c r="J177" s="230"/>
      <c r="K177" s="276"/>
    </row>
    <row r="178" spans="2:11" s="1" customFormat="1" ht="15" customHeight="1">
      <c r="B178" s="253"/>
      <c r="C178" s="230" t="s">
        <v>56</v>
      </c>
      <c r="D178" s="230"/>
      <c r="E178" s="230"/>
      <c r="F178" s="251" t="s">
        <v>844</v>
      </c>
      <c r="G178" s="230"/>
      <c r="H178" s="230" t="s">
        <v>914</v>
      </c>
      <c r="I178" s="230" t="s">
        <v>915</v>
      </c>
      <c r="J178" s="230">
        <v>1</v>
      </c>
      <c r="K178" s="276"/>
    </row>
    <row r="179" spans="2:11" s="1" customFormat="1" ht="15" customHeight="1">
      <c r="B179" s="253"/>
      <c r="C179" s="230" t="s">
        <v>52</v>
      </c>
      <c r="D179" s="230"/>
      <c r="E179" s="230"/>
      <c r="F179" s="251" t="s">
        <v>844</v>
      </c>
      <c r="G179" s="230"/>
      <c r="H179" s="230" t="s">
        <v>916</v>
      </c>
      <c r="I179" s="230" t="s">
        <v>846</v>
      </c>
      <c r="J179" s="230">
        <v>20</v>
      </c>
      <c r="K179" s="276"/>
    </row>
    <row r="180" spans="2:11" s="1" customFormat="1" ht="15" customHeight="1">
      <c r="B180" s="253"/>
      <c r="C180" s="230" t="s">
        <v>53</v>
      </c>
      <c r="D180" s="230"/>
      <c r="E180" s="230"/>
      <c r="F180" s="251" t="s">
        <v>844</v>
      </c>
      <c r="G180" s="230"/>
      <c r="H180" s="230" t="s">
        <v>917</v>
      </c>
      <c r="I180" s="230" t="s">
        <v>846</v>
      </c>
      <c r="J180" s="230">
        <v>255</v>
      </c>
      <c r="K180" s="276"/>
    </row>
    <row r="181" spans="2:11" s="1" customFormat="1" ht="15" customHeight="1">
      <c r="B181" s="253"/>
      <c r="C181" s="230" t="s">
        <v>106</v>
      </c>
      <c r="D181" s="230"/>
      <c r="E181" s="230"/>
      <c r="F181" s="251" t="s">
        <v>844</v>
      </c>
      <c r="G181" s="230"/>
      <c r="H181" s="230" t="s">
        <v>808</v>
      </c>
      <c r="I181" s="230" t="s">
        <v>846</v>
      </c>
      <c r="J181" s="230">
        <v>10</v>
      </c>
      <c r="K181" s="276"/>
    </row>
    <row r="182" spans="2:11" s="1" customFormat="1" ht="15" customHeight="1">
      <c r="B182" s="253"/>
      <c r="C182" s="230" t="s">
        <v>107</v>
      </c>
      <c r="D182" s="230"/>
      <c r="E182" s="230"/>
      <c r="F182" s="251" t="s">
        <v>844</v>
      </c>
      <c r="G182" s="230"/>
      <c r="H182" s="230" t="s">
        <v>918</v>
      </c>
      <c r="I182" s="230" t="s">
        <v>879</v>
      </c>
      <c r="J182" s="230"/>
      <c r="K182" s="276"/>
    </row>
    <row r="183" spans="2:11" s="1" customFormat="1" ht="15" customHeight="1">
      <c r="B183" s="253"/>
      <c r="C183" s="230" t="s">
        <v>919</v>
      </c>
      <c r="D183" s="230"/>
      <c r="E183" s="230"/>
      <c r="F183" s="251" t="s">
        <v>844</v>
      </c>
      <c r="G183" s="230"/>
      <c r="H183" s="230" t="s">
        <v>920</v>
      </c>
      <c r="I183" s="230" t="s">
        <v>879</v>
      </c>
      <c r="J183" s="230"/>
      <c r="K183" s="276"/>
    </row>
    <row r="184" spans="2:11" s="1" customFormat="1" ht="15" customHeight="1">
      <c r="B184" s="253"/>
      <c r="C184" s="230" t="s">
        <v>908</v>
      </c>
      <c r="D184" s="230"/>
      <c r="E184" s="230"/>
      <c r="F184" s="251" t="s">
        <v>844</v>
      </c>
      <c r="G184" s="230"/>
      <c r="H184" s="230" t="s">
        <v>921</v>
      </c>
      <c r="I184" s="230" t="s">
        <v>879</v>
      </c>
      <c r="J184" s="230"/>
      <c r="K184" s="276"/>
    </row>
    <row r="185" spans="2:11" s="1" customFormat="1" ht="15" customHeight="1">
      <c r="B185" s="253"/>
      <c r="C185" s="230" t="s">
        <v>109</v>
      </c>
      <c r="D185" s="230"/>
      <c r="E185" s="230"/>
      <c r="F185" s="251" t="s">
        <v>850</v>
      </c>
      <c r="G185" s="230"/>
      <c r="H185" s="230" t="s">
        <v>922</v>
      </c>
      <c r="I185" s="230" t="s">
        <v>846</v>
      </c>
      <c r="J185" s="230">
        <v>50</v>
      </c>
      <c r="K185" s="276"/>
    </row>
    <row r="186" spans="2:11" s="1" customFormat="1" ht="15" customHeight="1">
      <c r="B186" s="253"/>
      <c r="C186" s="230" t="s">
        <v>923</v>
      </c>
      <c r="D186" s="230"/>
      <c r="E186" s="230"/>
      <c r="F186" s="251" t="s">
        <v>850</v>
      </c>
      <c r="G186" s="230"/>
      <c r="H186" s="230" t="s">
        <v>924</v>
      </c>
      <c r="I186" s="230" t="s">
        <v>925</v>
      </c>
      <c r="J186" s="230"/>
      <c r="K186" s="276"/>
    </row>
    <row r="187" spans="2:11" s="1" customFormat="1" ht="15" customHeight="1">
      <c r="B187" s="253"/>
      <c r="C187" s="230" t="s">
        <v>926</v>
      </c>
      <c r="D187" s="230"/>
      <c r="E187" s="230"/>
      <c r="F187" s="251" t="s">
        <v>850</v>
      </c>
      <c r="G187" s="230"/>
      <c r="H187" s="230" t="s">
        <v>927</v>
      </c>
      <c r="I187" s="230" t="s">
        <v>925</v>
      </c>
      <c r="J187" s="230"/>
      <c r="K187" s="276"/>
    </row>
    <row r="188" spans="2:11" s="1" customFormat="1" ht="15" customHeight="1">
      <c r="B188" s="253"/>
      <c r="C188" s="230" t="s">
        <v>928</v>
      </c>
      <c r="D188" s="230"/>
      <c r="E188" s="230"/>
      <c r="F188" s="251" t="s">
        <v>850</v>
      </c>
      <c r="G188" s="230"/>
      <c r="H188" s="230" t="s">
        <v>929</v>
      </c>
      <c r="I188" s="230" t="s">
        <v>925</v>
      </c>
      <c r="J188" s="230"/>
      <c r="K188" s="276"/>
    </row>
    <row r="189" spans="2:11" s="1" customFormat="1" ht="15" customHeight="1">
      <c r="B189" s="253"/>
      <c r="C189" s="289" t="s">
        <v>930</v>
      </c>
      <c r="D189" s="230"/>
      <c r="E189" s="230"/>
      <c r="F189" s="251" t="s">
        <v>850</v>
      </c>
      <c r="G189" s="230"/>
      <c r="H189" s="230" t="s">
        <v>931</v>
      </c>
      <c r="I189" s="230" t="s">
        <v>932</v>
      </c>
      <c r="J189" s="290" t="s">
        <v>933</v>
      </c>
      <c r="K189" s="276"/>
    </row>
    <row r="190" spans="2:11" s="1" customFormat="1" ht="15" customHeight="1">
      <c r="B190" s="253"/>
      <c r="C190" s="289" t="s">
        <v>41</v>
      </c>
      <c r="D190" s="230"/>
      <c r="E190" s="230"/>
      <c r="F190" s="251" t="s">
        <v>844</v>
      </c>
      <c r="G190" s="230"/>
      <c r="H190" s="227" t="s">
        <v>934</v>
      </c>
      <c r="I190" s="230" t="s">
        <v>935</v>
      </c>
      <c r="J190" s="230"/>
      <c r="K190" s="276"/>
    </row>
    <row r="191" spans="2:11" s="1" customFormat="1" ht="15" customHeight="1">
      <c r="B191" s="253"/>
      <c r="C191" s="289" t="s">
        <v>936</v>
      </c>
      <c r="D191" s="230"/>
      <c r="E191" s="230"/>
      <c r="F191" s="251" t="s">
        <v>844</v>
      </c>
      <c r="G191" s="230"/>
      <c r="H191" s="230" t="s">
        <v>937</v>
      </c>
      <c r="I191" s="230" t="s">
        <v>879</v>
      </c>
      <c r="J191" s="230"/>
      <c r="K191" s="276"/>
    </row>
    <row r="192" spans="2:11" s="1" customFormat="1" ht="15" customHeight="1">
      <c r="B192" s="253"/>
      <c r="C192" s="289" t="s">
        <v>938</v>
      </c>
      <c r="D192" s="230"/>
      <c r="E192" s="230"/>
      <c r="F192" s="251" t="s">
        <v>844</v>
      </c>
      <c r="G192" s="230"/>
      <c r="H192" s="230" t="s">
        <v>939</v>
      </c>
      <c r="I192" s="230" t="s">
        <v>879</v>
      </c>
      <c r="J192" s="230"/>
      <c r="K192" s="276"/>
    </row>
    <row r="193" spans="2:11" s="1" customFormat="1" ht="15" customHeight="1">
      <c r="B193" s="253"/>
      <c r="C193" s="289" t="s">
        <v>940</v>
      </c>
      <c r="D193" s="230"/>
      <c r="E193" s="230"/>
      <c r="F193" s="251" t="s">
        <v>850</v>
      </c>
      <c r="G193" s="230"/>
      <c r="H193" s="230" t="s">
        <v>941</v>
      </c>
      <c r="I193" s="230" t="s">
        <v>879</v>
      </c>
      <c r="J193" s="230"/>
      <c r="K193" s="276"/>
    </row>
    <row r="194" spans="2:11" s="1" customFormat="1" ht="15" customHeight="1">
      <c r="B194" s="282"/>
      <c r="C194" s="291"/>
      <c r="D194" s="262"/>
      <c r="E194" s="262"/>
      <c r="F194" s="262"/>
      <c r="G194" s="262"/>
      <c r="H194" s="262"/>
      <c r="I194" s="262"/>
      <c r="J194" s="262"/>
      <c r="K194" s="283"/>
    </row>
    <row r="195" spans="2:11" s="1" customFormat="1" ht="18.75" customHeight="1">
      <c r="B195" s="264"/>
      <c r="C195" s="274"/>
      <c r="D195" s="274"/>
      <c r="E195" s="274"/>
      <c r="F195" s="284"/>
      <c r="G195" s="274"/>
      <c r="H195" s="274"/>
      <c r="I195" s="274"/>
      <c r="J195" s="274"/>
      <c r="K195" s="264"/>
    </row>
    <row r="196" spans="2:11" s="1" customFormat="1" ht="18.75" customHeight="1">
      <c r="B196" s="264"/>
      <c r="C196" s="274"/>
      <c r="D196" s="274"/>
      <c r="E196" s="274"/>
      <c r="F196" s="284"/>
      <c r="G196" s="274"/>
      <c r="H196" s="274"/>
      <c r="I196" s="274"/>
      <c r="J196" s="274"/>
      <c r="K196" s="264"/>
    </row>
    <row r="197" spans="2:11" s="1" customFormat="1" ht="18.75" customHeight="1">
      <c r="B197" s="237"/>
      <c r="C197" s="237"/>
      <c r="D197" s="237"/>
      <c r="E197" s="237"/>
      <c r="F197" s="237"/>
      <c r="G197" s="237"/>
      <c r="H197" s="237"/>
      <c r="I197" s="237"/>
      <c r="J197" s="237"/>
      <c r="K197" s="237"/>
    </row>
    <row r="198" spans="2:11" s="1" customFormat="1" ht="13.5">
      <c r="B198" s="219"/>
      <c r="C198" s="220"/>
      <c r="D198" s="220"/>
      <c r="E198" s="220"/>
      <c r="F198" s="220"/>
      <c r="G198" s="220"/>
      <c r="H198" s="220"/>
      <c r="I198" s="220"/>
      <c r="J198" s="220"/>
      <c r="K198" s="221"/>
    </row>
    <row r="199" spans="2:11" s="1" customFormat="1" ht="21">
      <c r="B199" s="222"/>
      <c r="C199" s="350" t="s">
        <v>942</v>
      </c>
      <c r="D199" s="350"/>
      <c r="E199" s="350"/>
      <c r="F199" s="350"/>
      <c r="G199" s="350"/>
      <c r="H199" s="350"/>
      <c r="I199" s="350"/>
      <c r="J199" s="350"/>
      <c r="K199" s="223"/>
    </row>
    <row r="200" spans="2:11" s="1" customFormat="1" ht="25.5" customHeight="1">
      <c r="B200" s="222"/>
      <c r="C200" s="292" t="s">
        <v>943</v>
      </c>
      <c r="D200" s="292"/>
      <c r="E200" s="292"/>
      <c r="F200" s="292" t="s">
        <v>944</v>
      </c>
      <c r="G200" s="293"/>
      <c r="H200" s="351" t="s">
        <v>945</v>
      </c>
      <c r="I200" s="351"/>
      <c r="J200" s="351"/>
      <c r="K200" s="223"/>
    </row>
    <row r="201" spans="2:11" s="1" customFormat="1" ht="5.25" customHeight="1">
      <c r="B201" s="253"/>
      <c r="C201" s="248"/>
      <c r="D201" s="248"/>
      <c r="E201" s="248"/>
      <c r="F201" s="248"/>
      <c r="G201" s="274"/>
      <c r="H201" s="248"/>
      <c r="I201" s="248"/>
      <c r="J201" s="248"/>
      <c r="K201" s="276"/>
    </row>
    <row r="202" spans="2:11" s="1" customFormat="1" ht="15" customHeight="1">
      <c r="B202" s="253"/>
      <c r="C202" s="230" t="s">
        <v>935</v>
      </c>
      <c r="D202" s="230"/>
      <c r="E202" s="230"/>
      <c r="F202" s="251" t="s">
        <v>42</v>
      </c>
      <c r="G202" s="230"/>
      <c r="H202" s="352" t="s">
        <v>946</v>
      </c>
      <c r="I202" s="352"/>
      <c r="J202" s="352"/>
      <c r="K202" s="276"/>
    </row>
    <row r="203" spans="2:11" s="1" customFormat="1" ht="15" customHeight="1">
      <c r="B203" s="253"/>
      <c r="C203" s="230"/>
      <c r="D203" s="230"/>
      <c r="E203" s="230"/>
      <c r="F203" s="251" t="s">
        <v>43</v>
      </c>
      <c r="G203" s="230"/>
      <c r="H203" s="352" t="s">
        <v>947</v>
      </c>
      <c r="I203" s="352"/>
      <c r="J203" s="352"/>
      <c r="K203" s="276"/>
    </row>
    <row r="204" spans="2:11" s="1" customFormat="1" ht="15" customHeight="1">
      <c r="B204" s="253"/>
      <c r="C204" s="230"/>
      <c r="D204" s="230"/>
      <c r="E204" s="230"/>
      <c r="F204" s="251" t="s">
        <v>46</v>
      </c>
      <c r="G204" s="230"/>
      <c r="H204" s="352" t="s">
        <v>948</v>
      </c>
      <c r="I204" s="352"/>
      <c r="J204" s="352"/>
      <c r="K204" s="276"/>
    </row>
    <row r="205" spans="2:11" s="1" customFormat="1" ht="15" customHeight="1">
      <c r="B205" s="253"/>
      <c r="C205" s="230"/>
      <c r="D205" s="230"/>
      <c r="E205" s="230"/>
      <c r="F205" s="251" t="s">
        <v>44</v>
      </c>
      <c r="G205" s="230"/>
      <c r="H205" s="352" t="s">
        <v>949</v>
      </c>
      <c r="I205" s="352"/>
      <c r="J205" s="352"/>
      <c r="K205" s="276"/>
    </row>
    <row r="206" spans="2:11" s="1" customFormat="1" ht="15" customHeight="1">
      <c r="B206" s="253"/>
      <c r="C206" s="230"/>
      <c r="D206" s="230"/>
      <c r="E206" s="230"/>
      <c r="F206" s="251" t="s">
        <v>45</v>
      </c>
      <c r="G206" s="230"/>
      <c r="H206" s="352" t="s">
        <v>950</v>
      </c>
      <c r="I206" s="352"/>
      <c r="J206" s="352"/>
      <c r="K206" s="276"/>
    </row>
    <row r="207" spans="2:11" s="1" customFormat="1" ht="15" customHeight="1">
      <c r="B207" s="253"/>
      <c r="C207" s="230"/>
      <c r="D207" s="230"/>
      <c r="E207" s="230"/>
      <c r="F207" s="251"/>
      <c r="G207" s="230"/>
      <c r="H207" s="230"/>
      <c r="I207" s="230"/>
      <c r="J207" s="230"/>
      <c r="K207" s="276"/>
    </row>
    <row r="208" spans="2:11" s="1" customFormat="1" ht="15" customHeight="1">
      <c r="B208" s="253"/>
      <c r="C208" s="230" t="s">
        <v>891</v>
      </c>
      <c r="D208" s="230"/>
      <c r="E208" s="230"/>
      <c r="F208" s="251" t="s">
        <v>78</v>
      </c>
      <c r="G208" s="230"/>
      <c r="H208" s="352" t="s">
        <v>951</v>
      </c>
      <c r="I208" s="352"/>
      <c r="J208" s="352"/>
      <c r="K208" s="276"/>
    </row>
    <row r="209" spans="2:11" s="1" customFormat="1" ht="15" customHeight="1">
      <c r="B209" s="253"/>
      <c r="C209" s="230"/>
      <c r="D209" s="230"/>
      <c r="E209" s="230"/>
      <c r="F209" s="251" t="s">
        <v>788</v>
      </c>
      <c r="G209" s="230"/>
      <c r="H209" s="352" t="s">
        <v>789</v>
      </c>
      <c r="I209" s="352"/>
      <c r="J209" s="352"/>
      <c r="K209" s="276"/>
    </row>
    <row r="210" spans="2:11" s="1" customFormat="1" ht="15" customHeight="1">
      <c r="B210" s="253"/>
      <c r="C210" s="230"/>
      <c r="D210" s="230"/>
      <c r="E210" s="230"/>
      <c r="F210" s="251" t="s">
        <v>786</v>
      </c>
      <c r="G210" s="230"/>
      <c r="H210" s="352" t="s">
        <v>952</v>
      </c>
      <c r="I210" s="352"/>
      <c r="J210" s="352"/>
      <c r="K210" s="276"/>
    </row>
    <row r="211" spans="2:11" s="1" customFormat="1" ht="15" customHeight="1">
      <c r="B211" s="294"/>
      <c r="C211" s="230"/>
      <c r="D211" s="230"/>
      <c r="E211" s="230"/>
      <c r="F211" s="251" t="s">
        <v>87</v>
      </c>
      <c r="G211" s="289"/>
      <c r="H211" s="353" t="s">
        <v>88</v>
      </c>
      <c r="I211" s="353"/>
      <c r="J211" s="353"/>
      <c r="K211" s="295"/>
    </row>
    <row r="212" spans="2:11" s="1" customFormat="1" ht="15" customHeight="1">
      <c r="B212" s="294"/>
      <c r="C212" s="230"/>
      <c r="D212" s="230"/>
      <c r="E212" s="230"/>
      <c r="F212" s="251" t="s">
        <v>790</v>
      </c>
      <c r="G212" s="289"/>
      <c r="H212" s="353" t="s">
        <v>746</v>
      </c>
      <c r="I212" s="353"/>
      <c r="J212" s="353"/>
      <c r="K212" s="295"/>
    </row>
    <row r="213" spans="2:11" s="1" customFormat="1" ht="15" customHeight="1">
      <c r="B213" s="294"/>
      <c r="C213" s="230"/>
      <c r="D213" s="230"/>
      <c r="E213" s="230"/>
      <c r="F213" s="251"/>
      <c r="G213" s="289"/>
      <c r="H213" s="280"/>
      <c r="I213" s="280"/>
      <c r="J213" s="280"/>
      <c r="K213" s="295"/>
    </row>
    <row r="214" spans="2:11" s="1" customFormat="1" ht="15" customHeight="1">
      <c r="B214" s="294"/>
      <c r="C214" s="230" t="s">
        <v>915</v>
      </c>
      <c r="D214" s="230"/>
      <c r="E214" s="230"/>
      <c r="F214" s="251">
        <v>1</v>
      </c>
      <c r="G214" s="289"/>
      <c r="H214" s="353" t="s">
        <v>953</v>
      </c>
      <c r="I214" s="353"/>
      <c r="J214" s="353"/>
      <c r="K214" s="295"/>
    </row>
    <row r="215" spans="2:11" s="1" customFormat="1" ht="15" customHeight="1">
      <c r="B215" s="294"/>
      <c r="C215" s="230"/>
      <c r="D215" s="230"/>
      <c r="E215" s="230"/>
      <c r="F215" s="251">
        <v>2</v>
      </c>
      <c r="G215" s="289"/>
      <c r="H215" s="353" t="s">
        <v>954</v>
      </c>
      <c r="I215" s="353"/>
      <c r="J215" s="353"/>
      <c r="K215" s="295"/>
    </row>
    <row r="216" spans="2:11" s="1" customFormat="1" ht="15" customHeight="1">
      <c r="B216" s="294"/>
      <c r="C216" s="230"/>
      <c r="D216" s="230"/>
      <c r="E216" s="230"/>
      <c r="F216" s="251">
        <v>3</v>
      </c>
      <c r="G216" s="289"/>
      <c r="H216" s="353" t="s">
        <v>955</v>
      </c>
      <c r="I216" s="353"/>
      <c r="J216" s="353"/>
      <c r="K216" s="295"/>
    </row>
    <row r="217" spans="2:11" s="1" customFormat="1" ht="15" customHeight="1">
      <c r="B217" s="294"/>
      <c r="C217" s="230"/>
      <c r="D217" s="230"/>
      <c r="E217" s="230"/>
      <c r="F217" s="251">
        <v>4</v>
      </c>
      <c r="G217" s="289"/>
      <c r="H217" s="353" t="s">
        <v>956</v>
      </c>
      <c r="I217" s="353"/>
      <c r="J217" s="353"/>
      <c r="K217" s="295"/>
    </row>
    <row r="218" spans="2:11" s="1" customFormat="1" ht="12.75" customHeight="1">
      <c r="B218" s="296"/>
      <c r="C218" s="297"/>
      <c r="D218" s="297"/>
      <c r="E218" s="297"/>
      <c r="F218" s="297"/>
      <c r="G218" s="297"/>
      <c r="H218" s="297"/>
      <c r="I218" s="297"/>
      <c r="J218" s="297"/>
      <c r="K218" s="298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SO-101 - Polní cesta VPC 6</vt:lpstr>
      <vt:lpstr>SO-901 - Výsadby</vt:lpstr>
      <vt:lpstr>VON - Vedlejší a ostatní ...</vt:lpstr>
      <vt:lpstr>Pokyny pro vyplnění</vt:lpstr>
      <vt:lpstr>'Rekapitulace stavby'!Názvy_tisku</vt:lpstr>
      <vt:lpstr>'SO-101 - Polní cesta VPC 6'!Názvy_tisku</vt:lpstr>
      <vt:lpstr>'SO-901 - Výsadby'!Názvy_tisku</vt:lpstr>
      <vt:lpstr>'VON - Vedlejší a ostatní ...'!Názvy_tisku</vt:lpstr>
      <vt:lpstr>'Pokyny pro vyplnění'!Oblast_tisku</vt:lpstr>
      <vt:lpstr>'Rekapitulace stavby'!Oblast_tisku</vt:lpstr>
      <vt:lpstr>'SO-101 - Polní cesta VPC 6'!Oblast_tisku</vt:lpstr>
      <vt:lpstr>'SO-901 - Výsadby'!Oblast_tisku</vt:lpstr>
      <vt:lpstr>'VON - Vedlejší a ostatní 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Požárová</dc:creator>
  <cp:lastModifiedBy>petra</cp:lastModifiedBy>
  <dcterms:created xsi:type="dcterms:W3CDTF">2023-03-01T08:18:13Z</dcterms:created>
  <dcterms:modified xsi:type="dcterms:W3CDTF">2023-03-01T08:31:09Z</dcterms:modified>
</cp:coreProperties>
</file>