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4016" firstSheet="6" activeTab="11"/>
  </bookViews>
  <sheets>
    <sheet name="Rekapitulace stavby" sheetId="1" r:id="rId1"/>
    <sheet name="SO 101 - 00 - Vedlejší a ..." sheetId="2" state="hidden" r:id="rId2"/>
    <sheet name="SO 101 - 01 - HLAVNÍ POLN..." sheetId="3" state="hidden" r:id="rId3"/>
    <sheet name="SO 101 - 02 - Hlavní poln..." sheetId="4" state="hidden" r:id="rId4"/>
    <sheet name="SO 101 - 03 - Hlavni poln..." sheetId="5" state="hidden" r:id="rId5"/>
    <sheet name="SO 102 - 00 - Vedlejší a ..." sheetId="6" r:id="rId6"/>
    <sheet name="SO 102 - 01 - HLAVNÍ POLN..." sheetId="7" r:id="rId7"/>
    <sheet name="SO 102 - 02 - HLAVNÍ POLN..." sheetId="8" r:id="rId8"/>
    <sheet name="SO 801 - VEGETAČNÍ ÚPRAVY" sheetId="9" r:id="rId9"/>
    <sheet name="SO 801.1 - Následná péče ..." sheetId="10" r:id="rId10"/>
    <sheet name="SO 801.2 - Následná péče ..." sheetId="11" r:id="rId11"/>
    <sheet name="SO 801.3 - Následná péče ..." sheetId="12" r:id="rId12"/>
    <sheet name="Seznam figur" sheetId="13" r:id="rId13"/>
  </sheets>
  <definedNames>
    <definedName name="_xlnm._FilterDatabase" localSheetId="1" hidden="1">'SO 101 - 00 - Vedlejší a ...'!$C$82:$K$117</definedName>
    <definedName name="_xlnm._FilterDatabase" localSheetId="2" hidden="1">'SO 101 - 01 - HLAVNÍ POLN...'!$C$85:$K$347</definedName>
    <definedName name="_xlnm._FilterDatabase" localSheetId="3" hidden="1">'SO 101 - 02 - Hlavní poln...'!$C$89:$K$193</definedName>
    <definedName name="_xlnm._FilterDatabase" localSheetId="4" hidden="1">'SO 101 - 03 - Hlavni poln...'!$C$88:$K$241</definedName>
    <definedName name="_xlnm._FilterDatabase" localSheetId="5" hidden="1">'SO 102 - 00 - Vedlejší a ...'!$C$80:$K$118</definedName>
    <definedName name="_xlnm._FilterDatabase" localSheetId="6" hidden="1">'SO 102 - 01 - HLAVNÍ POLN...'!$C$86:$K$388</definedName>
    <definedName name="_xlnm._FilterDatabase" localSheetId="7" hidden="1">'SO 102 - 02 - HLAVNÍ POLN...'!$C$86:$K$246</definedName>
    <definedName name="_xlnm._FilterDatabase" localSheetId="8" hidden="1">'SO 801 - VEGETAČNÍ ÚPRAVY'!$C$81:$K$119</definedName>
    <definedName name="_xlnm._FilterDatabase" localSheetId="9" hidden="1">'SO 801.1 - Následná péče ...'!$C$80:$K$93</definedName>
    <definedName name="_xlnm._FilterDatabase" localSheetId="10" hidden="1">'SO 801.2 - Následná péče ...'!$C$80:$K$93</definedName>
    <definedName name="_xlnm._FilterDatabase" localSheetId="11" hidden="1">'SO 801.3 - Následná péče ...'!$C$80:$K$93</definedName>
    <definedName name="_xlnm.Print_Area" localSheetId="0">'Rekapitulace stavby'!$D$4:$AO$36,'Rekapitulace stavby'!$C$42:$AQ$66</definedName>
    <definedName name="_xlnm.Print_Area" localSheetId="12">'Seznam figur'!$C$4:$G$52</definedName>
    <definedName name="_xlnm.Print_Area" localSheetId="1">'SO 101 - 00 - Vedlejší a ...'!$C$70:$K$117</definedName>
    <definedName name="_xlnm.Print_Area" localSheetId="2">'SO 101 - 01 - HLAVNÍ POLN...'!$C$73:$K$347</definedName>
    <definedName name="_xlnm.Print_Area" localSheetId="3">'SO 101 - 02 - Hlavní poln...'!$C$77:$K$193</definedName>
    <definedName name="_xlnm.Print_Area" localSheetId="4">'SO 101 - 03 - Hlavni poln...'!$C$76:$K$241</definedName>
    <definedName name="_xlnm.Print_Area" localSheetId="5">'SO 102 - 00 - Vedlejší a ...'!$C$68:$K$118</definedName>
    <definedName name="_xlnm.Print_Area" localSheetId="6">'SO 102 - 01 - HLAVNÍ POLN...'!$C$74:$K$388</definedName>
    <definedName name="_xlnm.Print_Area" localSheetId="7">'SO 102 - 02 - HLAVNÍ POLN...'!$C$74:$K$246</definedName>
    <definedName name="_xlnm.Print_Area" localSheetId="8">'SO 801 - VEGETAČNÍ ÚPRAVY'!$C$69:$K$119</definedName>
    <definedName name="_xlnm.Print_Area" localSheetId="9">'SO 801.1 - Následná péče ...'!$C$68:$K$93</definedName>
    <definedName name="_xlnm.Print_Area" localSheetId="10">'SO 801.2 - Následná péče ...'!$C$68:$K$93</definedName>
    <definedName name="_xlnm.Print_Area" localSheetId="11">'SO 801.3 - Následná péče ...'!$C$68:$K$93</definedName>
    <definedName name="_xlnm.Print_Titles" localSheetId="0">'Rekapitulace stavby'!$52:$52</definedName>
    <definedName name="_xlnm.Print_Titles" localSheetId="1">'SO 101 - 00 - Vedlejší a ...'!$82:$82</definedName>
    <definedName name="_xlnm.Print_Titles" localSheetId="2">'SO 101 - 01 - HLAVNÍ POLN...'!$85:$85</definedName>
    <definedName name="_xlnm.Print_Titles" localSheetId="3">'SO 101 - 02 - Hlavní poln...'!$89:$89</definedName>
    <definedName name="_xlnm.Print_Titles" localSheetId="4">'SO 101 - 03 - Hlavni poln...'!$88:$88</definedName>
    <definedName name="_xlnm.Print_Titles" localSheetId="5">'SO 102 - 00 - Vedlejší a ...'!$80:$80</definedName>
    <definedName name="_xlnm.Print_Titles" localSheetId="6">'SO 102 - 01 - HLAVNÍ POLN...'!$86:$86</definedName>
    <definedName name="_xlnm.Print_Titles" localSheetId="7">'SO 102 - 02 - HLAVNÍ POLN...'!$86:$86</definedName>
    <definedName name="_xlnm.Print_Titles" localSheetId="8">'SO 801 - VEGETAČNÍ ÚPRAVY'!$81:$81</definedName>
    <definedName name="_xlnm.Print_Titles" localSheetId="9">'SO 801.1 - Následná péče ...'!$80:$80</definedName>
    <definedName name="_xlnm.Print_Titles" localSheetId="10">'SO 801.2 - Následná péče ...'!$80:$80</definedName>
    <definedName name="_xlnm.Print_Titles" localSheetId="11">'SO 801.3 - Následná péče ...'!$80:$80</definedName>
    <definedName name="_xlnm.Print_Titles" localSheetId="12">'Seznam figur'!$9:$9</definedName>
  </definedNames>
  <calcPr calcId="191029"/>
  <extLst/>
</workbook>
</file>

<file path=xl/sharedStrings.xml><?xml version="1.0" encoding="utf-8"?>
<sst xmlns="http://schemas.openxmlformats.org/spreadsheetml/2006/main" count="10654" uniqueCount="1299">
  <si>
    <t>Export Komplet</t>
  </si>
  <si>
    <t>VZ</t>
  </si>
  <si>
    <t>2.0</t>
  </si>
  <si>
    <t>ZAMOK</t>
  </si>
  <si>
    <t>False</t>
  </si>
  <si>
    <t>{3e4e58b9-e866-4155-b396-7308bb5fdc20}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</si>
  <si>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</si>
  <si>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</si>
  <si>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</si>
  <si>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</si>
  <si>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</si>
  <si>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</si>
  <si>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</si>
  <si>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</si>
  <si>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180028_VZ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</si>
  <si>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</si>
  <si>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</si>
  <si>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KoPÚ v k.ú. Fulnek 1.etapa - 2023</t>
  </si>
  <si>
    <t>KSO:</t>
  </si>
  <si>
    <t/>
  </si>
  <si>
    <t>CC-CZ:</t>
  </si>
  <si>
    <t>Místo:</t>
  </si>
  <si>
    <t xml:space="preserve"> </t>
  </si>
  <si>
    <t>Datum:</t>
  </si>
  <si>
    <t>15. 3. 2023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</si>
  <si>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</si>
  <si>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</si>
  <si>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</si>
  <si>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</si>
  <si>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</si>
  <si>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</si>
  <si>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</si>
  <si>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Dopravoprojekt Ostrava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</si>
  <si>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</si>
  <si>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</si>
  <si>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</si>
  <si>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</si>
  <si>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</si>
  <si>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</si>
  <si>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</si>
  <si>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</si>
  <si>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</si>
  <si>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</si>
  <si>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</si>
  <si>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</si>
  <si>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</si>
  <si>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</si>
  <si>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</si>
  <si>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</si>
  <si>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</si>
  <si>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</si>
  <si>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</si>
  <si>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</si>
  <si>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</si>
  <si>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</si>
  <si>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</si>
  <si>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</si>
  <si>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</si>
  <si>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</si>
  <si>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</si>
  <si>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</si>
  <si>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</si>
  <si>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</si>
  <si>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</si>
  <si>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</si>
  <si>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</si>
  <si>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</si>
  <si>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</si>
  <si>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</si>
  <si>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</si>
  <si>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</si>
  <si>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</si>
  <si>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</si>
  <si>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</si>
  <si>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</si>
  <si>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</si>
  <si>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101 - 00</t>
  </si>
  <si>
    <t>Vedlejší a ostatní náklady</t>
  </si>
  <si>
    <t>STA</t>
  </si>
  <si>
    <t>1</t>
  </si>
  <si>
    <t>{fbd82b29-783d-4417-8131-99b0ed3d9efb}</t>
  </si>
  <si>
    <t>2</t>
  </si>
  <si>
    <t>SO 101 - 01</t>
  </si>
  <si>
    <t>HLAVNÍ POLNÍ CESTA C1</t>
  </si>
  <si>
    <t>{73d17d30-f330-4570-a7da-d0f6d90f1854}</t>
  </si>
  <si>
    <t>SO 101 - 02</t>
  </si>
  <si>
    <t>Hlavní polní cesta C1 - propustek č. 1</t>
  </si>
  <si>
    <t>{f4fccfeb-974e-46e7-8d3d-279ce1d6986d}</t>
  </si>
  <si>
    <t>SO 101 - 03</t>
  </si>
  <si>
    <t>Hlavni polní cesta C1 - propustek č. 2</t>
  </si>
  <si>
    <t>{c3b59452-9cec-4a90-9f91-41c49a2f1e83}</t>
  </si>
  <si>
    <t>SO 102 - 00</t>
  </si>
  <si>
    <t>{72d178ac-60a5-458d-9c4f-338555810dd7}</t>
  </si>
  <si>
    <t>SO 102 - 01</t>
  </si>
  <si>
    <t>HLAVNÍ POLNÍ CESTA C3 a C5</t>
  </si>
  <si>
    <t>{80096319-d6f1-412c-bad7-0a580a365e39}</t>
  </si>
  <si>
    <t>SO 102 - 02</t>
  </si>
  <si>
    <t>HLAVNÍ POLNÍ CESTA C3 a C5 - ÚHLOVÁ ZEĎ</t>
  </si>
  <si>
    <t>{57dc6fea-3d86-44ef-b7bd-e91ea7a227bb}</t>
  </si>
  <si>
    <t>SO 801</t>
  </si>
  <si>
    <t>VEGETAČNÍ ÚPRAVY</t>
  </si>
  <si>
    <t>{dfbb61da-a847-4361-a384-0ec949baa6b4}</t>
  </si>
  <si>
    <t>SO 801.1</t>
  </si>
  <si>
    <t>Následná péče o zeleň - 1.rok</t>
  </si>
  <si>
    <t>{8fb998f4-27c2-42c0-b6fa-7b71de8f5615}</t>
  </si>
  <si>
    <t>SO 801.2</t>
  </si>
  <si>
    <t>Následná péče o zeleň - 2. rok</t>
  </si>
  <si>
    <t>{a7e564e2-f268-407f-8670-4280c540865b}</t>
  </si>
  <si>
    <t>SO 801.3</t>
  </si>
  <si>
    <t>Následná péče o zeleň - 3. rok</t>
  </si>
  <si>
    <t>{72a9803c-9721-4d79-bb93-92093e466c21}</t>
  </si>
  <si>
    <t>KRYCÍ LIST SOUPISU PRACÍ</t>
  </si>
  <si>
    <t>Objekt:</t>
  </si>
  <si>
    <t>SO 101 - 00 - Vedlejší a ostatní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</si>
  <si>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</si>
  <si>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</si>
  <si>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</si>
  <si>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</si>
  <si>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</si>
  <si>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</si>
  <si>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>VRN - Vedlejší rozpočtové náklady</t>
  </si>
  <si>
    <t xml:space="preserve">    VRN1 - Všeobecné a předběžné položky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</si>
  <si>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</si>
  <si>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</si>
  <si>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</si>
  <si>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</si>
  <si>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</si>
  <si>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</si>
  <si>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</si>
  <si>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</si>
  <si>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</si>
  <si>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</si>
  <si>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</si>
  <si>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</si>
  <si>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</si>
  <si>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</si>
  <si>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</si>
  <si>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</si>
  <si>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</si>
  <si>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VRN</t>
  </si>
  <si>
    <t>Vedlejší rozpočtové náklady</t>
  </si>
  <si>
    <t>5</t>
  </si>
  <si>
    <t>VRN1</t>
  </si>
  <si>
    <t>Všeobecné a předběžné položky</t>
  </si>
  <si>
    <t>K</t>
  </si>
  <si>
    <t>011144R</t>
  </si>
  <si>
    <t>Odběry vzorku půdy - pedologický monitoring</t>
  </si>
  <si>
    <t>soubor</t>
  </si>
  <si>
    <t>1024</t>
  </si>
  <si>
    <t>-968265756</t>
  </si>
  <si>
    <t>PP</t>
  </si>
  <si>
    <t>01131400</t>
  </si>
  <si>
    <t>Zajištění archeologického průzkumu</t>
  </si>
  <si>
    <t>-2135613031</t>
  </si>
  <si>
    <t>Zajištění archeologického dohledu</t>
  </si>
  <si>
    <t>3</t>
  </si>
  <si>
    <t>012103000</t>
  </si>
  <si>
    <t>Geodetické práce před výstavbou</t>
  </si>
  <si>
    <t>CS ÚRS 2021 01</t>
  </si>
  <si>
    <t>-1522924244</t>
  </si>
  <si>
    <t>Online PSC</t>
  </si>
  <si>
    <t>https://podminky.urs.cz/item/CS_URS_2021_01/012103000</t>
  </si>
  <si>
    <t>4</t>
  </si>
  <si>
    <t>012103R1</t>
  </si>
  <si>
    <t>Vytyčení staveniště a stávajících inženýrských sítí</t>
  </si>
  <si>
    <t>-845961947</t>
  </si>
  <si>
    <t>012203000</t>
  </si>
  <si>
    <t>Geodetické práce při provádění stavby</t>
  </si>
  <si>
    <t>-1007119843</t>
  </si>
  <si>
    <t>https://podminky.urs.cz/item/CS_URS_2021_01/012203000</t>
  </si>
  <si>
    <t>6</t>
  </si>
  <si>
    <t>012303000</t>
  </si>
  <si>
    <t>Geodetické práce po výstavbě</t>
  </si>
  <si>
    <t>263664276</t>
  </si>
  <si>
    <t>https://podminky.urs.cz/item/CS_URS_2021_01/012303000</t>
  </si>
  <si>
    <t>7</t>
  </si>
  <si>
    <t>013254R</t>
  </si>
  <si>
    <t>Dokumentace skutečného vyhotovení stavby včetně zaměření</t>
  </si>
  <si>
    <t>-2037739327</t>
  </si>
  <si>
    <t>P</t>
  </si>
  <si>
    <t>Poznámka k položce:
Tištěné paré - 4x
Digitální paré - 2x</t>
  </si>
  <si>
    <t>8</t>
  </si>
  <si>
    <t>013294R</t>
  </si>
  <si>
    <t>Zhotovení fotodokumentace, elaborátu, před, v průběhu a po stavbě</t>
  </si>
  <si>
    <t>131611503</t>
  </si>
  <si>
    <t>9</t>
  </si>
  <si>
    <t>031002R</t>
  </si>
  <si>
    <t>Zařízení staveniště</t>
  </si>
  <si>
    <t>-1627686083</t>
  </si>
  <si>
    <t xml:space="preserve">Zařízení staveniště: Zřízení prostorů pro skladování materiálů., umístění strojů, sociální a administrativní zázemí, plocha pro odpady, hlídání staveniště během výstavby, zajištění oplocení stavby mobilním oplocením </t>
  </si>
  <si>
    <t>10</t>
  </si>
  <si>
    <t>043002R1</t>
  </si>
  <si>
    <t>Zkoušení konstrukcí a prací zkušebnou zhotovitele</t>
  </si>
  <si>
    <t>1130362592</t>
  </si>
  <si>
    <t>Poznámka k položce:
Dle právních předpisů, ČSN, TP a TKP</t>
  </si>
  <si>
    <t>11</t>
  </si>
  <si>
    <t>043002R2</t>
  </si>
  <si>
    <t>Zkoušení materiálu zkušebnou zhotovitele</t>
  </si>
  <si>
    <t>1385609194</t>
  </si>
  <si>
    <t>12</t>
  </si>
  <si>
    <t>092002R</t>
  </si>
  <si>
    <t>Náklady na POV včetně dopravního značení</t>
  </si>
  <si>
    <t>-1402109166</t>
  </si>
  <si>
    <t>odvoz</t>
  </si>
  <si>
    <t>5702,616</t>
  </si>
  <si>
    <t>SO 101 - 01 - HLAVNÍ POLNÍ CESTA C1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</si>
  <si>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</si>
  <si>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</si>
  <si>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</si>
  <si>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</si>
  <si>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</si>
  <si>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Zemní práce</t>
  </si>
  <si>
    <t>111251103</t>
  </si>
  <si>
    <t>Odstranění křovin a stromů průměru kmene do 100 mm i s kořeny sklonu terénu do 1:5 z celkové plochy přes 500 m2 strojně</t>
  </si>
  <si>
    <t>m2</t>
  </si>
  <si>
    <t>CS ÚRS 2023 01</t>
  </si>
  <si>
    <t>638470686</t>
  </si>
  <si>
    <t>Odstranění křovin a stromů s odstraněním kořenů strojně průměru kmene do 100 mm v rovině nebo ve svahu sklonu terénu do 1:5, při celkové ploše přes 500 m2</t>
  </si>
  <si>
    <t>https://podminky.urs.cz/item/CS_URS_2023_01/111251103</t>
  </si>
  <si>
    <t>VV</t>
  </si>
  <si>
    <t>94</t>
  </si>
  <si>
    <t>"dle dendrologického průzkumu"</t>
  </si>
  <si>
    <t>111301111</t>
  </si>
  <si>
    <t>Sejmutí drnu tl do 100 mm s přemístěním do 50 m nebo naložením na dopravní prostředek</t>
  </si>
  <si>
    <t>2036227152</t>
  </si>
  <si>
    <t>Sejmutí drnu tl. do 100 mm, v jakékoliv ploše</t>
  </si>
  <si>
    <t>https://podminky.urs.cz/item/CS_URS_2023_01/111301111</t>
  </si>
  <si>
    <t>5070</t>
  </si>
  <si>
    <t>112101101</t>
  </si>
  <si>
    <t>Odstranění stromů listnatých průměru kmene přes 100 do 300 mm</t>
  </si>
  <si>
    <t>kus</t>
  </si>
  <si>
    <t>405629808</t>
  </si>
  <si>
    <t>Odstranění stromů s odřezáním kmene a s odvětvením listnatých, průměru kmene přes 100 do 300 mm</t>
  </si>
  <si>
    <t>https://podminky.urs.cz/item/CS_URS_2023_01/112101101</t>
  </si>
  <si>
    <t>"povinný odkup zhotovitelem stavby"</t>
  </si>
  <si>
    <t>112101104</t>
  </si>
  <si>
    <t>Odstranění stromů listnatých průměru kmene přes 700 do 900 mm</t>
  </si>
  <si>
    <t>-164788024</t>
  </si>
  <si>
    <t>Odstranění stromů s odřezáním kmene a s odvětvením listnatých, průměru kmene přes 700 do 900 mm</t>
  </si>
  <si>
    <t>https://podminky.urs.cz/item/CS_URS_2023_01/112101104</t>
  </si>
  <si>
    <t>112155311</t>
  </si>
  <si>
    <t>Štěpkování keřového porostu středně hustého s naložením</t>
  </si>
  <si>
    <t>418851430</t>
  </si>
  <si>
    <t>Štěpkování s naložením na dopravní prostředek a odvozem do 20 km keřového porostu středně hustého</t>
  </si>
  <si>
    <t>https://podminky.urs.cz/item/CS_URS_2023_01/112155311</t>
  </si>
  <si>
    <t>64</t>
  </si>
  <si>
    <t>112201111</t>
  </si>
  <si>
    <t>Odstranění pařezů D do 0,2 m v rovině a svahu do 1:5 s odklizením do 20 m a zasypáním jámy</t>
  </si>
  <si>
    <t>-1996932454</t>
  </si>
  <si>
    <t>Odstranění pařezu v rovině nebo na svahu do 1:5 o průměru pařezu na řezné ploše do 200 mm</t>
  </si>
  <si>
    <t>https://podminky.urs.cz/item/CS_URS_2023_01/112201111</t>
  </si>
  <si>
    <t>112201112</t>
  </si>
  <si>
    <t>Odstranění pařezů D přes 0,2 do 0,3 m v rovině a svahu do 1:5 s odklizením do 20 m a zasypáním jámy</t>
  </si>
  <si>
    <t>-2064030635</t>
  </si>
  <si>
    <t>Odstranění pařezu v rovině nebo na svahu do 1:5 o průměru pařezu na řezné ploše přes 200 do 300 mm</t>
  </si>
  <si>
    <t>https://podminky.urs.cz/item/CS_URS_2023_01/112201112</t>
  </si>
  <si>
    <t>112201118</t>
  </si>
  <si>
    <t>Odstranění pařezů D přes 0,8 do 0,9 m v rovině a svahu do 1:5 s odklizením do 20 m a zasypáním jámy</t>
  </si>
  <si>
    <t>-380007259</t>
  </si>
  <si>
    <t>Odstranění pařezu v rovině nebo na svahu do 1:5 o průměru pařezu na řezné ploše přes 800 do 900 mm</t>
  </si>
  <si>
    <t>https://podminky.urs.cz/item/CS_URS_2023_01/112201118</t>
  </si>
  <si>
    <t>113107223</t>
  </si>
  <si>
    <t>Odstranění podkladu z kameniva drceného tl přes 200 do 300 mm strojně pl přes 200 m2</t>
  </si>
  <si>
    <t>-1876403497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</si>
  <si>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</si>
  <si>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https://podminky.urs.cz/item/CS_URS_2023_01/113107223</t>
  </si>
  <si>
    <t>3848</t>
  </si>
  <si>
    <t>113107342</t>
  </si>
  <si>
    <t>Odstranění podkladu živičného tl přes 50 do 100 mm strojně pl do 50 m2</t>
  </si>
  <si>
    <t>413710058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</si>
  <si>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</si>
  <si>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https://podminky.urs.cz/item/CS_URS_2023_01/113107342</t>
  </si>
  <si>
    <t>122151106a</t>
  </si>
  <si>
    <t>Odkopávky a prokopávky nezapažené v hornině třídy těžitelnosti I skupiny 1 a 2 objem do 5000 m3 strojně</t>
  </si>
  <si>
    <t>m3</t>
  </si>
  <si>
    <t>1166173719</t>
  </si>
  <si>
    <t>Odkopávky a prokopávky nezapažené strojně v hornině třídy těžitelnosti I skupiny 1 a 2 přes 1 000 do 5 000 m3</t>
  </si>
  <si>
    <t>https://podminky.urs.cz/item/CS_URS_2023_01/122151106a</t>
  </si>
  <si>
    <t>"výkop"1603</t>
  </si>
  <si>
    <t>122151106b</t>
  </si>
  <si>
    <t>443915745</t>
  </si>
  <si>
    <t>https://podminky.urs.cz/item/CS_URS_2023_01/122151106b</t>
  </si>
  <si>
    <t>"výkop pro AZ v případě málo únosného podloží"2300</t>
  </si>
  <si>
    <t>13</t>
  </si>
  <si>
    <t>122151404</t>
  </si>
  <si>
    <t>Vykopávky v zemníku na suchu v hornině třídy těžitelnosti I skupiny 1 a 2 objem do 500 m3 strojně</t>
  </si>
  <si>
    <t>131684277</t>
  </si>
  <si>
    <t>Vykopávky v zemnících na suchu strojně zapažených i nezapažených v hornině třídy těžitelnosti I skupiny 1 a 2 přes 100 do 500 m3</t>
  </si>
  <si>
    <t>https://podminky.urs.cz/item/CS_URS_2023_01/122151404</t>
  </si>
  <si>
    <t>"násyp"142</t>
  </si>
  <si>
    <t>"ornice na ohumusování svahů"3025*0.1</t>
  </si>
  <si>
    <t>"dodatečný násyp"0,1*2*1139</t>
  </si>
  <si>
    <t>Součet</t>
  </si>
  <si>
    <t>14</t>
  </si>
  <si>
    <t>122151406</t>
  </si>
  <si>
    <t>Vykopávky v zemníku na suchu v hornině třídy těžitelnosti I skupiny 1 a 2 objem do 5000 m3 strojně</t>
  </si>
  <si>
    <t>1280535479</t>
  </si>
  <si>
    <t>Vykopávky v zemnících na suchu strojně zapažených i nezapažených v hornině třídy těžitelnosti I skupiny 1 a 2 přes 1 000 do 5 000 m3</t>
  </si>
  <si>
    <t>https://podminky.urs.cz/item/CS_URS_2023_01/122151406</t>
  </si>
  <si>
    <t>"aktivní zóna, v případě málo únosného podloží"2300</t>
  </si>
  <si>
    <t>132151102</t>
  </si>
  <si>
    <t>Hloubení rýh nezapažených š do 800 mm v hornině třídy těžitelnosti I skupiny 1 a 2 objem do 50 m3 strojně</t>
  </si>
  <si>
    <t>-243760706</t>
  </si>
  <si>
    <t>Hloubení nezapažených rýh šířky do 800 mm strojně s urovnáním dna do předepsaného profilu a spádu v hornině třídy těžitelnosti I skupiny 1 a 2 přes 20 do 50 m3</t>
  </si>
  <si>
    <t>https://podminky.urs.cz/item/CS_URS_2023_01/132151102</t>
  </si>
  <si>
    <t>30</t>
  </si>
  <si>
    <t>16</t>
  </si>
  <si>
    <t>162201401</t>
  </si>
  <si>
    <t>Vodorovné přemístění větví stromů listnatých do 1 km D kmene přes 100 do 300 mm</t>
  </si>
  <si>
    <t>-1467545912</t>
  </si>
  <si>
    <t>Vodorovné přemístění větví, kmenů nebo pařezů s naložením, složením a dopravou do 1000 m větví stromů listnatých, průměru kmene přes 100 do 300 mm</t>
  </si>
  <si>
    <t>https://podminky.urs.cz/item/CS_URS_2023_01/162201401</t>
  </si>
  <si>
    <t>17</t>
  </si>
  <si>
    <t>162301501</t>
  </si>
  <si>
    <t>Vodorovné přemístění křovin do 5 km D kmene do 100 mm</t>
  </si>
  <si>
    <t>750693607</t>
  </si>
  <si>
    <t>Vodorovné přemístění smýcených křovin do průměru kmene 100 mm na vzdálenost do 5 000 m</t>
  </si>
  <si>
    <t>https://podminky.urs.cz/item/CS_URS_2023_01/162301501</t>
  </si>
  <si>
    <t>18</t>
  </si>
  <si>
    <t>162751R</t>
  </si>
  <si>
    <t>Vodorovné přemístění výkopku/sypaniny/suti/vybouraných materiálů</t>
  </si>
  <si>
    <t>-202718727</t>
  </si>
  <si>
    <t>Vodorovné přemístění výkopku/sypaniny/suti/vybouraných materiálů po suchu na obvyklém dopravním prostředku s případným naložením a složením, bez rozhrnutí, na vzdálenost dle dispozic zhotovitele</t>
  </si>
  <si>
    <t>"odvoz"</t>
  </si>
  <si>
    <t>"drn"5070*0,1</t>
  </si>
  <si>
    <t>"rýhy"22</t>
  </si>
  <si>
    <t>"výkop pro AZ"2300</t>
  </si>
  <si>
    <t>"suť"(1693,12+846,56)/2</t>
  </si>
  <si>
    <t>"pařezy" 0,038*2 +0,7*1</t>
  </si>
  <si>
    <t>Mezisoučet</t>
  </si>
  <si>
    <t>"dovoz"</t>
  </si>
  <si>
    <t>"ornice"302,5</t>
  </si>
  <si>
    <t>"obsyp"30*1/3</t>
  </si>
  <si>
    <t>"zásyp"30*1/3</t>
  </si>
  <si>
    <t>"dodatečný násyp"227,8</t>
  </si>
  <si>
    <t>"AZ"2300</t>
  </si>
  <si>
    <t>19</t>
  </si>
  <si>
    <t>171151103</t>
  </si>
  <si>
    <t>Uložení sypaniny z hornin soudržných do násypů zhutněných strojně</t>
  </si>
  <si>
    <t>-1689393206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</si>
  <si>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</si>
  <si>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</si>
  <si>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„vč. zajištění a dodávky potřebného materiálu“</t>
  </si>
  <si>
    <t>20</t>
  </si>
  <si>
    <t>171151199R</t>
  </si>
  <si>
    <t>Dodatečný násyp</t>
  </si>
  <si>
    <t>Vlastní</t>
  </si>
  <si>
    <t>-820563997</t>
  </si>
  <si>
    <t>Uložení sypaniny do dodatečného násypu</t>
  </si>
  <si>
    <t>0,1*2*1139</t>
  </si>
  <si>
    <t>162201404</t>
  </si>
  <si>
    <t>Vodorovné přemístění větví stromů listnatých do 1 km D kmene přes 700 do 900 mm</t>
  </si>
  <si>
    <t>1160729547</t>
  </si>
  <si>
    <t>Vodorovné přemístění větví, kmenů nebo pařezů s naložením, složením a dopravou do 1000 m větví stromů listnatých, průměru kmene přes 700 do 900 mm</t>
  </si>
  <si>
    <t>https://podminky.urs.cz/item/CS_URS_2023_01/162201404</t>
  </si>
  <si>
    <t>22</t>
  </si>
  <si>
    <t>171152111</t>
  </si>
  <si>
    <t>Uložení sypaniny z hornin nesoudržných a sypkých do násypů zhutněných v aktivní zóně silnic a dálnic</t>
  </si>
  <si>
    <t>211267516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</si>
  <si>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</si>
  <si>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https://podminky.urs.cz/item/CS_URS_2023_01/171152111</t>
  </si>
  <si>
    <t>"AZ  v případě málo únosného podloží"</t>
  </si>
  <si>
    <t>2300</t>
  </si>
  <si>
    <t>23</t>
  </si>
  <si>
    <t>M</t>
  </si>
  <si>
    <t>583441999R</t>
  </si>
  <si>
    <t>zemina do AZ dle ČSN 73 6133</t>
  </si>
  <si>
    <t>t</t>
  </si>
  <si>
    <t>-567213918</t>
  </si>
  <si>
    <t>zemina do AZ</t>
  </si>
  <si>
    <t>2300*2</t>
  </si>
  <si>
    <t>24</t>
  </si>
  <si>
    <t>171251201</t>
  </si>
  <si>
    <t>Uložení sypaniny na skládky nebo meziskládky</t>
  </si>
  <si>
    <t>1114985340</t>
  </si>
  <si>
    <t>Uložení sypaniny na skládky nebo meziskládky bez hutnění s upravením uložené sypaniny do předepsaného tvaru</t>
  </si>
  <si>
    <t>https://podminky.urs.cz/item/CS_URS_2023_01/171251201</t>
  </si>
  <si>
    <t>25</t>
  </si>
  <si>
    <t>171201221</t>
  </si>
  <si>
    <t>Poplatek za uložení na skládce (skládkovné) zeminy a kamení kód odpadu 17 05 04</t>
  </si>
  <si>
    <t>1082621650</t>
  </si>
  <si>
    <t>Poplatek za uložení stavebního odpadu na skládce (skládkovné) zeminy a kamení zatříděného do Katalogu odpadů pod kódem 17 05 04</t>
  </si>
  <si>
    <t>https://podminky.urs.cz/item/CS_URS_2023_01/171201221</t>
  </si>
  <si>
    <t>odvoz*2</t>
  </si>
  <si>
    <t>26</t>
  </si>
  <si>
    <t>174111101</t>
  </si>
  <si>
    <t>Zásyp jam, šachet rýh nebo kolem objektů sypaninou se zhutněním ručně</t>
  </si>
  <si>
    <t>722091154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</si>
  <si>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</si>
  <si>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</si>
  <si>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"propusteky pod sjezdy"</t>
  </si>
  <si>
    <t>30*1/3</t>
  </si>
  <si>
    <t>27</t>
  </si>
  <si>
    <t>175151101</t>
  </si>
  <si>
    <t>Obsypání potrubí strojně sypaninou bez prohození, uloženou do 3 m</t>
  </si>
  <si>
    <t>1586025465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</si>
  <si>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</si>
  <si>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</si>
  <si>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"propusky pod sjezdy"</t>
  </si>
  <si>
    <t>28</t>
  </si>
  <si>
    <t>58344171</t>
  </si>
  <si>
    <t>štěrkodrť frakce 0/32</t>
  </si>
  <si>
    <t>1705972257</t>
  </si>
  <si>
    <t>10*2,2</t>
  </si>
  <si>
    <t>29</t>
  </si>
  <si>
    <t>181451121</t>
  </si>
  <si>
    <t>Založení lučního trávníku výsevem pl přes 1000 m2 v rovině a ve svahu do 1:5</t>
  </si>
  <si>
    <t>-1344929975</t>
  </si>
  <si>
    <t>Založení trávníku na půdě předem připravené plochy přes 1000 m2 výsevem včetně utažení lučního v rovině nebo na svahu do 1:5</t>
  </si>
  <si>
    <t>https://podminky.urs.cz/item/CS_URS_2023_01/181451121</t>
  </si>
  <si>
    <t>3025</t>
  </si>
  <si>
    <t>00572470</t>
  </si>
  <si>
    <t>osivo směs travní univerzál</t>
  </si>
  <si>
    <t>kg</t>
  </si>
  <si>
    <t>641817830</t>
  </si>
  <si>
    <t>3025*0,02 'Přepočtené koeficientem množství</t>
  </si>
  <si>
    <t>31</t>
  </si>
  <si>
    <t>181951112</t>
  </si>
  <si>
    <t>Úprava pláně v hornině třídy těžitelnosti I skupiny 1 až 3 se zhutněním strojně</t>
  </si>
  <si>
    <t>-213197807</t>
  </si>
  <si>
    <t>Úprava pláně vyrovnáním výškových rozdílů strojně v hornině třídy těžitelnosti I, skupiny 1 až 3 se zhutněním</t>
  </si>
  <si>
    <t>https://podminky.urs.cz/item/CS_URS_2023_01/181951112</t>
  </si>
  <si>
    <t>5793,3</t>
  </si>
  <si>
    <t>32</t>
  </si>
  <si>
    <t>182251101</t>
  </si>
  <si>
    <t>Svahování násypů strojně</t>
  </si>
  <si>
    <t>161033374</t>
  </si>
  <si>
    <t>Svahování trvalých svahů do projektovaných profilů strojně s potřebným přemístěním výkopku při svahování násypů v jakékoliv hornině</t>
  </si>
  <si>
    <t>https://podminky.urs.cz/item/CS_URS_2023_01/182251101</t>
  </si>
  <si>
    <t>33</t>
  </si>
  <si>
    <t>182351123</t>
  </si>
  <si>
    <t>Rozprostření ornice pl přes 100 do 500 m2 ve svahu přes 1:5 tl vrstvy do 200 mm strojně</t>
  </si>
  <si>
    <t>-28223102</t>
  </si>
  <si>
    <t>Rozprostření a urovnání ornice ve svahu sklonu přes 1:5 strojně při souvislé ploše přes 100 do 500 m2, tl. vrstvy do 200 mm</t>
  </si>
  <si>
    <t>https://podminky.urs.cz/item/CS_URS_2023_01/182351123</t>
  </si>
  <si>
    <t>"planimetrováno z příčných řezů"</t>
  </si>
  <si>
    <t>34</t>
  </si>
  <si>
    <t>10371599R</t>
  </si>
  <si>
    <t>substrát pro trávníky VL</t>
  </si>
  <si>
    <t>-1235397711</t>
  </si>
  <si>
    <t>3025*0,1</t>
  </si>
  <si>
    <t>35</t>
  </si>
  <si>
    <t>211971122</t>
  </si>
  <si>
    <t>Zřízení opláštění žeber nebo trativodů geotextilií v rýze nebo zářezu přes 1:2 š přes 2,5 m</t>
  </si>
  <si>
    <t>-1461063343</t>
  </si>
  <si>
    <t>Zřízení opláštění výplně z geotextilie odvodňovacích žeber nebo trativodů v rýze nebo zářezu se stěnami svislými nebo šikmými o sklonu přes 1:2 při rozvinuté šířce opláštění přes 2,5 m</t>
  </si>
  <si>
    <t>https://podminky.urs.cz/item/CS_URS_2023_01/211971122</t>
  </si>
  <si>
    <t>"AZ"5793+2*0,4*1139</t>
  </si>
  <si>
    <t>36</t>
  </si>
  <si>
    <t>MTM.69366052R</t>
  </si>
  <si>
    <t>textilie min. 210g/m2 do š 8,8m</t>
  </si>
  <si>
    <t>-786960705</t>
  </si>
  <si>
    <t>textilie min.210g/m2 do š 8,8m</t>
  </si>
  <si>
    <t>37</t>
  </si>
  <si>
    <t>291211119R</t>
  </si>
  <si>
    <t>Zřízení plochy ze silničních panelů do lože tl 50 mm z kameniva</t>
  </si>
  <si>
    <t>-417933505</t>
  </si>
  <si>
    <t>Zřízení zpevněné plochy ze silničních panelů osazených do lože tl. 50 mm z kameniva</t>
  </si>
  <si>
    <t>https://podminky.urs.cz/item/CS_URS_2023_01/291211119R</t>
  </si>
  <si>
    <t>"ochrana vodovodního řádu v km 0,070"</t>
  </si>
  <si>
    <t>41*1*3</t>
  </si>
  <si>
    <t>38</t>
  </si>
  <si>
    <t>59381009</t>
  </si>
  <si>
    <t>panel silniční 3,00x1,00x0,15m</t>
  </si>
  <si>
    <t>615059026</t>
  </si>
  <si>
    <t>41</t>
  </si>
  <si>
    <t>"ochrana vodovodního přivaděče v km 0,070"</t>
  </si>
  <si>
    <t>Vodorovné konstrukce</t>
  </si>
  <si>
    <t>39</t>
  </si>
  <si>
    <t>451312111</t>
  </si>
  <si>
    <t>Podklad pod dlažbu z betonu prostého C 20/25 tl přes 100 do 150 mm</t>
  </si>
  <si>
    <t>-801119782</t>
  </si>
  <si>
    <t>Podklad pod dlažbu z betonu prostého bez zvýšených nároků na prostředí tř. C 20/25 tl. přes 100 do 150 mm</t>
  </si>
  <si>
    <t>https://podminky.urs.cz/item/CS_URS_2023_01/451312111</t>
  </si>
  <si>
    <t>Komunikace pozemní</t>
  </si>
  <si>
    <t>40</t>
  </si>
  <si>
    <t>564752111</t>
  </si>
  <si>
    <t>Podklad z vibrovaného štěrku VŠ tl 150 mm</t>
  </si>
  <si>
    <t>1550903736</t>
  </si>
  <si>
    <t>Podklad nebo kryt z vibrovaného štěrku VŠ s rozprostřením, vlhčením a zhutněním, po zhutnění tl. 150 mm</t>
  </si>
  <si>
    <t>https://podminky.urs.cz/item/CS_URS_2023_01/564752111</t>
  </si>
  <si>
    <t>4849*1,14</t>
  </si>
  <si>
    <t>564861111</t>
  </si>
  <si>
    <t>Podklad ze štěrkodrtě ŠD plochy přes 100 m2 tl 200 mm</t>
  </si>
  <si>
    <t>355075841</t>
  </si>
  <si>
    <t>Podklad ze štěrkodrti ŠD s rozprostřením a zhutněním plochy přes 100 m2, po zhutnění tl. 200 mm</t>
  </si>
  <si>
    <t>https://podminky.urs.cz/item/CS_URS_2023_01/564861111</t>
  </si>
  <si>
    <t>4849*1,37</t>
  </si>
  <si>
    <t>42</t>
  </si>
  <si>
    <t>564871111</t>
  </si>
  <si>
    <t>Podklad ze štěrkodrtě ŠD plochy přes 100 m2 tl 250 mm</t>
  </si>
  <si>
    <t>1062070798</t>
  </si>
  <si>
    <t>Podklad ze štěrkodrti ŠD s rozprostřením a zhutněním plochy přes 100 m2, po zhutnění tl. 250 mm</t>
  </si>
  <si>
    <t>https://podminky.urs.cz/item/CS_URS_2023_01/564871111</t>
  </si>
  <si>
    <t>"hospodářské sjezdy" 181*1,16</t>
  </si>
  <si>
    <t>43</t>
  </si>
  <si>
    <t>565145111</t>
  </si>
  <si>
    <t>Asfaltový beton vrstva podkladní ACP 16 (obalované kamenivo OKS) tl 60 mm š do 3 m</t>
  </si>
  <si>
    <t>1538496251</t>
  </si>
  <si>
    <t>Asfaltový beton vrstva podkladní ACP 16 (obalované kamenivo střednězrnné - OKS) s rozprostřením a zhutněním v pruhu šířky přes 1,5 do 3 m, po zhutnění tl. 60 mm</t>
  </si>
  <si>
    <t>https://podminky.urs.cz/item/CS_URS_2023_01/565145111</t>
  </si>
  <si>
    <t>"ACP 16+, ČSN 736121, ČSN EN 13108-1, Ed.2"</t>
  </si>
  <si>
    <t>(4849+181)*1,03</t>
  </si>
  <si>
    <t>44</t>
  </si>
  <si>
    <t>569931132</t>
  </si>
  <si>
    <t>Zpevnění krajnic asfaltovým recyklátem tl 100 mm</t>
  </si>
  <si>
    <t>-1958623606</t>
  </si>
  <si>
    <t>Zpevnění krajnic nebo komunikací pro pěší s rozprostřením a zhutněním, po zhutnění asfaltovým recyklátem tl. 100 mm</t>
  </si>
  <si>
    <t>https://podminky.urs.cz/item/CS_URS_2023_01/569931132</t>
  </si>
  <si>
    <t>0,5*2*1139 "zemní krajnice"</t>
  </si>
  <si>
    <t>45</t>
  </si>
  <si>
    <t>573111112</t>
  </si>
  <si>
    <t>Postřik živičný infiltrační s posypem z asfaltu množství 1 kg/m2</t>
  </si>
  <si>
    <t>-952378144</t>
  </si>
  <si>
    <t>Postřik infiltrační PI z asfaltu silničního s posypem kamenivem, v množství 1,00 kg/m2</t>
  </si>
  <si>
    <t>https://podminky.urs.cz/item/CS_URS_2023_01/573111112</t>
  </si>
  <si>
    <t>(4849+181)*1,13</t>
  </si>
  <si>
    <t>"PI-C, ČSN 736129, ČSN EN 13808"</t>
  </si>
  <si>
    <t>"s posypem kameniva fr. 2/4, 3 kg/m2"</t>
  </si>
  <si>
    <t>46</t>
  </si>
  <si>
    <t>573231107</t>
  </si>
  <si>
    <t>Postřik živičný spojovací ze silniční emulze v množství 0,40 kg/m2</t>
  </si>
  <si>
    <t>561105815</t>
  </si>
  <si>
    <t>Postřik spojovací PS bez posypu kamenivem ze silniční emulze, v množství 0,40 kg/m2</t>
  </si>
  <si>
    <t>https://podminky.urs.cz/item/CS_URS_2023_01/573231107</t>
  </si>
  <si>
    <t>(4849+181)*1,02</t>
  </si>
  <si>
    <t>"PS-E, ČSN 736129, ČSN EN 13808"</t>
  </si>
  <si>
    <t>"0,35 kg/m2"</t>
  </si>
  <si>
    <t>47</t>
  </si>
  <si>
    <t>577134111</t>
  </si>
  <si>
    <t>Asfaltový beton vrstva obrusná ACO 11 (ABS) tř. I tl 40 mm š do 3 m z nemodifikovaného asfaltu</t>
  </si>
  <si>
    <t>-1864101352</t>
  </si>
  <si>
    <t>Asfaltový beton vrstva obrusná ACO 11 (ABS) s rozprostřením a se zhutněním z nemodifikovaného asfaltu v pruhu šířky do 3 m tř. I, po zhutnění tl. 40 mm</t>
  </si>
  <si>
    <t>https://podminky.urs.cz/item/CS_URS_2023_01/577134111</t>
  </si>
  <si>
    <t>"ACO 11, ČSN 736121, ČSN EN 13108-5,Ed.2"</t>
  </si>
  <si>
    <t>4993+181"vč. sjezdů"</t>
  </si>
  <si>
    <t>"planimetrováno ze situace"</t>
  </si>
  <si>
    <t>48</t>
  </si>
  <si>
    <t>594411111</t>
  </si>
  <si>
    <t>Dlažba z lomového kamene s provedením lože z MC</t>
  </si>
  <si>
    <t>CS ÚRS 2021 02</t>
  </si>
  <si>
    <t>-536754957</t>
  </si>
  <si>
    <t>Dlažba nebo přídlažba z lomového kamene lomařsky upraveného rigolového v ploše vodorovné nebo ve sklonu tl. do 250 mm, bez vyplnění spár, s provedením lože tl. 50 mm z cementové malty</t>
  </si>
  <si>
    <t>https://podminky.urs.cz/item/CS_URS_2021_02/594411111</t>
  </si>
  <si>
    <t>49</t>
  </si>
  <si>
    <t>599632111</t>
  </si>
  <si>
    <t>Vyplnění spár dlažby z lomového kamene MC se zatřením</t>
  </si>
  <si>
    <t>-488084002</t>
  </si>
  <si>
    <t>Vyplnění spár dlažby (přídlažby) z lomového kamene v jakémkoliv sklonu plochy a jakékoliv tloušťky cementovou maltou se zatřením</t>
  </si>
  <si>
    <t>https://podminky.urs.cz/item/CS_URS_2023_01/599632111</t>
  </si>
  <si>
    <t>Ostatní konstrukce a práce, bourání</t>
  </si>
  <si>
    <t>50</t>
  </si>
  <si>
    <t>914111111</t>
  </si>
  <si>
    <t>Montáž svislé dopravní značky do velikosti 1 m2 objímkami na sloupek nebo konzolu</t>
  </si>
  <si>
    <t>-901873381</t>
  </si>
  <si>
    <t>Montáž svislé dopravní značky základní velikosti do 1 m2 objímkami na sloupky nebo konzoly</t>
  </si>
  <si>
    <t>https://podminky.urs.cz/item/CS_URS_2023_01/914111111</t>
  </si>
  <si>
    <t>51</t>
  </si>
  <si>
    <t>40445609</t>
  </si>
  <si>
    <t>značky upravující přednost P1, P4 900mm</t>
  </si>
  <si>
    <t>-535798874</t>
  </si>
  <si>
    <t>"P1"2</t>
  </si>
  <si>
    <t>"P4"1</t>
  </si>
  <si>
    <t>52</t>
  </si>
  <si>
    <t>914511111</t>
  </si>
  <si>
    <t>Montáž sloupku dopravních značek délky do 3,5 m s betonovým základem</t>
  </si>
  <si>
    <t>-182762249</t>
  </si>
  <si>
    <t>Montáž sloupku dopravních značek délky do 3,5 m do betonového základu</t>
  </si>
  <si>
    <t>https://podminky.urs.cz/item/CS_URS_2023_01/914511111</t>
  </si>
  <si>
    <t>53</t>
  </si>
  <si>
    <t>40445225</t>
  </si>
  <si>
    <t>sloupek pro dopravní značku Zn D 60mm v 3,5m</t>
  </si>
  <si>
    <t>2092579633</t>
  </si>
  <si>
    <t>54</t>
  </si>
  <si>
    <t>919551112</t>
  </si>
  <si>
    <t>Zřízení propustku z trub plastových PE rýhovaných se spojkami nebo s hrdlem DN 400 mm</t>
  </si>
  <si>
    <t>m</t>
  </si>
  <si>
    <t>1433368837</t>
  </si>
  <si>
    <t>Zřízení propustku z trub plastových polyetylenových rýhovaných se spojkami nebo s hrdlem DN 400 mm</t>
  </si>
  <si>
    <t>https://podminky.urs.cz/item/CS_URS_2023_01/919551112</t>
  </si>
  <si>
    <t>"pod hosp. sjezdy"</t>
  </si>
  <si>
    <t>55</t>
  </si>
  <si>
    <t>56241111</t>
  </si>
  <si>
    <t>trouba HDPE flexibilní 8kPA D 400mm</t>
  </si>
  <si>
    <t>-503862479</t>
  </si>
  <si>
    <t>56</t>
  </si>
  <si>
    <t>919732211</t>
  </si>
  <si>
    <t>Styčná spára napojení nového živičného povrchu na stávající za tepla š 15 mm hl 25 mm s prořezáním</t>
  </si>
  <si>
    <t>-1575498370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</si>
  <si>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</si>
  <si>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</si>
  <si>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</si>
  <si>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</si>
  <si>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</si>
  <si>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</si>
  <si>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</si>
  <si>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662958369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</si>
  <si>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</si>
  <si>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</si>
  <si>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62</t>
  </si>
  <si>
    <t>998225194</t>
  </si>
  <si>
    <t>Příplatek k přesunu hmot pro pozemní komunikace s krytem z kamene, živičným, betonovým do 5000 m</t>
  </si>
  <si>
    <t>1848121591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</si>
  <si>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</si>
  <si>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https://podminky.urs.cz/item/CS_URS_2023_01/998225194</t>
  </si>
  <si>
    <t>5009,651*5 'Přepočtené koeficientem množství</t>
  </si>
  <si>
    <t>SO 101 - 02 - Hlavní polní cesta C1 - propustek č. 1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</si>
  <si>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</si>
  <si>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</si>
  <si>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</si>
  <si>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</si>
  <si>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</si>
  <si>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>131151106</t>
  </si>
  <si>
    <t>Hloubení jam nezapažených v hornině třídy těžitelnosti I skupiny 1 a 2 objem do 5000 m3 strojně</t>
  </si>
  <si>
    <t>1527665891</t>
  </si>
  <si>
    <t>Hloubení nezapažených jam a zářezů strojně s urovnáním dna do předepsaného profilu a spádu v hornině třídy těžitelnosti I skupiny 1 a 2 přes 1 000 do 5 000 m3</t>
  </si>
  <si>
    <t>https://podminky.urs.cz/item/CS_URS_2023_01/131151106</t>
  </si>
  <si>
    <t>8,1*2,5*2</t>
  </si>
  <si>
    <t>969176301</t>
  </si>
  <si>
    <t>"výkop" 40,5</t>
  </si>
  <si>
    <t>"suť" 6,034</t>
  </si>
  <si>
    <t>-204094117</t>
  </si>
  <si>
    <t>46,534*2</t>
  </si>
  <si>
    <t>671312277</t>
  </si>
  <si>
    <t>46,534</t>
  </si>
  <si>
    <t>174151101</t>
  </si>
  <si>
    <t>Zásyp jam, šachet rýh nebo kolem objektů sypaninou se zhutněním</t>
  </si>
  <si>
    <t>410768281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</si>
  <si>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</si>
  <si>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</si>
  <si>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40,5</t>
  </si>
  <si>
    <t>273321117</t>
  </si>
  <si>
    <t>Základové desky mostních konstrukcí ze ŽB C 25/30</t>
  </si>
  <si>
    <t>1077372626</t>
  </si>
  <si>
    <t>Základové konstrukce z betonu železového desky ve výkopu nebo na hlavách pilot C 25/30</t>
  </si>
  <si>
    <t>https://podminky.urs.cz/item/CS_URS_2023_01/273321117</t>
  </si>
  <si>
    <t>(3,2+1,15)*2</t>
  </si>
  <si>
    <t>273354111</t>
  </si>
  <si>
    <t>Bednění základových desek - zřízení</t>
  </si>
  <si>
    <t>-1057352299</t>
  </si>
  <si>
    <t>Bednění základových konstrukcí desek zřízení</t>
  </si>
  <si>
    <t>https://podminky.urs.cz/item/CS_URS_2023_01/273354111</t>
  </si>
  <si>
    <t>0,36*2*8,1*2</t>
  </si>
  <si>
    <t>273354211</t>
  </si>
  <si>
    <t>Bednění základových desek - odstranění</t>
  </si>
  <si>
    <t>-1898229139</t>
  </si>
  <si>
    <t>Bednění základových konstrukcí desek odstranění bednění</t>
  </si>
  <si>
    <t>https://podminky.urs.cz/item/CS_URS_2023_01/273354211</t>
  </si>
  <si>
    <t>273361116</t>
  </si>
  <si>
    <t>Výztuž základových desek z betonářské oceli 10 505</t>
  </si>
  <si>
    <t>-496909578</t>
  </si>
  <si>
    <t>Výztuž základových konstrukcí desek z betonářské oceli 10 505 (R) nebo BSt 500</t>
  </si>
  <si>
    <t>https://podminky.urs.cz/item/CS_URS_2023_01/273361116</t>
  </si>
  <si>
    <t>8,7*0,180</t>
  </si>
  <si>
    <t>Svislé a kompletní konstrukce</t>
  </si>
  <si>
    <t>311321411</t>
  </si>
  <si>
    <t>Nosná zeď ze ŽB tř. C 25/30 bez výztuže</t>
  </si>
  <si>
    <t>-1588505760</t>
  </si>
  <si>
    <t>Nadzákladové zdi z betonu železového (bez výztuže) nosné bez zvláštních nároků na vliv prostředí tř. C 25/30</t>
  </si>
  <si>
    <t>https://podminky.urs.cz/item/CS_URS_2023_01/311321411</t>
  </si>
  <si>
    <t>2*(4,32+1,0)</t>
  </si>
  <si>
    <t>311351121</t>
  </si>
  <si>
    <t>Zřízení oboustranného bednění nosných nadzákladových zdí</t>
  </si>
  <si>
    <t>-1691484826</t>
  </si>
  <si>
    <t>Bednění nadzákladových zdí nosných rovné oboustranné za každou stranu zřízení</t>
  </si>
  <si>
    <t>https://podminky.urs.cz/item/CS_URS_2023_01/311351121</t>
  </si>
  <si>
    <t>(1,72+1,7)*8,1*2</t>
  </si>
  <si>
    <t>311351122</t>
  </si>
  <si>
    <t>Odstranění oboustranného bednění nosných nadzákladových zdí</t>
  </si>
  <si>
    <t>-1990934902</t>
  </si>
  <si>
    <t>Bednění nadzákladových zdí nosných rovné oboustranné za každou stranu odstranění</t>
  </si>
  <si>
    <t>https://podminky.urs.cz/item/CS_URS_2023_01/311351122</t>
  </si>
  <si>
    <t>311361821</t>
  </si>
  <si>
    <t>Výztuž nosných zdí betonářskou ocelí 10 505</t>
  </si>
  <si>
    <t>-1401689166</t>
  </si>
  <si>
    <t>Výztuž nadzákladových zdí nosných svislých nebo odkloněných od svislice, rovných nebo oblých z betonářské oceli 10 505 (R) nebo BSt 500</t>
  </si>
  <si>
    <t>https://podminky.urs.cz/item/CS_URS_2023_01/311361821</t>
  </si>
  <si>
    <t>10,64*0,180</t>
  </si>
  <si>
    <t>317321118</t>
  </si>
  <si>
    <t>Mostní římsy ze ŽB C 30/37</t>
  </si>
  <si>
    <t>638067235</t>
  </si>
  <si>
    <t>Římsy ze železového betonu C 30/37</t>
  </si>
  <si>
    <t>https://podminky.urs.cz/item/CS_URS_2023_01/317321118</t>
  </si>
  <si>
    <t>2*1,3</t>
  </si>
  <si>
    <t>317353121</t>
  </si>
  <si>
    <t>Bednění mostních říms všech tvarů - zřízení</t>
  </si>
  <si>
    <t>-79174355</t>
  </si>
  <si>
    <t>Bednění mostní římsy zřízení všech tvarů</t>
  </si>
  <si>
    <t>https://podminky.urs.cz/item/CS_URS_2023_01/317353121</t>
  </si>
  <si>
    <t>(0,326+0,3)*2*8,1</t>
  </si>
  <si>
    <t>317361116</t>
  </si>
  <si>
    <t>Výztuž mostních říms z betonářské oceli 10 505</t>
  </si>
  <si>
    <t>578737743</t>
  </si>
  <si>
    <t>Výztuž mostních železobetonových říms z betonářské oceli 10 505 (R) nebo BSt 500</t>
  </si>
  <si>
    <t>https://podminky.urs.cz/item/CS_URS_2023_01/317361116</t>
  </si>
  <si>
    <t>2,6*0,2</t>
  </si>
  <si>
    <t>465513157</t>
  </si>
  <si>
    <t>Dlažba svahu u opěr z upraveného lomového žulového kamene tl 200 mm do lože C 25/30 pl přes 10 m2</t>
  </si>
  <si>
    <t>-1558080777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</si>
  <si>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</si>
  <si>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https://podminky.urs.cz/item/CS_URS_2023_01/465513157</t>
  </si>
  <si>
    <t>Úpravy povrchů, podlahy a osazování výplní</t>
  </si>
  <si>
    <t>962051111</t>
  </si>
  <si>
    <t>Bourání mostních zdí a pilířů z ŽB</t>
  </si>
  <si>
    <t>1713452859</t>
  </si>
  <si>
    <t>Bourání mostních konstrukcí zdiva a pilířů ze železového betonu</t>
  </si>
  <si>
    <t>https://podminky.urs.cz/item/CS_URS_2023_01/962051111</t>
  </si>
  <si>
    <t>4,19*2*0,3</t>
  </si>
  <si>
    <t>998212111</t>
  </si>
  <si>
    <t>Přesun hmot pro mosty zděné, monolitické betonové nebo ocelové v do 20 m</t>
  </si>
  <si>
    <t>652809471</t>
  </si>
  <si>
    <t>Přesun hmot pro mosty zděné, betonové monolitické, spřažené ocelobetonové nebo kovové vodorovná dopravní vzdálenost do 100 m výška mostu do 20 m</t>
  </si>
  <si>
    <t>https://podminky.urs.cz/item/CS_URS_2023_01/998212111</t>
  </si>
  <si>
    <t>PSV</t>
  </si>
  <si>
    <t>Práce a dodávky PSV</t>
  </si>
  <si>
    <t>711</t>
  </si>
  <si>
    <t>Izolace proti vodě, vlhkosti a plynům</t>
  </si>
  <si>
    <t>711113121</t>
  </si>
  <si>
    <t>Izolace proti vlhkosti na svislé ploše za studena těsnicím nátěrem na bázi pryže (latexu) a bitumenů</t>
  </si>
  <si>
    <t>1948390152</t>
  </si>
  <si>
    <t>Izolace proti zemní vlhkosti natěradly a tmely za studena na ploše svislé S těsnícím nátěrem na bázi pryže (latexu) a bitumenů</t>
  </si>
  <si>
    <t>https://podminky.urs.cz/item/CS_URS_2023_01/711113121</t>
  </si>
  <si>
    <t>8,7</t>
  </si>
  <si>
    <t>711491172</t>
  </si>
  <si>
    <t>Provedení doplňků izolace proti vodě na vodorovné ploše z textilií vrstva ochranná</t>
  </si>
  <si>
    <t>335294111</t>
  </si>
  <si>
    <t>Provedení doplňků izolace proti vodě textilií na ploše vodorovné V vrstva ochranná</t>
  </si>
  <si>
    <t>https://podminky.urs.cz/item/CS_URS_2023_01/711491172</t>
  </si>
  <si>
    <t>69311089</t>
  </si>
  <si>
    <t>geotextilie netkaná separační, ochranná, filtrační, drenážní PES 600g/m2</t>
  </si>
  <si>
    <t>-582746412</t>
  </si>
  <si>
    <t>767</t>
  </si>
  <si>
    <t>Konstrukce zámečnické</t>
  </si>
  <si>
    <t>767163121</t>
  </si>
  <si>
    <t>Montáž přímého kovového zábradlí z dílců do betonu v rovině</t>
  </si>
  <si>
    <t>-481362352</t>
  </si>
  <si>
    <t>Montáž kompletního kovového zábradlí přímého z dílců v rovině (na rovné ploše) kotveného do betonu</t>
  </si>
  <si>
    <t>https://podminky.urs.cz/item/CS_URS_2023_01/767163121</t>
  </si>
  <si>
    <t>8,1*2</t>
  </si>
  <si>
    <t>55342281</t>
  </si>
  <si>
    <t>zábradlí s prutovou výplní, horní kotvení, kulatý sloupek</t>
  </si>
  <si>
    <t>241650053</t>
  </si>
  <si>
    <t>SO 101 - 03 - Hlavni polní cesta C1 - propustek č. 2</t>
  </si>
  <si>
    <t>371498019</t>
  </si>
  <si>
    <t>9,39*9,4*2</t>
  </si>
  <si>
    <t>9,25*6,16</t>
  </si>
  <si>
    <t>397591537</t>
  </si>
  <si>
    <t>"výkop" 233,512</t>
  </si>
  <si>
    <t>"suť" 24,651</t>
  </si>
  <si>
    <t>973448789</t>
  </si>
  <si>
    <t>258,163*2</t>
  </si>
  <si>
    <t>-1565845289</t>
  </si>
  <si>
    <t>258,163</t>
  </si>
  <si>
    <t>-1873207419</t>
  </si>
  <si>
    <t>„vč. zajištění a dodávky potřebné zeminy“</t>
  </si>
  <si>
    <t>233,512</t>
  </si>
  <si>
    <t>-1521187158</t>
  </si>
  <si>
    <t>16,4</t>
  </si>
  <si>
    <t>1774579013</t>
  </si>
  <si>
    <t>6,11*(0,4*2)*2</t>
  </si>
  <si>
    <t>487036875</t>
  </si>
  <si>
    <t>-1706915606</t>
  </si>
  <si>
    <t>16,4*0,180</t>
  </si>
  <si>
    <t>287281842</t>
  </si>
  <si>
    <t>2*19,32*0,3</t>
  </si>
  <si>
    <t>40957682</t>
  </si>
  <si>
    <t>19,32*2*2</t>
  </si>
  <si>
    <t>536842563</t>
  </si>
  <si>
    <t>1599005365</t>
  </si>
  <si>
    <t>2*19,32*0,3*0,180</t>
  </si>
  <si>
    <t>-1288727372</t>
  </si>
  <si>
    <t>0,15*2*9,4</t>
  </si>
  <si>
    <t>110857437</t>
  </si>
  <si>
    <t>9,4*0,27*2*2</t>
  </si>
  <si>
    <t>1730241604</t>
  </si>
  <si>
    <t>0,15*2*9,4*0,180</t>
  </si>
  <si>
    <t>321213345</t>
  </si>
  <si>
    <t>Zdivo nadzákladové z lomového kamene vodních staveb obkladní s vyspárováním</t>
  </si>
  <si>
    <t>-1091523571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</si>
  <si>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</si>
  <si>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https://podminky.urs.cz/item/CS_URS_2023_01/321213345</t>
  </si>
  <si>
    <t>19,32*2*0,2</t>
  </si>
  <si>
    <t>334214121</t>
  </si>
  <si>
    <t>Kotvení kamenného obkladového zdiva mostů tl do 350 mm betonářskou výztuží</t>
  </si>
  <si>
    <t>-1927588802</t>
  </si>
  <si>
    <t>Kotvení kamenného obkladového zdiva mostů tloušťky do 350 mm betonářskou výztuží</t>
  </si>
  <si>
    <t>https://podminky.urs.cz/item/CS_URS_2023_01/334214121</t>
  </si>
  <si>
    <t>19,32*2</t>
  </si>
  <si>
    <t>1103878309</t>
  </si>
  <si>
    <t>11,2+30,2</t>
  </si>
  <si>
    <t>1456719431</t>
  </si>
  <si>
    <t>15,84*2*0,3</t>
  </si>
  <si>
    <t>985121222</t>
  </si>
  <si>
    <t>Tryskání degradovaného betonu líce kleneb vodou pod tlakem přes 300 do 1250 barů</t>
  </si>
  <si>
    <t>199400779</t>
  </si>
  <si>
    <t>Tryskání degradovaného betonu líce kleneb a podhledů vodou pod tlakem přes 300 do 1 250 barů</t>
  </si>
  <si>
    <t>https://podminky.urs.cz/item/CS_URS_2023_01/985121222</t>
  </si>
  <si>
    <t>985131111</t>
  </si>
  <si>
    <t>Očištění ploch stěn, rubu kleneb a podlah tlakovou vodou</t>
  </si>
  <si>
    <t>25417833</t>
  </si>
  <si>
    <t>https://podminky.urs.cz/item/CS_URS_2023_01/985131111</t>
  </si>
  <si>
    <t>1,36*2*9,49</t>
  </si>
  <si>
    <t>985231112</t>
  </si>
  <si>
    <t>Spárování zdiva aktivovanou maltou spára hl do 40 mm dl přes 6 do 12 m/m2</t>
  </si>
  <si>
    <t>1774599422</t>
  </si>
  <si>
    <t>Spárování zdiva hloubky do 40 mm aktivovanou maltou délky spáry na 1 m2 upravované plochy přes 6 do 12 m</t>
  </si>
  <si>
    <t>https://podminky.urs.cz/item/CS_URS_2023_01/985231112</t>
  </si>
  <si>
    <t>985233121</t>
  </si>
  <si>
    <t>Úprava spár po spárování zdiva uhlazením spára dl přes 6 do 12 m/m2</t>
  </si>
  <si>
    <t>-391813377</t>
  </si>
  <si>
    <t>Úprava spár po spárování zdiva kamenného nebo cihelného délky spáry na 1 m2 upravované plochy přes 6 do 12 m uhlazením</t>
  </si>
  <si>
    <t>https://podminky.urs.cz/item/CS_URS_2023_01/985233121</t>
  </si>
  <si>
    <t>985311111</t>
  </si>
  <si>
    <t>Reprofilace stěn cementovou sanační maltou tl do 10 mm</t>
  </si>
  <si>
    <t>519914655</t>
  </si>
  <si>
    <t>Reprofilace betonu sanačními maltami na cementové bázi ručně stěn, tloušťky do 10 mm</t>
  </si>
  <si>
    <t>https://podminky.urs.cz/item/CS_URS_2023_01/985311111</t>
  </si>
  <si>
    <t>26,3*0,7</t>
  </si>
  <si>
    <t>985311114</t>
  </si>
  <si>
    <t>Reprofilace stěn cementovou sanační maltou tl přes 30 do 40 mm</t>
  </si>
  <si>
    <t>1155877203</t>
  </si>
  <si>
    <t>Reprofilace betonu sanačními maltami na cementové bázi ručně stěn, tloušťky přes 30 do 40 mm</t>
  </si>
  <si>
    <t>https://podminky.urs.cz/item/CS_URS_2023_01/985311114</t>
  </si>
  <si>
    <t>26,3*0,3</t>
  </si>
  <si>
    <t>985312111</t>
  </si>
  <si>
    <t>Stěrka k vyrovnání betonových ploch stěn tl do 2 mm</t>
  </si>
  <si>
    <t>-1410337736</t>
  </si>
  <si>
    <t>Stěrka k vyrovnání ploch reprofilovaného betonu stěn, tloušťky do 2 mm</t>
  </si>
  <si>
    <t>https://podminky.urs.cz/item/CS_URS_2023_01/985312111</t>
  </si>
  <si>
    <t>26,3</t>
  </si>
  <si>
    <t>985321111</t>
  </si>
  <si>
    <t>Ochranný nátěr výztuže na cementové bázi stěn, líce kleneb a podhledů 1 vrstva tl 1 mm</t>
  </si>
  <si>
    <t>-1347635314</t>
  </si>
  <si>
    <t>Ochranný nátěr betonářské výztuže 1 vrstva tloušťky 1 mm na cementové bázi stěn, líce kleneb a podhledů</t>
  </si>
  <si>
    <t>https://podminky.urs.cz/item/CS_URS_2023_01/985321111</t>
  </si>
  <si>
    <t>26,3*0,2</t>
  </si>
  <si>
    <t>-1232622853</t>
  </si>
  <si>
    <t>711111001</t>
  </si>
  <si>
    <t>Provedení izolace proti zemní vlhkosti vodorovné za studena nátěrem penetračním</t>
  </si>
  <si>
    <t>1701751659</t>
  </si>
  <si>
    <t>Provedení izolace proti zemní vlhkosti natěradly a tmely za studena na ploše vodorovné V nátěrem penetračním</t>
  </si>
  <si>
    <t>https://podminky.urs.cz/item/CS_URS_2023_01/711111001</t>
  </si>
  <si>
    <t>32,3+19,32+19,32+6+6</t>
  </si>
  <si>
    <t>11163150</t>
  </si>
  <si>
    <t>lak penetrační asfaltový</t>
  </si>
  <si>
    <t>1183804773</t>
  </si>
  <si>
    <t>82,94*0,00033 'Přepočtené koeficientem množství</t>
  </si>
  <si>
    <t>711441559</t>
  </si>
  <si>
    <t>Provedení izolace proti tlakové vodě vodorovné přitavením pásu NAIP</t>
  </si>
  <si>
    <t>-1352164708</t>
  </si>
  <si>
    <t>Provedení izolace proti povrchové a podpovrchové tlakové vodě pásy přitavením NAIP na ploše vodorovné V</t>
  </si>
  <si>
    <t>https://podminky.urs.cz/item/CS_URS_2023_01/711441559</t>
  </si>
  <si>
    <t>32,3+19,32+19,32</t>
  </si>
  <si>
    <t>62832001</t>
  </si>
  <si>
    <t>pás asfaltový natavitelný oxidovaný tl 3,5mm typu V60 S35 s vložkou ze skleněné rohože, s jemnozrnným minerálním posypem</t>
  </si>
  <si>
    <t>-2077785345</t>
  </si>
  <si>
    <t>70,94*1,1655 'Přepočtené koeficientem množství</t>
  </si>
  <si>
    <t>-1989652615</t>
  </si>
  <si>
    <t>70,94</t>
  </si>
  <si>
    <t>34274058</t>
  </si>
  <si>
    <t>1954105562</t>
  </si>
  <si>
    <t>9,4*2</t>
  </si>
  <si>
    <t>-1757584870</t>
  </si>
  <si>
    <t>SO 102 - 00 - Vedlejší a ostatní náklady</t>
  </si>
  <si>
    <t>-290360582</t>
  </si>
  <si>
    <t>1266887023</t>
  </si>
  <si>
    <t>-1784037875</t>
  </si>
  <si>
    <t>88557468</t>
  </si>
  <si>
    <t>-1829725813</t>
  </si>
  <si>
    <t>785615038</t>
  </si>
  <si>
    <t>-758140397</t>
  </si>
  <si>
    <t>-1203725838</t>
  </si>
  <si>
    <t>-789060629</t>
  </si>
  <si>
    <t>-1117310379</t>
  </si>
  <si>
    <t>-654829541</t>
  </si>
  <si>
    <t>091003000R</t>
  </si>
  <si>
    <t>Ostatní náklady bez rozlišení</t>
  </si>
  <si>
    <t>-1841623701</t>
  </si>
  <si>
    <t>Kácení zajištěné obcí</t>
  </si>
  <si>
    <t>"Kácení zajištěné obcí před realizací stavby"</t>
  </si>
  <si>
    <t>"Pevná cena 38000Kč bez DPH"</t>
  </si>
  <si>
    <t>-1619742620</t>
  </si>
  <si>
    <t>5023,322</t>
  </si>
  <si>
    <t>SO 102 - 01 - HLAVNÍ POLNÍ CESTA C3 a C5</t>
  </si>
  <si>
    <t xml:space="preserve">    8 - Trubní vedení</t>
  </si>
  <si>
    <t>-1719686071</t>
  </si>
  <si>
    <t>1260+4567"C3+C5"</t>
  </si>
  <si>
    <t>-897095538</t>
  </si>
  <si>
    <t>72</t>
  </si>
  <si>
    <t>964764659</t>
  </si>
  <si>
    <t>69</t>
  </si>
  <si>
    <t>112201113</t>
  </si>
  <si>
    <t>Odstranění pařezů D přes 0,3 do 0,4 m v rovině a svahu do 1:5 s odklizením do 20 m a zasypáním jámy</t>
  </si>
  <si>
    <t>2137738730</t>
  </si>
  <si>
    <t>Odstranění pařezu v rovině nebo na svahu do 1:5 o průměru pařezu na řezné ploše přes 300 do 400 mm</t>
  </si>
  <si>
    <t>https://podminky.urs.cz/item/CS_URS_2023_01/112201113</t>
  </si>
  <si>
    <t>112201114</t>
  </si>
  <si>
    <t>Odstranění pařezů D přes 0,4 do 0,5 m v rovině a svahu do 1:5 s odklizením do 20 m a zasypáním jámy</t>
  </si>
  <si>
    <t>504028480</t>
  </si>
  <si>
    <t>Odstranění pařezu v rovině nebo na svahu do 1:5 o průměru pařezu na řezné ploše přes 400 do 500 mm</t>
  </si>
  <si>
    <t>https://podminky.urs.cz/item/CS_URS_2023_01/112201114</t>
  </si>
  <si>
    <t>112201115</t>
  </si>
  <si>
    <t>Odstranění pařezů D přes 0,5 do 0,6 m v rovině a svahu do 1:5 s odklizením do 20 m a zasypáním jámy</t>
  </si>
  <si>
    <t>891897173</t>
  </si>
  <si>
    <t>Odstranění pařezu v rovině nebo na svahu do 1:5 o průměru pařezu na řezné ploše přes 500 do 600 mm</t>
  </si>
  <si>
    <t>https://podminky.urs.cz/item/CS_URS_2023_01/112201115</t>
  </si>
  <si>
    <t>112201117</t>
  </si>
  <si>
    <t>Odstranění pařezů D přes 0,7 do 0,8 m v rovině a svahu do 1:5 s odklizením do 20 m a zasypáním jámy</t>
  </si>
  <si>
    <t>-1909548614</t>
  </si>
  <si>
    <t>Odstranění pařezu v rovině nebo na svahu do 1:5 o průměru pařezu na řezné ploše přes 700 do 800 mm</t>
  </si>
  <si>
    <t>https://podminky.urs.cz/item/CS_URS_2023_01/112201117</t>
  </si>
  <si>
    <t>943805426</t>
  </si>
  <si>
    <t>3306</t>
  </si>
  <si>
    <t>-1474947057</t>
  </si>
  <si>
    <t>"výkop"266+1553</t>
  </si>
  <si>
    <t>-1878441075</t>
  </si>
  <si>
    <t>"výkop pro AZ v případě málo únosného podloží"297+1036</t>
  </si>
  <si>
    <t xml:space="preserve">Vykopávky v zemníku na suchu v hornině třídy těžitelnosti I skupiny 1 a 2 objem </t>
  </si>
  <si>
    <t>-135106718</t>
  </si>
  <si>
    <t xml:space="preserve">Vykopávky v zemnících na suchu strojně zapažených i nezapažených v hornině třídy těžitelnosti I skupiny 1 a 2 </t>
  </si>
  <si>
    <t>"násyp"7+28</t>
  </si>
  <si>
    <t>"ornice na ohumusování svahů"(1260+4566)*0.1</t>
  </si>
  <si>
    <t>"dodatečný násyp"037+87</t>
  </si>
  <si>
    <t>-1053545750</t>
  </si>
  <si>
    <t>"aktivní zóna, v případě málo únosného podloží"297+1036</t>
  </si>
  <si>
    <t>131151201</t>
  </si>
  <si>
    <t>Hloubení jam zapažených v hornině třídy těžitelnosti I skupiny 1 a 2 objem do 20 m3 strojně</t>
  </si>
  <si>
    <t>266986510</t>
  </si>
  <si>
    <t>Hloubení zapažených jam a zářezů strojně s urovnáním dna do předepsaného profilu a spádu v hornině třídy těžitelnosti I skupiny 1 a 2 do 20 m3</t>
  </si>
  <si>
    <t>https://podminky.urs.cz/item/CS_URS_2023_01/131151201</t>
  </si>
  <si>
    <t>7,9"m2"*2,2</t>
  </si>
  <si>
    <t>"horská vpusť"</t>
  </si>
  <si>
    <t>132151101</t>
  </si>
  <si>
    <t>Hloubení rýh nezapažených š do 800 mm v hornině třídy těžitelnosti I skupiny 1 a 2 objem do 20 m3 strojně</t>
  </si>
  <si>
    <t>-1639489481</t>
  </si>
  <si>
    <t>Hloubení nezapažených rýh šířky do 800 mm strojně s urovnáním dna do předepsaného profilu a spádu v hornině třídy těžitelnosti I skupiny 1 a 2 do 20 m3</t>
  </si>
  <si>
    <t>https://podminky.urs.cz/item/CS_URS_2023_01/132151101</t>
  </si>
  <si>
    <t>"odvodňovací rýha" 1*0,5*(770+35)</t>
  </si>
  <si>
    <t>"štěrkové žebro"1*0,5*5"m"*6"ks"</t>
  </si>
  <si>
    <t>"úložný práh"0,65*0,4*+0,6*0,3*2</t>
  </si>
  <si>
    <t>132151254</t>
  </si>
  <si>
    <t>Hloubení rýh nezapažených š do 2000 mm v hornině třídy těžitelnosti I skupiny 1 a 2 objem do 500 m3 strojně</t>
  </si>
  <si>
    <t>-2030703433</t>
  </si>
  <si>
    <t>Hloubení nezapažených rýh šířky přes 800 do 2 000 mm strojně s urovnáním dna do předepsaného profilu a spádu v hornině třídy těžitelnosti I skupiny 1 a 2 přes 100 do 500 m3</t>
  </si>
  <si>
    <t>https://podminky.urs.cz/item/CS_URS_2023_01/132151254</t>
  </si>
  <si>
    <t>"propustek v km 0,1"34"m"*3"m2"</t>
  </si>
  <si>
    <t>"propustek pod sjezdem" 7,6*1"m2"</t>
  </si>
  <si>
    <t>-1885198319</t>
  </si>
  <si>
    <t>316</t>
  </si>
  <si>
    <t>162201402</t>
  </si>
  <si>
    <t>Vodorovné přemístění větví stromů listnatých do 1 km D kmene přes 300 do 500 mm</t>
  </si>
  <si>
    <t>-2115106425</t>
  </si>
  <si>
    <t>Vodorovné přemístění větví, kmenů nebo pařezů s naložením, složením a dopravou do 1000 m větví stromů listnatých, průměru kmene přes 300 do 500 mm</t>
  </si>
  <si>
    <t>https://podminky.urs.cz/item/CS_URS_2023_01/162201402</t>
  </si>
  <si>
    <t>14+14</t>
  </si>
  <si>
    <t>162201403</t>
  </si>
  <si>
    <t>Vodorovné přemístění větví stromů listnatých do 1 km D kmene přes 500 do 700 mm</t>
  </si>
  <si>
    <t>165205926</t>
  </si>
  <si>
    <t>Vodorovné přemístění větví, kmenů nebo pařezů s naložením, složením a dopravou do 1000 m větví stromů listnatých, průměru kmene přes 500 do 700 mm</t>
  </si>
  <si>
    <t>https://podminky.urs.cz/item/CS_URS_2023_01/162201403</t>
  </si>
  <si>
    <t>1295119158</t>
  </si>
  <si>
    <t>-1856353902</t>
  </si>
  <si>
    <t>"drn"5827*0,1</t>
  </si>
  <si>
    <t>"HV"17,38</t>
  </si>
  <si>
    <t>"odvodňovací rýha a žebra"417,5</t>
  </si>
  <si>
    <t>"rýhy pro propustky"109+0,094</t>
  </si>
  <si>
    <t>"výkop"1819</t>
  </si>
  <si>
    <t>"výkop pro AZ"1333</t>
  </si>
  <si>
    <t>"suť" 1454,640/2</t>
  </si>
  <si>
    <t>"pařezy" 0,038*316+ 0,14*28+0,35*2+0,7*1</t>
  </si>
  <si>
    <t>"násyp"35</t>
  </si>
  <si>
    <t>"ornice"582,6</t>
  </si>
  <si>
    <t>"dodatečný násyp"124</t>
  </si>
  <si>
    <t>"AZ"1333</t>
  </si>
  <si>
    <t>-87615855</t>
  </si>
  <si>
    <t>"vč. zajištění a dodávky potřebného materiálu"</t>
  </si>
  <si>
    <t>1837701383</t>
  </si>
  <si>
    <t xml:space="preserve">Uložení sypaniny do dodatečného násypu
</t>
  </si>
  <si>
    <t>124</t>
  </si>
  <si>
    <t>-519718241</t>
  </si>
  <si>
    <t>1333</t>
  </si>
  <si>
    <t>-1130681283</t>
  </si>
  <si>
    <t>1333*2</t>
  </si>
  <si>
    <t>-142501324</t>
  </si>
  <si>
    <t>-278196352</t>
  </si>
  <si>
    <t>-1679362040</t>
  </si>
  <si>
    <t>"HV"17,38*1/3</t>
  </si>
  <si>
    <t>"propustky"</t>
  </si>
  <si>
    <t>109*1/3</t>
  </si>
  <si>
    <t>1328396539</t>
  </si>
  <si>
    <t>"propusky"</t>
  </si>
  <si>
    <t>596642549</t>
  </si>
  <si>
    <t>42,126*2,2</t>
  </si>
  <si>
    <t>-516021241</t>
  </si>
  <si>
    <t>5827</t>
  </si>
  <si>
    <t>1535430043</t>
  </si>
  <si>
    <t>5827*0,02 'Přepočtené koeficientem množství</t>
  </si>
  <si>
    <t>506696483</t>
  </si>
  <si>
    <t>810+2974</t>
  </si>
  <si>
    <t>430930709</t>
  </si>
  <si>
    <t>-550539671</t>
  </si>
  <si>
    <t>-1468293096</t>
  </si>
  <si>
    <t>5827*0,1</t>
  </si>
  <si>
    <t>211531111R</t>
  </si>
  <si>
    <t>Výplň odvodňovacích žeber nebo trativodů kamenivem hrubým drceným frakce 16 až 63 mm</t>
  </si>
  <si>
    <t>-658143470</t>
  </si>
  <si>
    <t>Výplň kamenivem do rýh odvodňovacích žeber nebo trativodů bez zhutnění, s úpravou povrchu výplně kamenivem hrubým drceným frakce 16 až 63 mm</t>
  </si>
  <si>
    <t>https://podminky.urs.cz/item/CS_URS_2023_01/211531111R</t>
  </si>
  <si>
    <t>"odvodňovací rýhy"1*0,5*805</t>
  </si>
  <si>
    <t>"žebra" 1*0,5*30</t>
  </si>
  <si>
    <t>-1904129403</t>
  </si>
  <si>
    <t>"AZ"3784+2*0,4*1006</t>
  </si>
  <si>
    <t>"rýhy"(1*2+0,5*3)*805</t>
  </si>
  <si>
    <t>"žebra"(1*2+0,5*3)*30</t>
  </si>
  <si>
    <t>1655718518</t>
  </si>
  <si>
    <t>274311127</t>
  </si>
  <si>
    <t>Základové pasy, prahy, věnce a ostruhy z betonu prostého C 25/30</t>
  </si>
  <si>
    <t>-33868290</t>
  </si>
  <si>
    <t>Základové konstrukce z betonu prostého pasy, prahy, věnce a ostruhy ve výkopu nebo na hlavách pilot C 25/30</t>
  </si>
  <si>
    <t>https://podminky.urs.cz/item/CS_URS_2023_01/274311127</t>
  </si>
  <si>
    <t>0,6*0,3*2"bet. prah u propustku pod sjezdem"</t>
  </si>
  <si>
    <t>0,65*0,4 "úložný práh"</t>
  </si>
  <si>
    <t>1067468575</t>
  </si>
  <si>
    <t>451315114</t>
  </si>
  <si>
    <t>Podkladní nebo výplňová vrstva z betonu C 12/15 tl do 100 mm</t>
  </si>
  <si>
    <t>-2064633336</t>
  </si>
  <si>
    <t>Podkladní a výplňové vrstvy z betonu prostého tloušťky do 100 mm, z betonu C 12/15</t>
  </si>
  <si>
    <t>https://podminky.urs.cz/item/CS_URS_2023_01/451315114</t>
  </si>
  <si>
    <t>1,53*1,2 "pod HV v km 0,100"</t>
  </si>
  <si>
    <t>1946787519</t>
  </si>
  <si>
    <t>3604*1,14</t>
  </si>
  <si>
    <t>-603494425</t>
  </si>
  <si>
    <t>3607*1,37</t>
  </si>
  <si>
    <t>-295330245</t>
  </si>
  <si>
    <t>"hospodářské sjezdy" 283*1,16</t>
  </si>
  <si>
    <t>1044921528</t>
  </si>
  <si>
    <t>3607*1,03</t>
  </si>
  <si>
    <t>-2034526111</t>
  </si>
  <si>
    <t>901 "zemní krajnice"</t>
  </si>
  <si>
    <t>-148849562</t>
  </si>
  <si>
    <t>3607*1,13</t>
  </si>
  <si>
    <t>475926506</t>
  </si>
  <si>
    <t>3607*1,02</t>
  </si>
  <si>
    <t>600857804</t>
  </si>
  <si>
    <t>3324+283"sjezdy"</t>
  </si>
  <si>
    <t>-1746321769</t>
  </si>
  <si>
    <t>-1975731651</t>
  </si>
  <si>
    <t>Trubní vedení</t>
  </si>
  <si>
    <t>895931111R</t>
  </si>
  <si>
    <t>Vpusti kanalizačních horské z betonu prostého C25/30</t>
  </si>
  <si>
    <t>36783375</t>
  </si>
  <si>
    <t>"HV v km 0,1 vpravo"</t>
  </si>
  <si>
    <t>-336813277</t>
  </si>
  <si>
    <t>-800539498</t>
  </si>
  <si>
    <t>40445616</t>
  </si>
  <si>
    <t>značky upravující přednost P6 900mm retroreflexní</t>
  </si>
  <si>
    <t>160759723</t>
  </si>
  <si>
    <t>189492857</t>
  </si>
  <si>
    <t>57</t>
  </si>
  <si>
    <t>1330727839</t>
  </si>
  <si>
    <t>58</t>
  </si>
  <si>
    <t>586194283</t>
  </si>
  <si>
    <t>7,6</t>
  </si>
  <si>
    <t>59</t>
  </si>
  <si>
    <t>-459060247</t>
  </si>
  <si>
    <t>60</t>
  </si>
  <si>
    <t>919551114</t>
  </si>
  <si>
    <t>Zřízení propustku z trub plastových PE rýhovaných se spojkami nebo s hrdlem DN 600 mm</t>
  </si>
  <si>
    <t>-215216548</t>
  </si>
  <si>
    <t>Zřízení propustku z trub plastových polyetylenových rýhovaných se spojkami nebo s hrdlem DN 600 mm</t>
  </si>
  <si>
    <t>https://podminky.urs.cz/item/CS_URS_2023_01/919551114</t>
  </si>
  <si>
    <t>56241113</t>
  </si>
  <si>
    <t>trouba HDPE flexibilní 8kPA D 600mm</t>
  </si>
  <si>
    <t>-1826992434</t>
  </si>
  <si>
    <t>615515655</t>
  </si>
  <si>
    <t>63</t>
  </si>
  <si>
    <t>935111211</t>
  </si>
  <si>
    <t>Osazení příkopového žlabu do štěrkopísku tl 100 mm z betonových tvárnic š 800 mm</t>
  </si>
  <si>
    <t>-699327270</t>
  </si>
  <si>
    <t>Osazení betonového příkopového žlabu s vyplněním a zatřením spár cementovou maltou s ložem tl. 100 mm z kameniva těženého nebo štěrkopísku z betonových příkopových tvárnic šířky přes 500 do 800 mm</t>
  </si>
  <si>
    <t>https://podminky.urs.cz/item/CS_URS_2023_01/935111211</t>
  </si>
  <si>
    <t>59227029</t>
  </si>
  <si>
    <t>žlabovka příkopová betonová 500x680x60mm</t>
  </si>
  <si>
    <t>-960801464</t>
  </si>
  <si>
    <t>68</t>
  </si>
  <si>
    <t>2046354343</t>
  </si>
  <si>
    <t>-145493751</t>
  </si>
  <si>
    <t>3112,575*5 'Přepočtené koeficientem množství</t>
  </si>
  <si>
    <t>SO 102 - 02 - HLAVNÍ POLNÍ CESTA C3 a C5 - ÚHLOVÁ ZEĎ</t>
  </si>
  <si>
    <t>-1299105677</t>
  </si>
  <si>
    <t xml:space="preserve">Zásyp sypaninou z jakékoliv horniny strojně s uložením výkopku ve vrstvách se zhutněním jam, šachet, rýh nebo kolem objektů v těchto vykopávkách
</t>
  </si>
  <si>
    <t>82,1</t>
  </si>
  <si>
    <t>58337600</t>
  </si>
  <si>
    <t>štěrkopísek frakce 0/45</t>
  </si>
  <si>
    <t>-2019491289</t>
  </si>
  <si>
    <t>82,1*2</t>
  </si>
  <si>
    <t>-855806727</t>
  </si>
  <si>
    <t>658,1</t>
  </si>
  <si>
    <t>157+165</t>
  </si>
  <si>
    <t>175253101</t>
  </si>
  <si>
    <t>Přísyp vodních staveb těsnící fólií nebo geotextílií materiálem bez zhutnění v rovině a svahu do 1:5</t>
  </si>
  <si>
    <t>1001953180</t>
  </si>
  <si>
    <t>Přísyp těsnící folie nebo geotextilie na objektech vodních staveb z vhodného materiálu, bez zhutnění v rovině nebo ve svahu sklonu do 1 : 5</t>
  </si>
  <si>
    <t>https://podminky.urs.cz/item/CS_URS_2023_01/175253101</t>
  </si>
  <si>
    <t>225,1*0,15*2</t>
  </si>
  <si>
    <t>58337310</t>
  </si>
  <si>
    <t>štěrkopísek frakce 0/4</t>
  </si>
  <si>
    <t>-1586697081</t>
  </si>
  <si>
    <t>67,53*2,0</t>
  </si>
  <si>
    <t>181351103</t>
  </si>
  <si>
    <t>Rozprostření ornice tl vrstvy do 200 mm pl přes 100 do 500 m2 v rovině nebo ve svahu do 1:5 strojně</t>
  </si>
  <si>
    <t>-560474004</t>
  </si>
  <si>
    <t>Rozprostření a urovnání ornice v rovině nebo ve svahu sklonu do 1:5 strojně při souvislé ploše přes 100 do 500 m2, tl. vrstvy do 200 mm</t>
  </si>
  <si>
    <t>https://podminky.urs.cz/item/CS_URS_2023_01/181351103</t>
  </si>
  <si>
    <t>314</t>
  </si>
  <si>
    <t>10364101</t>
  </si>
  <si>
    <t>zemina pro terénní úpravy - ornice</t>
  </si>
  <si>
    <t>-485447286</t>
  </si>
  <si>
    <t>214*0,15*1,8</t>
  </si>
  <si>
    <t>-1984795000</t>
  </si>
  <si>
    <t>"včetně naložení na dopravní prostředek"</t>
  </si>
  <si>
    <t>658+157+165+116+86,5+7,52*60</t>
  </si>
  <si>
    <t>-14615425</t>
  </si>
  <si>
    <t>1633,70</t>
  </si>
  <si>
    <t>1231127837</t>
  </si>
  <si>
    <t>1633,7*2</t>
  </si>
  <si>
    <t>1736544812</t>
  </si>
  <si>
    <t>212341111</t>
  </si>
  <si>
    <t>Obetonování drenážních trub mezerovitým betonem</t>
  </si>
  <si>
    <t>1231655108</t>
  </si>
  <si>
    <t>https://podminky.urs.cz/item/CS_URS_2023_01/212341111</t>
  </si>
  <si>
    <t>60*0,2*0,3</t>
  </si>
  <si>
    <t>212792212</t>
  </si>
  <si>
    <t>Odvodnění mostní opěry - drenážní flexibilní plastové potrubí DN 160</t>
  </si>
  <si>
    <t>-1965140715</t>
  </si>
  <si>
    <t>Odvodnění mostní opěry z plastových trub drenážní potrubí flexibilní DN 160</t>
  </si>
  <si>
    <t>https://podminky.urs.cz/item/CS_URS_2023_01/212792212</t>
  </si>
  <si>
    <t>273311124</t>
  </si>
  <si>
    <t>Základové desky z betonu prostého C 12/15</t>
  </si>
  <si>
    <t>-587696628</t>
  </si>
  <si>
    <t>Základové konstrukce z betonu prostého desky ve výkopu nebo na hlavách pilot C 12/15</t>
  </si>
  <si>
    <t>https://podminky.urs.cz/item/CS_URS_2023_01/273311124</t>
  </si>
  <si>
    <t>0,15*(30*4,3+20*3,2+10*2,6)</t>
  </si>
  <si>
    <t>-1226718153</t>
  </si>
  <si>
    <t>34+69,3+13,6</t>
  </si>
  <si>
    <t>-156688150</t>
  </si>
  <si>
    <t>1263753424</t>
  </si>
  <si>
    <t>642667635</t>
  </si>
  <si>
    <t>116,9*0,18</t>
  </si>
  <si>
    <t>778773580</t>
  </si>
  <si>
    <t>7,4+11,8+16,1+18,9+19,5+12,8</t>
  </si>
  <si>
    <t>697014775</t>
  </si>
  <si>
    <t>156+157</t>
  </si>
  <si>
    <t>-1240853042</t>
  </si>
  <si>
    <t>-162749407</t>
  </si>
  <si>
    <t>86,5*0,2</t>
  </si>
  <si>
    <t>-195240443</t>
  </si>
  <si>
    <t>9,3</t>
  </si>
  <si>
    <t>-911827991</t>
  </si>
  <si>
    <t>60*(0,25+0,224)</t>
  </si>
  <si>
    <t>-116413777</t>
  </si>
  <si>
    <t>9,3*0,2</t>
  </si>
  <si>
    <t>317661132</t>
  </si>
  <si>
    <t>Výplň spár monolitické římsy tmelem silikonovým šířky spáry přes 15 do 40 mm</t>
  </si>
  <si>
    <t>-1254129428</t>
  </si>
  <si>
    <t>Výplň spár monolitické římsy tmelem silikonovým, spára šířky přes 15 do 40 mm</t>
  </si>
  <si>
    <t>https://podminky.urs.cz/item/CS_URS_2023_01/317661132</t>
  </si>
  <si>
    <t>10*0,65</t>
  </si>
  <si>
    <t>64195404</t>
  </si>
  <si>
    <t>32,14*0,2</t>
  </si>
  <si>
    <t>-70049522</t>
  </si>
  <si>
    <t>32,14</t>
  </si>
  <si>
    <t>348181122</t>
  </si>
  <si>
    <t>Montáž mostního zábradlí trvalého ze dřeva měkkého hoblovaného bez výplně</t>
  </si>
  <si>
    <t>-1579204715</t>
  </si>
  <si>
    <t>Zábradlí mostní ze dřeva měkkého hoblovaného výšky do 1,1 m, osová vzdálenost sloupků do 2 m trvalé bez výplně montáž</t>
  </si>
  <si>
    <t>https://podminky.urs.cz/item/CS_URS_2023_01/348181122</t>
  </si>
  <si>
    <t>348181131</t>
  </si>
  <si>
    <t>Výroba mostního zábradlí trvalého ze dřeva měkkého hoblovaného s výplní</t>
  </si>
  <si>
    <t>28003109</t>
  </si>
  <si>
    <t>Zábradlí mostní ze dřeva měkkého hoblovaného výšky do 1,1 m, osová vzdálenost sloupků do 2 m trvalé s výplní výroba</t>
  </si>
  <si>
    <t>https://podminky.urs.cz/item/CS_URS_2023_01/348181131</t>
  </si>
  <si>
    <t>463211111</t>
  </si>
  <si>
    <t>Rovnanina z lomového kamene s vyklínováním spár a dutin úlomky kamene</t>
  </si>
  <si>
    <t>-87440692</t>
  </si>
  <si>
    <t>Rovnanina z lomového kamene neopracovaného tříděného pro všechny tloušťky rovnaniny, bez vypracování líce s vyklínování spár a dutin úlomky z kamene</t>
  </si>
  <si>
    <t>https://podminky.urs.cz/item/CS_URS_2023_01/463211111</t>
  </si>
  <si>
    <t>27*5*0,15</t>
  </si>
  <si>
    <t>58380654</t>
  </si>
  <si>
    <t>kámen lomový neupravený třída I záhozový do 200kg</t>
  </si>
  <si>
    <t>-1981582295</t>
  </si>
  <si>
    <t>20,25*2</t>
  </si>
  <si>
    <t>935111111</t>
  </si>
  <si>
    <t>Osazení příkopového žlabu do štěrkopísku tl 100 mm z betonových tvárnic š 500 mm</t>
  </si>
  <si>
    <t>1435930576</t>
  </si>
  <si>
    <t>Osazení betonového příkopového žlabu s vyplněním a zatřením spár cementovou maltou s ložem tl. 100 mm z kameniva těženého nebo štěrkopísku z betonových příkopových tvárnic šířky do 500 mm</t>
  </si>
  <si>
    <t>https://podminky.urs.cz/item/CS_URS_2023_01/935111111</t>
  </si>
  <si>
    <t>60,2</t>
  </si>
  <si>
    <t>59227051</t>
  </si>
  <si>
    <t>žlabovka příkopová betonová 300x800x170mm</t>
  </si>
  <si>
    <t>358541410</t>
  </si>
  <si>
    <t>58932933</t>
  </si>
  <si>
    <t>beton C 25/30 X0 kamenivo frakce 0/22</t>
  </si>
  <si>
    <t>1919995881</t>
  </si>
  <si>
    <t>60,2*0,1</t>
  </si>
  <si>
    <t>-1751919740</t>
  </si>
  <si>
    <t xml:space="preserve">156 </t>
  </si>
  <si>
    <t>36+29,6+90+36</t>
  </si>
  <si>
    <t>-1506488110</t>
  </si>
  <si>
    <t>225,1*2</t>
  </si>
  <si>
    <t>282+105,6</t>
  </si>
  <si>
    <t>-1809538015</t>
  </si>
  <si>
    <t>711491471</t>
  </si>
  <si>
    <t>Provedení izolace proti vodě volně položenou pojistně hydroizolační fólií na vodorovné ploše</t>
  </si>
  <si>
    <t>-1741821537</t>
  </si>
  <si>
    <t>Provedení pojistné izolace proti vodě fólií položenou volně s přelepením spojů na ploše vodorovné V</t>
  </si>
  <si>
    <t>https://podminky.urs.cz/item/CS_URS_2023_01/711491471</t>
  </si>
  <si>
    <t>225,1</t>
  </si>
  <si>
    <t>28322005</t>
  </si>
  <si>
    <t>fólie hydroizolační pro spodní stavbu mPVC tl 2mm</t>
  </si>
  <si>
    <t>-385561413</t>
  </si>
  <si>
    <t>SO 801 - VEGETAČNÍ ÚPRAVY</t>
  </si>
  <si>
    <t>183101115</t>
  </si>
  <si>
    <t>Hloubení jamek bez výměny půdy zeminy skupiny 1 až 4 obj přes 0,125 do 0,4 m3 v rovině a svahu do 1:5</t>
  </si>
  <si>
    <t>1653413774</t>
  </si>
  <si>
    <t>Hloubení jamek pro vysazování rostlin v zemině skupiny 1 až 4 bez výměny půdy v rovině nebo na svahu do 1:5, objemu přes 0,125 do 0,40 m3</t>
  </si>
  <si>
    <t>https://podminky.urs.cz/item/CS_URS_2023_01/183101115</t>
  </si>
  <si>
    <t xml:space="preserve">"pro zásyp jamky bude použita kombinace substrátu, stávající ornice a zeminy"  </t>
  </si>
  <si>
    <t>10391100</t>
  </si>
  <si>
    <t>kůra mulčovací VL</t>
  </si>
  <si>
    <t>994587279</t>
  </si>
  <si>
    <t>3,14*0,4*0,4*0,1*25</t>
  </si>
  <si>
    <t>1,256*0,4 'Přepočtené koeficientem množství</t>
  </si>
  <si>
    <t>10321100</t>
  </si>
  <si>
    <t>zahradní substrát pro výsadbu VL</t>
  </si>
  <si>
    <t>234037563</t>
  </si>
  <si>
    <t xml:space="preserve">"doplnění substrátu 10%"   </t>
  </si>
  <si>
    <t>3,14*0,35*0,35*0,4*0,1*25</t>
  </si>
  <si>
    <t>184201111</t>
  </si>
  <si>
    <t>Výsadba stromu bez balu do jamky v kmene do 1,8 m v rovině a svahu do 1:5</t>
  </si>
  <si>
    <t>-975372396</t>
  </si>
  <si>
    <t>Výsadba stromů bez balu do předem vyhloubené jamky se zalitím v rovině nebo na svahu do 1:5, při výšce kmene do 1,8 m</t>
  </si>
  <si>
    <t>https://podminky.urs.cz/item/CS_URS_2023_01/184201111</t>
  </si>
  <si>
    <t>02650399R</t>
  </si>
  <si>
    <t>jabloň domácí</t>
  </si>
  <si>
    <t>-684964917</t>
  </si>
  <si>
    <t>"Malus domestica-jabloň domácí"25</t>
  </si>
  <si>
    <t>184501121</t>
  </si>
  <si>
    <t>Zhotovení obalu z juty v jedné vrstvě v rovině a svahu do 1:5</t>
  </si>
  <si>
    <t>-505489932</t>
  </si>
  <si>
    <t>Zhotovení obalu kmene a spodních částí větví stromu z juty v jedné vrstvě v rovině nebo na svahu do 1:5</t>
  </si>
  <si>
    <t>https://podminky.urs.cz/item/CS_URS_2023_01/184501121</t>
  </si>
  <si>
    <t>184801121</t>
  </si>
  <si>
    <t>Ošetřování vysazených dřevin soliterních v rovině a svahu do 1:5</t>
  </si>
  <si>
    <t>209061942</t>
  </si>
  <si>
    <t>Ošetření vysazených dřevin solitérních v rovině nebo na svahu do 1:5</t>
  </si>
  <si>
    <t>https://podminky.urs.cz/item/CS_URS_2023_01/184801121</t>
  </si>
  <si>
    <t>185802114</t>
  </si>
  <si>
    <t>Hnojení půdy umělým hnojivem k jednotlivým rostlinám v rovině a svahu do 1:5</t>
  </si>
  <si>
    <t>110152280</t>
  </si>
  <si>
    <t>Hnojení půdy nebo trávníku v rovině nebo na svahu do 1:5 umělým hnojivem s rozdělením k jednotlivým rostlinám</t>
  </si>
  <si>
    <t>https://podminky.urs.cz/item/CS_URS_2023_01/185802114</t>
  </si>
  <si>
    <t>25*0,0004 'Přepočtené koeficientem množství</t>
  </si>
  <si>
    <t>25191155</t>
  </si>
  <si>
    <t>hnojivo průmyslové</t>
  </si>
  <si>
    <t>249015251</t>
  </si>
  <si>
    <t>998231311</t>
  </si>
  <si>
    <t>Přesun hmot pro sadovnické a krajinářské úpravy vodorovně do 5000 m</t>
  </si>
  <si>
    <t>-1857278128</t>
  </si>
  <si>
    <t>Přesun hmot pro sadovnické a krajinářské úpravy - strojně dopravní vzdálenost do 5000 m</t>
  </si>
  <si>
    <t>https://podminky.urs.cz/item/CS_URS_2023_01/998231311</t>
  </si>
  <si>
    <t>SO 801.1 - Následná péče o zeleň - 1.rok</t>
  </si>
  <si>
    <t>-425330039</t>
  </si>
  <si>
    <t>184911111</t>
  </si>
  <si>
    <t>Znovuuvázání dřeviny ke kůlům</t>
  </si>
  <si>
    <t>-303916720</t>
  </si>
  <si>
    <t>Znovuuvázání dřeviny jedním úvazkem ke stávajícímu kůlu</t>
  </si>
  <si>
    <t>https://podminky.urs.cz/item/CS_URS_2023_01/184911111</t>
  </si>
  <si>
    <t>185804311</t>
  </si>
  <si>
    <t>Zalití rostlin vodou plocha do 20 m2</t>
  </si>
  <si>
    <t>504395192</t>
  </si>
  <si>
    <t>Zalití rostlin vodou plochy záhonů jednotlivě do 20 m2</t>
  </si>
  <si>
    <t>https://podminky.urs.cz/item/CS_URS_2023_01/185804311</t>
  </si>
  <si>
    <t>25*0,02*5</t>
  </si>
  <si>
    <t>SO 801.2 - Následná péče o zeleň - 2. rok</t>
  </si>
  <si>
    <t>-1239398522</t>
  </si>
  <si>
    <t>458685330</t>
  </si>
  <si>
    <t>1297128640</t>
  </si>
  <si>
    <t>SO 801.3 - Následná péče o zeleň - 3. rok</t>
  </si>
  <si>
    <t>532129264</t>
  </si>
  <si>
    <t>-1400468671</t>
  </si>
  <si>
    <t>-744865593</t>
  </si>
  <si>
    <t>SEZNAM FIGUR</t>
  </si>
  <si>
    <t>Výměra</t>
  </si>
  <si>
    <t xml:space="preserve"> SO 101 - 01</t>
  </si>
  <si>
    <t>Použití figury:</t>
  </si>
  <si>
    <t>odvoz_1</t>
  </si>
  <si>
    <t xml:space="preserve"> SO 102 - 01</t>
  </si>
  <si>
    <t xml:space="preserve"> SO 102 - 02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</si>
</sst>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3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01104" TargetMode="External" /><Relationship Id="rId5" Type="http://schemas.openxmlformats.org/officeDocument/2006/relationships/hyperlink" Target="https://podminky.urs.cz/item/CS_URS_2023_01/112155311" TargetMode="External" /><Relationship Id="rId6" Type="http://schemas.openxmlformats.org/officeDocument/2006/relationships/hyperlink" Target="https://podminky.urs.cz/item/CS_URS_2023_01/112201111" TargetMode="External" /><Relationship Id="rId7" Type="http://schemas.openxmlformats.org/officeDocument/2006/relationships/hyperlink" Target="https://podminky.urs.cz/item/CS_URS_2023_01/112201112" TargetMode="External" /><Relationship Id="rId8" Type="http://schemas.openxmlformats.org/officeDocument/2006/relationships/hyperlink" Target="https://podminky.urs.cz/item/CS_URS_2023_01/112201118" TargetMode="External" /><Relationship Id="rId9" Type="http://schemas.openxmlformats.org/officeDocument/2006/relationships/hyperlink" Target="https://podminky.urs.cz/item/CS_URS_2023_01/113107223" TargetMode="External" /><Relationship Id="rId10" Type="http://schemas.openxmlformats.org/officeDocument/2006/relationships/hyperlink" Target="https://podminky.urs.cz/item/CS_URS_2023_01/113107342" TargetMode="External" /><Relationship Id="rId11" Type="http://schemas.openxmlformats.org/officeDocument/2006/relationships/hyperlink" Target="https://podminky.urs.cz/item/CS_URS_2023_01/122151106a" TargetMode="External" /><Relationship Id="rId12" Type="http://schemas.openxmlformats.org/officeDocument/2006/relationships/hyperlink" Target="https://podminky.urs.cz/item/CS_URS_2023_01/122151106b" TargetMode="External" /><Relationship Id="rId13" Type="http://schemas.openxmlformats.org/officeDocument/2006/relationships/hyperlink" Target="https://podminky.urs.cz/item/CS_URS_2023_01/122151404" TargetMode="External" /><Relationship Id="rId14" Type="http://schemas.openxmlformats.org/officeDocument/2006/relationships/hyperlink" Target="https://podminky.urs.cz/item/CS_URS_2023_01/122151406" TargetMode="External" /><Relationship Id="rId15" Type="http://schemas.openxmlformats.org/officeDocument/2006/relationships/hyperlink" Target="https://podminky.urs.cz/item/CS_URS_2023_01/132151102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301501" TargetMode="External" /><Relationship Id="rId18" Type="http://schemas.openxmlformats.org/officeDocument/2006/relationships/hyperlink" Target="https://podminky.urs.cz/item/CS_URS_2023_01/171151103" TargetMode="External" /><Relationship Id="rId19" Type="http://schemas.openxmlformats.org/officeDocument/2006/relationships/hyperlink" Target="https://podminky.urs.cz/item/CS_URS_2023_01/162201404" TargetMode="External" /><Relationship Id="rId20" Type="http://schemas.openxmlformats.org/officeDocument/2006/relationships/hyperlink" Target="https://podminky.urs.cz/item/CS_URS_2023_01/171152111" TargetMode="External" /><Relationship Id="rId21" Type="http://schemas.openxmlformats.org/officeDocument/2006/relationships/hyperlink" Target="https://podminky.urs.cz/item/CS_URS_2023_01/171251201" TargetMode="External" /><Relationship Id="rId22" Type="http://schemas.openxmlformats.org/officeDocument/2006/relationships/hyperlink" Target="https://podminky.urs.cz/item/CS_URS_2023_01/171201221" TargetMode="External" /><Relationship Id="rId23" Type="http://schemas.openxmlformats.org/officeDocument/2006/relationships/hyperlink" Target="https://podminky.urs.cz/item/CS_URS_2023_01/174111101" TargetMode="External" /><Relationship Id="rId24" Type="http://schemas.openxmlformats.org/officeDocument/2006/relationships/hyperlink" Target="https://podminky.urs.cz/item/CS_URS_2023_01/175151101" TargetMode="External" /><Relationship Id="rId25" Type="http://schemas.openxmlformats.org/officeDocument/2006/relationships/hyperlink" Target="https://podminky.urs.cz/item/CS_URS_2023_01/181451121" TargetMode="External" /><Relationship Id="rId26" Type="http://schemas.openxmlformats.org/officeDocument/2006/relationships/hyperlink" Target="https://podminky.urs.cz/item/CS_URS_2023_01/181951112" TargetMode="External" /><Relationship Id="rId27" Type="http://schemas.openxmlformats.org/officeDocument/2006/relationships/hyperlink" Target="https://podminky.urs.cz/item/CS_URS_2023_01/182251101" TargetMode="External" /><Relationship Id="rId28" Type="http://schemas.openxmlformats.org/officeDocument/2006/relationships/hyperlink" Target="https://podminky.urs.cz/item/CS_URS_2023_01/182351123" TargetMode="External" /><Relationship Id="rId29" Type="http://schemas.openxmlformats.org/officeDocument/2006/relationships/hyperlink" Target="https://podminky.urs.cz/item/CS_URS_2023_01/211971122" TargetMode="External" /><Relationship Id="rId30" Type="http://schemas.openxmlformats.org/officeDocument/2006/relationships/hyperlink" Target="https://podminky.urs.cz/item/CS_URS_2023_01/291211119R" TargetMode="External" /><Relationship Id="rId31" Type="http://schemas.openxmlformats.org/officeDocument/2006/relationships/hyperlink" Target="https://podminky.urs.cz/item/CS_URS_2023_01/451312111" TargetMode="External" /><Relationship Id="rId32" Type="http://schemas.openxmlformats.org/officeDocument/2006/relationships/hyperlink" Target="https://podminky.urs.cz/item/CS_URS_2023_01/564752111" TargetMode="External" /><Relationship Id="rId33" Type="http://schemas.openxmlformats.org/officeDocument/2006/relationships/hyperlink" Target="https://podminky.urs.cz/item/CS_URS_2023_01/564861111" TargetMode="External" /><Relationship Id="rId34" Type="http://schemas.openxmlformats.org/officeDocument/2006/relationships/hyperlink" Target="https://podminky.urs.cz/item/CS_URS_2023_01/564871111" TargetMode="External" /><Relationship Id="rId35" Type="http://schemas.openxmlformats.org/officeDocument/2006/relationships/hyperlink" Target="https://podminky.urs.cz/item/CS_URS_2023_01/565145111" TargetMode="External" /><Relationship Id="rId36" Type="http://schemas.openxmlformats.org/officeDocument/2006/relationships/hyperlink" Target="https://podminky.urs.cz/item/CS_URS_2023_01/569931132" TargetMode="External" /><Relationship Id="rId37" Type="http://schemas.openxmlformats.org/officeDocument/2006/relationships/hyperlink" Target="https://podminky.urs.cz/item/CS_URS_2023_01/573111112" TargetMode="External" /><Relationship Id="rId38" Type="http://schemas.openxmlformats.org/officeDocument/2006/relationships/hyperlink" Target="https://podminky.urs.cz/item/CS_URS_2023_01/573231107" TargetMode="External" /><Relationship Id="rId39" Type="http://schemas.openxmlformats.org/officeDocument/2006/relationships/hyperlink" Target="https://podminky.urs.cz/item/CS_URS_2023_01/577134111" TargetMode="External" /><Relationship Id="rId40" Type="http://schemas.openxmlformats.org/officeDocument/2006/relationships/hyperlink" Target="https://podminky.urs.cz/item/CS_URS_2021_02/594411111" TargetMode="External" /><Relationship Id="rId41" Type="http://schemas.openxmlformats.org/officeDocument/2006/relationships/hyperlink" Target="https://podminky.urs.cz/item/CS_URS_2023_01/599632111" TargetMode="External" /><Relationship Id="rId42" Type="http://schemas.openxmlformats.org/officeDocument/2006/relationships/hyperlink" Target="https://podminky.urs.cz/item/CS_URS_2023_01/914111111" TargetMode="External" /><Relationship Id="rId43" Type="http://schemas.openxmlformats.org/officeDocument/2006/relationships/hyperlink" Target="https://podminky.urs.cz/item/CS_URS_2023_01/914511111" TargetMode="External" /><Relationship Id="rId44" Type="http://schemas.openxmlformats.org/officeDocument/2006/relationships/hyperlink" Target="https://podminky.urs.cz/item/CS_URS_2023_01/919551112" TargetMode="External" /><Relationship Id="rId45" Type="http://schemas.openxmlformats.org/officeDocument/2006/relationships/hyperlink" Target="https://podminky.urs.cz/item/CS_URS_2023_01/919732211" TargetMode="External" /><Relationship Id="rId46" Type="http://schemas.openxmlformats.org/officeDocument/2006/relationships/hyperlink" Target="https://podminky.urs.cz/item/CS_URS_2023_01/998225111" TargetMode="External" /><Relationship Id="rId47" Type="http://schemas.openxmlformats.org/officeDocument/2006/relationships/hyperlink" Target="https://podminky.urs.cz/item/CS_URS_2023_01/998225194" TargetMode="External" /><Relationship Id="rId4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106" TargetMode="External" /><Relationship Id="rId2" Type="http://schemas.openxmlformats.org/officeDocument/2006/relationships/hyperlink" Target="https://podminky.urs.cz/item/CS_URS_2023_01/171201221" TargetMode="External" /><Relationship Id="rId3" Type="http://schemas.openxmlformats.org/officeDocument/2006/relationships/hyperlink" Target="https://podminky.urs.cz/item/CS_URS_2023_01/171251201" TargetMode="External" /><Relationship Id="rId4" Type="http://schemas.openxmlformats.org/officeDocument/2006/relationships/hyperlink" Target="https://podminky.urs.cz/item/CS_URS_2023_01/174151101" TargetMode="External" /><Relationship Id="rId5" Type="http://schemas.openxmlformats.org/officeDocument/2006/relationships/hyperlink" Target="https://podminky.urs.cz/item/CS_URS_2023_01/273321117" TargetMode="External" /><Relationship Id="rId6" Type="http://schemas.openxmlformats.org/officeDocument/2006/relationships/hyperlink" Target="https://podminky.urs.cz/item/CS_URS_2023_01/273354111" TargetMode="External" /><Relationship Id="rId7" Type="http://schemas.openxmlformats.org/officeDocument/2006/relationships/hyperlink" Target="https://podminky.urs.cz/item/CS_URS_2023_01/273354211" TargetMode="External" /><Relationship Id="rId8" Type="http://schemas.openxmlformats.org/officeDocument/2006/relationships/hyperlink" Target="https://podminky.urs.cz/item/CS_URS_2023_01/273361116" TargetMode="External" /><Relationship Id="rId9" Type="http://schemas.openxmlformats.org/officeDocument/2006/relationships/hyperlink" Target="https://podminky.urs.cz/item/CS_URS_2023_01/311321411" TargetMode="External" /><Relationship Id="rId10" Type="http://schemas.openxmlformats.org/officeDocument/2006/relationships/hyperlink" Target="https://podminky.urs.cz/item/CS_URS_2023_01/311351121" TargetMode="External" /><Relationship Id="rId11" Type="http://schemas.openxmlformats.org/officeDocument/2006/relationships/hyperlink" Target="https://podminky.urs.cz/item/CS_URS_2023_01/311351122" TargetMode="External" /><Relationship Id="rId12" Type="http://schemas.openxmlformats.org/officeDocument/2006/relationships/hyperlink" Target="https://podminky.urs.cz/item/CS_URS_2023_01/311361821" TargetMode="External" /><Relationship Id="rId13" Type="http://schemas.openxmlformats.org/officeDocument/2006/relationships/hyperlink" Target="https://podminky.urs.cz/item/CS_URS_2023_01/317321118" TargetMode="External" /><Relationship Id="rId14" Type="http://schemas.openxmlformats.org/officeDocument/2006/relationships/hyperlink" Target="https://podminky.urs.cz/item/CS_URS_2023_01/317353121" TargetMode="External" /><Relationship Id="rId15" Type="http://schemas.openxmlformats.org/officeDocument/2006/relationships/hyperlink" Target="https://podminky.urs.cz/item/CS_URS_2023_01/317361116" TargetMode="External" /><Relationship Id="rId16" Type="http://schemas.openxmlformats.org/officeDocument/2006/relationships/hyperlink" Target="https://podminky.urs.cz/item/CS_URS_2023_01/465513157" TargetMode="External" /><Relationship Id="rId17" Type="http://schemas.openxmlformats.org/officeDocument/2006/relationships/hyperlink" Target="https://podminky.urs.cz/item/CS_URS_2023_01/962051111" TargetMode="External" /><Relationship Id="rId18" Type="http://schemas.openxmlformats.org/officeDocument/2006/relationships/hyperlink" Target="https://podminky.urs.cz/item/CS_URS_2023_01/998212111" TargetMode="External" /><Relationship Id="rId19" Type="http://schemas.openxmlformats.org/officeDocument/2006/relationships/hyperlink" Target="https://podminky.urs.cz/item/CS_URS_2023_01/711113121" TargetMode="External" /><Relationship Id="rId20" Type="http://schemas.openxmlformats.org/officeDocument/2006/relationships/hyperlink" Target="https://podminky.urs.cz/item/CS_URS_2023_01/711491172" TargetMode="External" /><Relationship Id="rId21" Type="http://schemas.openxmlformats.org/officeDocument/2006/relationships/hyperlink" Target="https://podminky.urs.cz/item/CS_URS_2023_01/767163121" TargetMode="External" /><Relationship Id="rId2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106" TargetMode="External" /><Relationship Id="rId2" Type="http://schemas.openxmlformats.org/officeDocument/2006/relationships/hyperlink" Target="https://podminky.urs.cz/item/CS_URS_2023_01/171201221" TargetMode="External" /><Relationship Id="rId3" Type="http://schemas.openxmlformats.org/officeDocument/2006/relationships/hyperlink" Target="https://podminky.urs.cz/item/CS_URS_2023_01/171251201" TargetMode="External" /><Relationship Id="rId4" Type="http://schemas.openxmlformats.org/officeDocument/2006/relationships/hyperlink" Target="https://podminky.urs.cz/item/CS_URS_2023_01/174151101" TargetMode="External" /><Relationship Id="rId5" Type="http://schemas.openxmlformats.org/officeDocument/2006/relationships/hyperlink" Target="https://podminky.urs.cz/item/CS_URS_2023_01/273321117" TargetMode="External" /><Relationship Id="rId6" Type="http://schemas.openxmlformats.org/officeDocument/2006/relationships/hyperlink" Target="https://podminky.urs.cz/item/CS_URS_2023_01/273354111" TargetMode="External" /><Relationship Id="rId7" Type="http://schemas.openxmlformats.org/officeDocument/2006/relationships/hyperlink" Target="https://podminky.urs.cz/item/CS_URS_2023_01/273354211" TargetMode="External" /><Relationship Id="rId8" Type="http://schemas.openxmlformats.org/officeDocument/2006/relationships/hyperlink" Target="https://podminky.urs.cz/item/CS_URS_2023_01/273361116" TargetMode="External" /><Relationship Id="rId9" Type="http://schemas.openxmlformats.org/officeDocument/2006/relationships/hyperlink" Target="https://podminky.urs.cz/item/CS_URS_2023_01/311321411" TargetMode="External" /><Relationship Id="rId10" Type="http://schemas.openxmlformats.org/officeDocument/2006/relationships/hyperlink" Target="https://podminky.urs.cz/item/CS_URS_2023_01/311351121" TargetMode="External" /><Relationship Id="rId11" Type="http://schemas.openxmlformats.org/officeDocument/2006/relationships/hyperlink" Target="https://podminky.urs.cz/item/CS_URS_2023_01/311351122" TargetMode="External" /><Relationship Id="rId12" Type="http://schemas.openxmlformats.org/officeDocument/2006/relationships/hyperlink" Target="https://podminky.urs.cz/item/CS_URS_2023_01/311361821" TargetMode="External" /><Relationship Id="rId13" Type="http://schemas.openxmlformats.org/officeDocument/2006/relationships/hyperlink" Target="https://podminky.urs.cz/item/CS_URS_2023_01/317321118" TargetMode="External" /><Relationship Id="rId14" Type="http://schemas.openxmlformats.org/officeDocument/2006/relationships/hyperlink" Target="https://podminky.urs.cz/item/CS_URS_2023_01/317353121" TargetMode="External" /><Relationship Id="rId15" Type="http://schemas.openxmlformats.org/officeDocument/2006/relationships/hyperlink" Target="https://podminky.urs.cz/item/CS_URS_2023_01/317361116" TargetMode="External" /><Relationship Id="rId16" Type="http://schemas.openxmlformats.org/officeDocument/2006/relationships/hyperlink" Target="https://podminky.urs.cz/item/CS_URS_2023_01/321213345" TargetMode="External" /><Relationship Id="rId17" Type="http://schemas.openxmlformats.org/officeDocument/2006/relationships/hyperlink" Target="https://podminky.urs.cz/item/CS_URS_2023_01/334214121" TargetMode="External" /><Relationship Id="rId18" Type="http://schemas.openxmlformats.org/officeDocument/2006/relationships/hyperlink" Target="https://podminky.urs.cz/item/CS_URS_2023_01/465513157" TargetMode="External" /><Relationship Id="rId19" Type="http://schemas.openxmlformats.org/officeDocument/2006/relationships/hyperlink" Target="https://podminky.urs.cz/item/CS_URS_2023_01/962051111" TargetMode="External" /><Relationship Id="rId20" Type="http://schemas.openxmlformats.org/officeDocument/2006/relationships/hyperlink" Target="https://podminky.urs.cz/item/CS_URS_2023_01/985121222" TargetMode="External" /><Relationship Id="rId21" Type="http://schemas.openxmlformats.org/officeDocument/2006/relationships/hyperlink" Target="https://podminky.urs.cz/item/CS_URS_2023_01/985131111" TargetMode="External" /><Relationship Id="rId22" Type="http://schemas.openxmlformats.org/officeDocument/2006/relationships/hyperlink" Target="https://podminky.urs.cz/item/CS_URS_2023_01/985231112" TargetMode="External" /><Relationship Id="rId23" Type="http://schemas.openxmlformats.org/officeDocument/2006/relationships/hyperlink" Target="https://podminky.urs.cz/item/CS_URS_2023_01/985233121" TargetMode="External" /><Relationship Id="rId24" Type="http://schemas.openxmlformats.org/officeDocument/2006/relationships/hyperlink" Target="https://podminky.urs.cz/item/CS_URS_2023_01/985311111" TargetMode="External" /><Relationship Id="rId25" Type="http://schemas.openxmlformats.org/officeDocument/2006/relationships/hyperlink" Target="https://podminky.urs.cz/item/CS_URS_2023_01/985311114" TargetMode="External" /><Relationship Id="rId26" Type="http://schemas.openxmlformats.org/officeDocument/2006/relationships/hyperlink" Target="https://podminky.urs.cz/item/CS_URS_2023_01/985312111" TargetMode="External" /><Relationship Id="rId27" Type="http://schemas.openxmlformats.org/officeDocument/2006/relationships/hyperlink" Target="https://podminky.urs.cz/item/CS_URS_2023_01/985321111" TargetMode="External" /><Relationship Id="rId28" Type="http://schemas.openxmlformats.org/officeDocument/2006/relationships/hyperlink" Target="https://podminky.urs.cz/item/CS_URS_2023_01/998212111" TargetMode="External" /><Relationship Id="rId29" Type="http://schemas.openxmlformats.org/officeDocument/2006/relationships/hyperlink" Target="https://podminky.urs.cz/item/CS_URS_2023_01/711111001" TargetMode="External" /><Relationship Id="rId30" Type="http://schemas.openxmlformats.org/officeDocument/2006/relationships/hyperlink" Target="https://podminky.urs.cz/item/CS_URS_2023_01/711441559" TargetMode="External" /><Relationship Id="rId31" Type="http://schemas.openxmlformats.org/officeDocument/2006/relationships/hyperlink" Target="https://podminky.urs.cz/item/CS_URS_2023_01/711491172" TargetMode="External" /><Relationship Id="rId32" Type="http://schemas.openxmlformats.org/officeDocument/2006/relationships/hyperlink" Target="https://podminky.urs.cz/item/CS_URS_2023_01/767163121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2201111" TargetMode="External" /><Relationship Id="rId3" Type="http://schemas.openxmlformats.org/officeDocument/2006/relationships/hyperlink" Target="https://podminky.urs.cz/item/CS_URS_2023_01/112201112" TargetMode="External" /><Relationship Id="rId4" Type="http://schemas.openxmlformats.org/officeDocument/2006/relationships/hyperlink" Target="https://podminky.urs.cz/item/CS_URS_2023_01/112201113" TargetMode="External" /><Relationship Id="rId5" Type="http://schemas.openxmlformats.org/officeDocument/2006/relationships/hyperlink" Target="https://podminky.urs.cz/item/CS_URS_2023_01/112201114" TargetMode="External" /><Relationship Id="rId6" Type="http://schemas.openxmlformats.org/officeDocument/2006/relationships/hyperlink" Target="https://podminky.urs.cz/item/CS_URS_2023_01/112201115" TargetMode="External" /><Relationship Id="rId7" Type="http://schemas.openxmlformats.org/officeDocument/2006/relationships/hyperlink" Target="https://podminky.urs.cz/item/CS_URS_2023_01/112201117" TargetMode="External" /><Relationship Id="rId8" Type="http://schemas.openxmlformats.org/officeDocument/2006/relationships/hyperlink" Target="https://podminky.urs.cz/item/CS_URS_2023_01/113107223" TargetMode="External" /><Relationship Id="rId9" Type="http://schemas.openxmlformats.org/officeDocument/2006/relationships/hyperlink" Target="https://podminky.urs.cz/item/CS_URS_2023_01/122151106a" TargetMode="External" /><Relationship Id="rId10" Type="http://schemas.openxmlformats.org/officeDocument/2006/relationships/hyperlink" Target="https://podminky.urs.cz/item/CS_URS_2023_01/122151106b" TargetMode="External" /><Relationship Id="rId11" Type="http://schemas.openxmlformats.org/officeDocument/2006/relationships/hyperlink" Target="https://podminky.urs.cz/item/CS_URS_2023_01/122151404" TargetMode="External" /><Relationship Id="rId12" Type="http://schemas.openxmlformats.org/officeDocument/2006/relationships/hyperlink" Target="https://podminky.urs.cz/item/CS_URS_2023_01/122151406" TargetMode="External" /><Relationship Id="rId13" Type="http://schemas.openxmlformats.org/officeDocument/2006/relationships/hyperlink" Target="https://podminky.urs.cz/item/CS_URS_2023_01/131151201" TargetMode="External" /><Relationship Id="rId14" Type="http://schemas.openxmlformats.org/officeDocument/2006/relationships/hyperlink" Target="https://podminky.urs.cz/item/CS_URS_2023_01/132151101" TargetMode="External" /><Relationship Id="rId15" Type="http://schemas.openxmlformats.org/officeDocument/2006/relationships/hyperlink" Target="https://podminky.urs.cz/item/CS_URS_2023_01/132151254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201402" TargetMode="External" /><Relationship Id="rId18" Type="http://schemas.openxmlformats.org/officeDocument/2006/relationships/hyperlink" Target="https://podminky.urs.cz/item/CS_URS_2023_01/162201403" TargetMode="External" /><Relationship Id="rId19" Type="http://schemas.openxmlformats.org/officeDocument/2006/relationships/hyperlink" Target="https://podminky.urs.cz/item/CS_URS_2023_01/162201404" TargetMode="External" /><Relationship Id="rId20" Type="http://schemas.openxmlformats.org/officeDocument/2006/relationships/hyperlink" Target="https://podminky.urs.cz/item/CS_URS_2023_01/171151103" TargetMode="External" /><Relationship Id="rId21" Type="http://schemas.openxmlformats.org/officeDocument/2006/relationships/hyperlink" Target="https://podminky.urs.cz/item/CS_URS_2023_01/171152111" TargetMode="External" /><Relationship Id="rId22" Type="http://schemas.openxmlformats.org/officeDocument/2006/relationships/hyperlink" Target="https://podminky.urs.cz/item/CS_URS_2023_01/171201221" TargetMode="External" /><Relationship Id="rId23" Type="http://schemas.openxmlformats.org/officeDocument/2006/relationships/hyperlink" Target="https://podminky.urs.cz/item/CS_URS_2023_01/171251201" TargetMode="External" /><Relationship Id="rId24" Type="http://schemas.openxmlformats.org/officeDocument/2006/relationships/hyperlink" Target="https://podminky.urs.cz/item/CS_URS_2023_01/174111101" TargetMode="External" /><Relationship Id="rId25" Type="http://schemas.openxmlformats.org/officeDocument/2006/relationships/hyperlink" Target="https://podminky.urs.cz/item/CS_URS_2023_01/175151101" TargetMode="External" /><Relationship Id="rId26" Type="http://schemas.openxmlformats.org/officeDocument/2006/relationships/hyperlink" Target="https://podminky.urs.cz/item/CS_URS_2023_01/181451121" TargetMode="External" /><Relationship Id="rId27" Type="http://schemas.openxmlformats.org/officeDocument/2006/relationships/hyperlink" Target="https://podminky.urs.cz/item/CS_URS_2023_01/181951112" TargetMode="External" /><Relationship Id="rId28" Type="http://schemas.openxmlformats.org/officeDocument/2006/relationships/hyperlink" Target="https://podminky.urs.cz/item/CS_URS_2023_01/182251101" TargetMode="External" /><Relationship Id="rId29" Type="http://schemas.openxmlformats.org/officeDocument/2006/relationships/hyperlink" Target="https://podminky.urs.cz/item/CS_URS_2023_01/182351123" TargetMode="External" /><Relationship Id="rId30" Type="http://schemas.openxmlformats.org/officeDocument/2006/relationships/hyperlink" Target="https://podminky.urs.cz/item/CS_URS_2023_01/211531111R" TargetMode="External" /><Relationship Id="rId31" Type="http://schemas.openxmlformats.org/officeDocument/2006/relationships/hyperlink" Target="https://podminky.urs.cz/item/CS_URS_2023_01/211971122" TargetMode="External" /><Relationship Id="rId32" Type="http://schemas.openxmlformats.org/officeDocument/2006/relationships/hyperlink" Target="https://podminky.urs.cz/item/CS_URS_2023_01/274311127" TargetMode="External" /><Relationship Id="rId33" Type="http://schemas.openxmlformats.org/officeDocument/2006/relationships/hyperlink" Target="https://podminky.urs.cz/item/CS_URS_2023_01/451312111" TargetMode="External" /><Relationship Id="rId34" Type="http://schemas.openxmlformats.org/officeDocument/2006/relationships/hyperlink" Target="https://podminky.urs.cz/item/CS_URS_2023_01/451315114" TargetMode="External" /><Relationship Id="rId35" Type="http://schemas.openxmlformats.org/officeDocument/2006/relationships/hyperlink" Target="https://podminky.urs.cz/item/CS_URS_2023_01/564752111" TargetMode="External" /><Relationship Id="rId36" Type="http://schemas.openxmlformats.org/officeDocument/2006/relationships/hyperlink" Target="https://podminky.urs.cz/item/CS_URS_2023_01/564861111" TargetMode="External" /><Relationship Id="rId37" Type="http://schemas.openxmlformats.org/officeDocument/2006/relationships/hyperlink" Target="https://podminky.urs.cz/item/CS_URS_2023_01/564871111" TargetMode="External" /><Relationship Id="rId38" Type="http://schemas.openxmlformats.org/officeDocument/2006/relationships/hyperlink" Target="https://podminky.urs.cz/item/CS_URS_2023_01/565145111" TargetMode="External" /><Relationship Id="rId39" Type="http://schemas.openxmlformats.org/officeDocument/2006/relationships/hyperlink" Target="https://podminky.urs.cz/item/CS_URS_2023_01/569931132" TargetMode="External" /><Relationship Id="rId40" Type="http://schemas.openxmlformats.org/officeDocument/2006/relationships/hyperlink" Target="https://podminky.urs.cz/item/CS_URS_2023_01/573111112" TargetMode="External" /><Relationship Id="rId41" Type="http://schemas.openxmlformats.org/officeDocument/2006/relationships/hyperlink" Target="https://podminky.urs.cz/item/CS_URS_2023_01/573231107" TargetMode="External" /><Relationship Id="rId42" Type="http://schemas.openxmlformats.org/officeDocument/2006/relationships/hyperlink" Target="https://podminky.urs.cz/item/CS_URS_2023_01/577134111" TargetMode="External" /><Relationship Id="rId43" Type="http://schemas.openxmlformats.org/officeDocument/2006/relationships/hyperlink" Target="https://podminky.urs.cz/item/CS_URS_2021_02/594411111" TargetMode="External" /><Relationship Id="rId44" Type="http://schemas.openxmlformats.org/officeDocument/2006/relationships/hyperlink" Target="https://podminky.urs.cz/item/CS_URS_2023_01/599632111" TargetMode="External" /><Relationship Id="rId45" Type="http://schemas.openxmlformats.org/officeDocument/2006/relationships/hyperlink" Target="https://podminky.urs.cz/item/CS_URS_2023_01/914111111" TargetMode="External" /><Relationship Id="rId46" Type="http://schemas.openxmlformats.org/officeDocument/2006/relationships/hyperlink" Target="https://podminky.urs.cz/item/CS_URS_2023_01/914511111" TargetMode="External" /><Relationship Id="rId47" Type="http://schemas.openxmlformats.org/officeDocument/2006/relationships/hyperlink" Target="https://podminky.urs.cz/item/CS_URS_2023_01/919551112" TargetMode="External" /><Relationship Id="rId48" Type="http://schemas.openxmlformats.org/officeDocument/2006/relationships/hyperlink" Target="https://podminky.urs.cz/item/CS_URS_2023_01/919551114" TargetMode="External" /><Relationship Id="rId49" Type="http://schemas.openxmlformats.org/officeDocument/2006/relationships/hyperlink" Target="https://podminky.urs.cz/item/CS_URS_2023_01/919732211" TargetMode="External" /><Relationship Id="rId50" Type="http://schemas.openxmlformats.org/officeDocument/2006/relationships/hyperlink" Target="https://podminky.urs.cz/item/CS_URS_2023_01/935111211" TargetMode="External" /><Relationship Id="rId51" Type="http://schemas.openxmlformats.org/officeDocument/2006/relationships/hyperlink" Target="https://podminky.urs.cz/item/CS_URS_2023_01/998225111" TargetMode="External" /><Relationship Id="rId52" Type="http://schemas.openxmlformats.org/officeDocument/2006/relationships/hyperlink" Target="https://podminky.urs.cz/item/CS_URS_2023_01/998225194" TargetMode="External" /><Relationship Id="rId5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4151101" TargetMode="External" /><Relationship Id="rId2" Type="http://schemas.openxmlformats.org/officeDocument/2006/relationships/hyperlink" Target="https://podminky.urs.cz/item/CS_URS_2023_01/174151101" TargetMode="External" /><Relationship Id="rId3" Type="http://schemas.openxmlformats.org/officeDocument/2006/relationships/hyperlink" Target="https://podminky.urs.cz/item/CS_URS_2023_01/175253101" TargetMode="External" /><Relationship Id="rId4" Type="http://schemas.openxmlformats.org/officeDocument/2006/relationships/hyperlink" Target="https://podminky.urs.cz/item/CS_URS_2023_01/181351103" TargetMode="External" /><Relationship Id="rId5" Type="http://schemas.openxmlformats.org/officeDocument/2006/relationships/hyperlink" Target="https://podminky.urs.cz/item/CS_URS_2023_01/131151106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212341111" TargetMode="External" /><Relationship Id="rId9" Type="http://schemas.openxmlformats.org/officeDocument/2006/relationships/hyperlink" Target="https://podminky.urs.cz/item/CS_URS_2023_01/212792212" TargetMode="External" /><Relationship Id="rId10" Type="http://schemas.openxmlformats.org/officeDocument/2006/relationships/hyperlink" Target="https://podminky.urs.cz/item/CS_URS_2023_01/273311124" TargetMode="External" /><Relationship Id="rId11" Type="http://schemas.openxmlformats.org/officeDocument/2006/relationships/hyperlink" Target="https://podminky.urs.cz/item/CS_URS_2023_01/273321117" TargetMode="External" /><Relationship Id="rId12" Type="http://schemas.openxmlformats.org/officeDocument/2006/relationships/hyperlink" Target="https://podminky.urs.cz/item/CS_URS_2023_01/273354111" TargetMode="External" /><Relationship Id="rId13" Type="http://schemas.openxmlformats.org/officeDocument/2006/relationships/hyperlink" Target="https://podminky.urs.cz/item/CS_URS_2023_01/273354211" TargetMode="External" /><Relationship Id="rId14" Type="http://schemas.openxmlformats.org/officeDocument/2006/relationships/hyperlink" Target="https://podminky.urs.cz/item/CS_URS_2023_01/273361116" TargetMode="External" /><Relationship Id="rId15" Type="http://schemas.openxmlformats.org/officeDocument/2006/relationships/hyperlink" Target="https://podminky.urs.cz/item/CS_URS_2023_01/311321411" TargetMode="External" /><Relationship Id="rId16" Type="http://schemas.openxmlformats.org/officeDocument/2006/relationships/hyperlink" Target="https://podminky.urs.cz/item/CS_URS_2023_01/311351121" TargetMode="External" /><Relationship Id="rId17" Type="http://schemas.openxmlformats.org/officeDocument/2006/relationships/hyperlink" Target="https://podminky.urs.cz/item/CS_URS_2023_01/311351122" TargetMode="External" /><Relationship Id="rId18" Type="http://schemas.openxmlformats.org/officeDocument/2006/relationships/hyperlink" Target="https://podminky.urs.cz/item/CS_URS_2023_01/311361821" TargetMode="External" /><Relationship Id="rId19" Type="http://schemas.openxmlformats.org/officeDocument/2006/relationships/hyperlink" Target="https://podminky.urs.cz/item/CS_URS_2023_01/317321118" TargetMode="External" /><Relationship Id="rId20" Type="http://schemas.openxmlformats.org/officeDocument/2006/relationships/hyperlink" Target="https://podminky.urs.cz/item/CS_URS_2023_01/317353121" TargetMode="External" /><Relationship Id="rId21" Type="http://schemas.openxmlformats.org/officeDocument/2006/relationships/hyperlink" Target="https://podminky.urs.cz/item/CS_URS_2023_01/317361116" TargetMode="External" /><Relationship Id="rId22" Type="http://schemas.openxmlformats.org/officeDocument/2006/relationships/hyperlink" Target="https://podminky.urs.cz/item/CS_URS_2023_01/317661132" TargetMode="External" /><Relationship Id="rId23" Type="http://schemas.openxmlformats.org/officeDocument/2006/relationships/hyperlink" Target="https://podminky.urs.cz/item/CS_URS_2023_01/321213345" TargetMode="External" /><Relationship Id="rId24" Type="http://schemas.openxmlformats.org/officeDocument/2006/relationships/hyperlink" Target="https://podminky.urs.cz/item/CS_URS_2023_01/334214121" TargetMode="External" /><Relationship Id="rId25" Type="http://schemas.openxmlformats.org/officeDocument/2006/relationships/hyperlink" Target="https://podminky.urs.cz/item/CS_URS_2023_01/348181122" TargetMode="External" /><Relationship Id="rId26" Type="http://schemas.openxmlformats.org/officeDocument/2006/relationships/hyperlink" Target="https://podminky.urs.cz/item/CS_URS_2023_01/348181131" TargetMode="External" /><Relationship Id="rId27" Type="http://schemas.openxmlformats.org/officeDocument/2006/relationships/hyperlink" Target="https://podminky.urs.cz/item/CS_URS_2023_01/463211111" TargetMode="External" /><Relationship Id="rId28" Type="http://schemas.openxmlformats.org/officeDocument/2006/relationships/hyperlink" Target="https://podminky.urs.cz/item/CS_URS_2023_01/935111111" TargetMode="External" /><Relationship Id="rId29" Type="http://schemas.openxmlformats.org/officeDocument/2006/relationships/hyperlink" Target="https://podminky.urs.cz/item/CS_URS_2023_01/711113121" TargetMode="External" /><Relationship Id="rId30" Type="http://schemas.openxmlformats.org/officeDocument/2006/relationships/hyperlink" Target="https://podminky.urs.cz/item/CS_URS_2023_01/711491172" TargetMode="External" /><Relationship Id="rId31" Type="http://schemas.openxmlformats.org/officeDocument/2006/relationships/hyperlink" Target="https://podminky.urs.cz/item/CS_URS_2023_01/711491471" TargetMode="External" /><Relationship Id="rId3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115" TargetMode="External" /><Relationship Id="rId2" Type="http://schemas.openxmlformats.org/officeDocument/2006/relationships/hyperlink" Target="https://podminky.urs.cz/item/CS_URS_2023_01/184201111" TargetMode="External" /><Relationship Id="rId3" Type="http://schemas.openxmlformats.org/officeDocument/2006/relationships/hyperlink" Target="https://podminky.urs.cz/item/CS_URS_2023_01/184501121" TargetMode="External" /><Relationship Id="rId4" Type="http://schemas.openxmlformats.org/officeDocument/2006/relationships/hyperlink" Target="https://podminky.urs.cz/item/CS_URS_2023_01/184801121" TargetMode="External" /><Relationship Id="rId5" Type="http://schemas.openxmlformats.org/officeDocument/2006/relationships/hyperlink" Target="https://podminky.urs.cz/item/CS_URS_2023_01/185802114" TargetMode="External" /><Relationship Id="rId6" Type="http://schemas.openxmlformats.org/officeDocument/2006/relationships/hyperlink" Target="https://podminky.urs.cz/item/CS_URS_2023_01/998231311" TargetMode="External" /><Relationship Id="rId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workbookViewId="0" topLeftCell="A43">
      <selection activeCell="A55" sqref="A55:XFD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3"/>
      <c r="AQ5" s="23"/>
      <c r="AR5" s="21"/>
      <c r="BE5" s="277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3"/>
      <c r="AQ6" s="23"/>
      <c r="AR6" s="21"/>
      <c r="BE6" s="27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27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278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278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278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278"/>
      <c r="BS13" s="18" t="s">
        <v>6</v>
      </c>
    </row>
    <row r="14" spans="2:71" ht="13.2">
      <c r="B14" s="22"/>
      <c r="C14" s="23"/>
      <c r="D14" s="23"/>
      <c r="E14" s="283" t="s">
        <v>30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78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278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278"/>
      <c r="BS17" s="18" t="s">
        <v>33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8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278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278"/>
      <c r="BS20" s="18" t="s">
        <v>33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8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8"/>
    </row>
    <row r="23" spans="2:57" s="1" customFormat="1" ht="47.25" customHeight="1">
      <c r="B23" s="22"/>
      <c r="C23" s="23"/>
      <c r="D23" s="23"/>
      <c r="E23" s="285" t="s">
        <v>36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3"/>
      <c r="AP23" s="23"/>
      <c r="AQ23" s="23"/>
      <c r="AR23" s="21"/>
      <c r="BE23" s="278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8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8"/>
    </row>
    <row r="26" spans="1:57" s="2" customFormat="1" ht="25.95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6">
        <f>ROUND(AG54,2)</f>
        <v>0</v>
      </c>
      <c r="AL26" s="287"/>
      <c r="AM26" s="287"/>
      <c r="AN26" s="287"/>
      <c r="AO26" s="287"/>
      <c r="AP26" s="37"/>
      <c r="AQ26" s="37"/>
      <c r="AR26" s="40"/>
      <c r="BE26" s="278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8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8" t="s">
        <v>38</v>
      </c>
      <c r="M28" s="288"/>
      <c r="N28" s="288"/>
      <c r="O28" s="288"/>
      <c r="P28" s="288"/>
      <c r="Q28" s="37"/>
      <c r="R28" s="37"/>
      <c r="S28" s="37"/>
      <c r="T28" s="37"/>
      <c r="U28" s="37"/>
      <c r="V28" s="37"/>
      <c r="W28" s="288" t="s">
        <v>39</v>
      </c>
      <c r="X28" s="288"/>
      <c r="Y28" s="288"/>
      <c r="Z28" s="288"/>
      <c r="AA28" s="288"/>
      <c r="AB28" s="288"/>
      <c r="AC28" s="288"/>
      <c r="AD28" s="288"/>
      <c r="AE28" s="288"/>
      <c r="AF28" s="37"/>
      <c r="AG28" s="37"/>
      <c r="AH28" s="37"/>
      <c r="AI28" s="37"/>
      <c r="AJ28" s="37"/>
      <c r="AK28" s="288" t="s">
        <v>40</v>
      </c>
      <c r="AL28" s="288"/>
      <c r="AM28" s="288"/>
      <c r="AN28" s="288"/>
      <c r="AO28" s="288"/>
      <c r="AP28" s="37"/>
      <c r="AQ28" s="37"/>
      <c r="AR28" s="40"/>
      <c r="BE28" s="278"/>
    </row>
    <row r="29" spans="2:57" s="3" customFormat="1" ht="14.4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91">
        <v>0.21</v>
      </c>
      <c r="M29" s="290"/>
      <c r="N29" s="290"/>
      <c r="O29" s="290"/>
      <c r="P29" s="290"/>
      <c r="Q29" s="42"/>
      <c r="R29" s="42"/>
      <c r="S29" s="42"/>
      <c r="T29" s="42"/>
      <c r="U29" s="42"/>
      <c r="V29" s="42"/>
      <c r="W29" s="289">
        <f>ROUND(AZ54,2)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2"/>
      <c r="AG29" s="42"/>
      <c r="AH29" s="42"/>
      <c r="AI29" s="42"/>
      <c r="AJ29" s="42"/>
      <c r="AK29" s="289">
        <f>ROUND(AV54,2)</f>
        <v>0</v>
      </c>
      <c r="AL29" s="290"/>
      <c r="AM29" s="290"/>
      <c r="AN29" s="290"/>
      <c r="AO29" s="290"/>
      <c r="AP29" s="42"/>
      <c r="AQ29" s="42"/>
      <c r="AR29" s="43"/>
      <c r="BE29" s="279"/>
    </row>
    <row r="30" spans="2:57" s="3" customFormat="1" ht="14.4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91">
        <v>0.15</v>
      </c>
      <c r="M30" s="290"/>
      <c r="N30" s="290"/>
      <c r="O30" s="290"/>
      <c r="P30" s="290"/>
      <c r="Q30" s="42"/>
      <c r="R30" s="42"/>
      <c r="S30" s="42"/>
      <c r="T30" s="42"/>
      <c r="U30" s="42"/>
      <c r="V30" s="42"/>
      <c r="W30" s="289">
        <f>ROUND(BA54,2)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2"/>
      <c r="AG30" s="42"/>
      <c r="AH30" s="42"/>
      <c r="AI30" s="42"/>
      <c r="AJ30" s="42"/>
      <c r="AK30" s="289">
        <f>ROUND(AW54,2)</f>
        <v>0</v>
      </c>
      <c r="AL30" s="290"/>
      <c r="AM30" s="290"/>
      <c r="AN30" s="290"/>
      <c r="AO30" s="290"/>
      <c r="AP30" s="42"/>
      <c r="AQ30" s="42"/>
      <c r="AR30" s="43"/>
      <c r="BE30" s="279"/>
    </row>
    <row r="31" spans="2:57" s="3" customFormat="1" ht="14.4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91">
        <v>0.21</v>
      </c>
      <c r="M31" s="290"/>
      <c r="N31" s="290"/>
      <c r="O31" s="290"/>
      <c r="P31" s="290"/>
      <c r="Q31" s="42"/>
      <c r="R31" s="42"/>
      <c r="S31" s="42"/>
      <c r="T31" s="42"/>
      <c r="U31" s="42"/>
      <c r="V31" s="42"/>
      <c r="W31" s="289">
        <f>ROUND(BB54,2)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2"/>
      <c r="AG31" s="42"/>
      <c r="AH31" s="42"/>
      <c r="AI31" s="42"/>
      <c r="AJ31" s="42"/>
      <c r="AK31" s="289">
        <v>0</v>
      </c>
      <c r="AL31" s="290"/>
      <c r="AM31" s="290"/>
      <c r="AN31" s="290"/>
      <c r="AO31" s="290"/>
      <c r="AP31" s="42"/>
      <c r="AQ31" s="42"/>
      <c r="AR31" s="43"/>
      <c r="BE31" s="279"/>
    </row>
    <row r="32" spans="2:57" s="3" customFormat="1" ht="14.4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91">
        <v>0.15</v>
      </c>
      <c r="M32" s="290"/>
      <c r="N32" s="290"/>
      <c r="O32" s="290"/>
      <c r="P32" s="290"/>
      <c r="Q32" s="42"/>
      <c r="R32" s="42"/>
      <c r="S32" s="42"/>
      <c r="T32" s="42"/>
      <c r="U32" s="42"/>
      <c r="V32" s="42"/>
      <c r="W32" s="289">
        <f>ROUND(BC54,2)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2"/>
      <c r="AG32" s="42"/>
      <c r="AH32" s="42"/>
      <c r="AI32" s="42"/>
      <c r="AJ32" s="42"/>
      <c r="AK32" s="289">
        <v>0</v>
      </c>
      <c r="AL32" s="290"/>
      <c r="AM32" s="290"/>
      <c r="AN32" s="290"/>
      <c r="AO32" s="290"/>
      <c r="AP32" s="42"/>
      <c r="AQ32" s="42"/>
      <c r="AR32" s="43"/>
      <c r="BE32" s="279"/>
    </row>
    <row r="33" spans="2:44" s="3" customFormat="1" ht="14.4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91">
        <v>0</v>
      </c>
      <c r="M33" s="290"/>
      <c r="N33" s="290"/>
      <c r="O33" s="290"/>
      <c r="P33" s="290"/>
      <c r="Q33" s="42"/>
      <c r="R33" s="42"/>
      <c r="S33" s="42"/>
      <c r="T33" s="42"/>
      <c r="U33" s="42"/>
      <c r="V33" s="42"/>
      <c r="W33" s="289">
        <f>ROUND(BD54,2)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2"/>
      <c r="AG33" s="42"/>
      <c r="AH33" s="42"/>
      <c r="AI33" s="42"/>
      <c r="AJ33" s="42"/>
      <c r="AK33" s="289">
        <v>0</v>
      </c>
      <c r="AL33" s="290"/>
      <c r="AM33" s="290"/>
      <c r="AN33" s="290"/>
      <c r="AO33" s="290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95" t="s">
        <v>49</v>
      </c>
      <c r="Y35" s="293"/>
      <c r="Z35" s="293"/>
      <c r="AA35" s="293"/>
      <c r="AB35" s="293"/>
      <c r="AC35" s="46"/>
      <c r="AD35" s="46"/>
      <c r="AE35" s="46"/>
      <c r="AF35" s="46"/>
      <c r="AG35" s="46"/>
      <c r="AH35" s="46"/>
      <c r="AI35" s="46"/>
      <c r="AJ35" s="46"/>
      <c r="AK35" s="292">
        <f>SUM(AK26:AK33)</f>
        <v>0</v>
      </c>
      <c r="AL35" s="293"/>
      <c r="AM35" s="293"/>
      <c r="AN35" s="293"/>
      <c r="AO35" s="294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180028_VZ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74" t="str">
        <f>K6</f>
        <v>Realizace SZ KoPÚ v k.ú. Fulnek 1.etapa - 2023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00" t="str">
        <f>IF(AN8="","",AN8)</f>
        <v>15. 3. 2023</v>
      </c>
      <c r="AN47" s="300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pozemkový úřad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01" t="str">
        <f>IF(E17="","",E17)</f>
        <v>Dopravoprojekt Ostrava a.s.</v>
      </c>
      <c r="AN49" s="302"/>
      <c r="AO49" s="302"/>
      <c r="AP49" s="302"/>
      <c r="AQ49" s="37"/>
      <c r="AR49" s="40"/>
      <c r="AS49" s="303" t="s">
        <v>51</v>
      </c>
      <c r="AT49" s="30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01" t="str">
        <f>IF(E20="","",E20)</f>
        <v xml:space="preserve"> </v>
      </c>
      <c r="AN50" s="302"/>
      <c r="AO50" s="302"/>
      <c r="AP50" s="302"/>
      <c r="AQ50" s="37"/>
      <c r="AR50" s="40"/>
      <c r="AS50" s="305"/>
      <c r="AT50" s="30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07"/>
      <c r="AT51" s="30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0" t="s">
        <v>52</v>
      </c>
      <c r="D52" s="271"/>
      <c r="E52" s="271"/>
      <c r="F52" s="271"/>
      <c r="G52" s="271"/>
      <c r="H52" s="67"/>
      <c r="I52" s="273" t="s">
        <v>53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99" t="s">
        <v>54</v>
      </c>
      <c r="AH52" s="271"/>
      <c r="AI52" s="271"/>
      <c r="AJ52" s="271"/>
      <c r="AK52" s="271"/>
      <c r="AL52" s="271"/>
      <c r="AM52" s="271"/>
      <c r="AN52" s="273" t="s">
        <v>55</v>
      </c>
      <c r="AO52" s="271"/>
      <c r="AP52" s="271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76">
        <f>ROUND(SUM(AG55:AG65),2)</f>
        <v>0</v>
      </c>
      <c r="AH54" s="276"/>
      <c r="AI54" s="276"/>
      <c r="AJ54" s="276"/>
      <c r="AK54" s="276"/>
      <c r="AL54" s="276"/>
      <c r="AM54" s="276"/>
      <c r="AN54" s="309">
        <f aca="true" t="shared" si="0" ref="AN54:AN65">SUM(AG54,AT54)</f>
        <v>0</v>
      </c>
      <c r="AO54" s="309"/>
      <c r="AP54" s="309"/>
      <c r="AQ54" s="79" t="s">
        <v>19</v>
      </c>
      <c r="AR54" s="80"/>
      <c r="AS54" s="81">
        <f>ROUND(SUM(AS55:AS65),2)</f>
        <v>0</v>
      </c>
      <c r="AT54" s="82">
        <f aca="true" t="shared" si="1" ref="AT54:AT65">ROUND(SUM(AV54:AW54),2)</f>
        <v>0</v>
      </c>
      <c r="AU54" s="83">
        <f>ROUND(SUM(AU55:AU65),5)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ROUND(SUM(AZ55:AZ65),2)</f>
        <v>0</v>
      </c>
      <c r="BA54" s="82">
        <f>ROUND(SUM(BA55:BA65),2)</f>
        <v>0</v>
      </c>
      <c r="BB54" s="82">
        <f>ROUND(SUM(BB55:BB65),2)</f>
        <v>0</v>
      </c>
      <c r="BC54" s="82">
        <f>ROUND(SUM(BC55:BC65),2)</f>
        <v>0</v>
      </c>
      <c r="BD54" s="84">
        <f>ROUND(SUM(BD55:BD65),2)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24.75" customHeight="1" hidden="1">
      <c r="A55" s="87" t="s">
        <v>75</v>
      </c>
      <c r="B55" s="88"/>
      <c r="C55" s="89"/>
      <c r="D55" s="272" t="s">
        <v>76</v>
      </c>
      <c r="E55" s="272"/>
      <c r="F55" s="272"/>
      <c r="G55" s="272"/>
      <c r="H55" s="272"/>
      <c r="I55" s="90"/>
      <c r="J55" s="272" t="s">
        <v>77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97">
        <f>'SO 101 - 00 - Vedlejší a ...'!J30</f>
        <v>0</v>
      </c>
      <c r="AH55" s="298"/>
      <c r="AI55" s="298"/>
      <c r="AJ55" s="298"/>
      <c r="AK55" s="298"/>
      <c r="AL55" s="298"/>
      <c r="AM55" s="298"/>
      <c r="AN55" s="297">
        <f t="shared" si="0"/>
        <v>0</v>
      </c>
      <c r="AO55" s="298"/>
      <c r="AP55" s="298"/>
      <c r="AQ55" s="91" t="s">
        <v>78</v>
      </c>
      <c r="AR55" s="92"/>
      <c r="AS55" s="93">
        <v>0</v>
      </c>
      <c r="AT55" s="94">
        <f t="shared" si="1"/>
        <v>0</v>
      </c>
      <c r="AU55" s="95">
        <f>'SO 101 - 00 - Vedlejší a ...'!P83</f>
        <v>0</v>
      </c>
      <c r="AV55" s="94">
        <f>'SO 101 - 00 - Vedlejší a ...'!J33</f>
        <v>0</v>
      </c>
      <c r="AW55" s="94">
        <f>'SO 101 - 00 - Vedlejší a ...'!J34</f>
        <v>0</v>
      </c>
      <c r="AX55" s="94">
        <f>'SO 101 - 00 - Vedlejší a ...'!J35</f>
        <v>0</v>
      </c>
      <c r="AY55" s="94">
        <f>'SO 101 - 00 - Vedlejší a ...'!J36</f>
        <v>0</v>
      </c>
      <c r="AZ55" s="94">
        <f>'SO 101 - 00 - Vedlejší a ...'!F33</f>
        <v>0</v>
      </c>
      <c r="BA55" s="94">
        <f>'SO 101 - 00 - Vedlejší a ...'!F34</f>
        <v>0</v>
      </c>
      <c r="BB55" s="94">
        <f>'SO 101 - 00 - Vedlejší a ...'!F35</f>
        <v>0</v>
      </c>
      <c r="BC55" s="94">
        <f>'SO 101 - 00 - Vedlejší a ...'!F36</f>
        <v>0</v>
      </c>
      <c r="BD55" s="96">
        <f>'SO 101 - 00 - Vedlejší a ...'!F37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1" s="7" customFormat="1" ht="24.75" customHeight="1" hidden="1">
      <c r="A56" s="87" t="s">
        <v>75</v>
      </c>
      <c r="B56" s="88"/>
      <c r="C56" s="89"/>
      <c r="D56" s="272" t="s">
        <v>82</v>
      </c>
      <c r="E56" s="272"/>
      <c r="F56" s="272"/>
      <c r="G56" s="272"/>
      <c r="H56" s="272"/>
      <c r="I56" s="90"/>
      <c r="J56" s="272" t="s">
        <v>83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97">
        <f>'SO 101 - 01 - HLAVNÍ POLN...'!J30</f>
        <v>0</v>
      </c>
      <c r="AH56" s="298"/>
      <c r="AI56" s="298"/>
      <c r="AJ56" s="298"/>
      <c r="AK56" s="298"/>
      <c r="AL56" s="298"/>
      <c r="AM56" s="298"/>
      <c r="AN56" s="297">
        <f t="shared" si="0"/>
        <v>0</v>
      </c>
      <c r="AO56" s="298"/>
      <c r="AP56" s="298"/>
      <c r="AQ56" s="91" t="s">
        <v>78</v>
      </c>
      <c r="AR56" s="92"/>
      <c r="AS56" s="93">
        <v>0</v>
      </c>
      <c r="AT56" s="94">
        <f t="shared" si="1"/>
        <v>0</v>
      </c>
      <c r="AU56" s="95">
        <f>'SO 101 - 01 - HLAVNÍ POLN...'!P86</f>
        <v>0</v>
      </c>
      <c r="AV56" s="94">
        <f>'SO 101 - 01 - HLAVNÍ POLN...'!J33</f>
        <v>0</v>
      </c>
      <c r="AW56" s="94">
        <f>'SO 101 - 01 - HLAVNÍ POLN...'!J34</f>
        <v>0</v>
      </c>
      <c r="AX56" s="94">
        <f>'SO 101 - 01 - HLAVNÍ POLN...'!J35</f>
        <v>0</v>
      </c>
      <c r="AY56" s="94">
        <f>'SO 101 - 01 - HLAVNÍ POLN...'!J36</f>
        <v>0</v>
      </c>
      <c r="AZ56" s="94">
        <f>'SO 101 - 01 - HLAVNÍ POLN...'!F33</f>
        <v>0</v>
      </c>
      <c r="BA56" s="94">
        <f>'SO 101 - 01 - HLAVNÍ POLN...'!F34</f>
        <v>0</v>
      </c>
      <c r="BB56" s="94">
        <f>'SO 101 - 01 - HLAVNÍ POLN...'!F35</f>
        <v>0</v>
      </c>
      <c r="BC56" s="94">
        <f>'SO 101 - 01 - HLAVNÍ POLN...'!F36</f>
        <v>0</v>
      </c>
      <c r="BD56" s="96">
        <f>'SO 101 - 01 - HLAVNÍ POLN...'!F37</f>
        <v>0</v>
      </c>
      <c r="BT56" s="97" t="s">
        <v>79</v>
      </c>
      <c r="BV56" s="97" t="s">
        <v>73</v>
      </c>
      <c r="BW56" s="97" t="s">
        <v>84</v>
      </c>
      <c r="BX56" s="97" t="s">
        <v>5</v>
      </c>
      <c r="CL56" s="97" t="s">
        <v>19</v>
      </c>
      <c r="CM56" s="97" t="s">
        <v>81</v>
      </c>
    </row>
    <row r="57" spans="1:91" s="7" customFormat="1" ht="24.75" customHeight="1" hidden="1">
      <c r="A57" s="87" t="s">
        <v>75</v>
      </c>
      <c r="B57" s="88"/>
      <c r="C57" s="89"/>
      <c r="D57" s="272" t="s">
        <v>85</v>
      </c>
      <c r="E57" s="272"/>
      <c r="F57" s="272"/>
      <c r="G57" s="272"/>
      <c r="H57" s="272"/>
      <c r="I57" s="90"/>
      <c r="J57" s="272" t="s">
        <v>86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97">
        <f>'SO 101 - 02 - Hlavní poln...'!J30</f>
        <v>0</v>
      </c>
      <c r="AH57" s="298"/>
      <c r="AI57" s="298"/>
      <c r="AJ57" s="298"/>
      <c r="AK57" s="298"/>
      <c r="AL57" s="298"/>
      <c r="AM57" s="298"/>
      <c r="AN57" s="297">
        <f t="shared" si="0"/>
        <v>0</v>
      </c>
      <c r="AO57" s="298"/>
      <c r="AP57" s="298"/>
      <c r="AQ57" s="91" t="s">
        <v>78</v>
      </c>
      <c r="AR57" s="92"/>
      <c r="AS57" s="93">
        <v>0</v>
      </c>
      <c r="AT57" s="94">
        <f t="shared" si="1"/>
        <v>0</v>
      </c>
      <c r="AU57" s="95">
        <f>'SO 101 - 02 - Hlavní poln...'!P90</f>
        <v>0</v>
      </c>
      <c r="AV57" s="94">
        <f>'SO 101 - 02 - Hlavní poln...'!J33</f>
        <v>0</v>
      </c>
      <c r="AW57" s="94">
        <f>'SO 101 - 02 - Hlavní poln...'!J34</f>
        <v>0</v>
      </c>
      <c r="AX57" s="94">
        <f>'SO 101 - 02 - Hlavní poln...'!J35</f>
        <v>0</v>
      </c>
      <c r="AY57" s="94">
        <f>'SO 101 - 02 - Hlavní poln...'!J36</f>
        <v>0</v>
      </c>
      <c r="AZ57" s="94">
        <f>'SO 101 - 02 - Hlavní poln...'!F33</f>
        <v>0</v>
      </c>
      <c r="BA57" s="94">
        <f>'SO 101 - 02 - Hlavní poln...'!F34</f>
        <v>0</v>
      </c>
      <c r="BB57" s="94">
        <f>'SO 101 - 02 - Hlavní poln...'!F35</f>
        <v>0</v>
      </c>
      <c r="BC57" s="94">
        <f>'SO 101 - 02 - Hlavní poln...'!F36</f>
        <v>0</v>
      </c>
      <c r="BD57" s="96">
        <f>'SO 101 - 02 - Hlavní poln...'!F37</f>
        <v>0</v>
      </c>
      <c r="BT57" s="97" t="s">
        <v>79</v>
      </c>
      <c r="BV57" s="97" t="s">
        <v>73</v>
      </c>
      <c r="BW57" s="97" t="s">
        <v>87</v>
      </c>
      <c r="BX57" s="97" t="s">
        <v>5</v>
      </c>
      <c r="CL57" s="97" t="s">
        <v>19</v>
      </c>
      <c r="CM57" s="97" t="s">
        <v>81</v>
      </c>
    </row>
    <row r="58" spans="1:91" s="7" customFormat="1" ht="24.75" customHeight="1" hidden="1">
      <c r="A58" s="87" t="s">
        <v>75</v>
      </c>
      <c r="B58" s="88"/>
      <c r="C58" s="89"/>
      <c r="D58" s="272" t="s">
        <v>88</v>
      </c>
      <c r="E58" s="272"/>
      <c r="F58" s="272"/>
      <c r="G58" s="272"/>
      <c r="H58" s="272"/>
      <c r="I58" s="90"/>
      <c r="J58" s="272" t="s">
        <v>89</v>
      </c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97">
        <f>'SO 101 - 03 - Hlavni poln...'!J30</f>
        <v>0</v>
      </c>
      <c r="AH58" s="298"/>
      <c r="AI58" s="298"/>
      <c r="AJ58" s="298"/>
      <c r="AK58" s="298"/>
      <c r="AL58" s="298"/>
      <c r="AM58" s="298"/>
      <c r="AN58" s="297">
        <f t="shared" si="0"/>
        <v>0</v>
      </c>
      <c r="AO58" s="298"/>
      <c r="AP58" s="298"/>
      <c r="AQ58" s="91" t="s">
        <v>78</v>
      </c>
      <c r="AR58" s="92"/>
      <c r="AS58" s="93">
        <v>0</v>
      </c>
      <c r="AT58" s="94">
        <f t="shared" si="1"/>
        <v>0</v>
      </c>
      <c r="AU58" s="95">
        <f>'SO 101 - 03 - Hlavni poln...'!P89</f>
        <v>0</v>
      </c>
      <c r="AV58" s="94">
        <f>'SO 101 - 03 - Hlavni poln...'!J33</f>
        <v>0</v>
      </c>
      <c r="AW58" s="94">
        <f>'SO 101 - 03 - Hlavni poln...'!J34</f>
        <v>0</v>
      </c>
      <c r="AX58" s="94">
        <f>'SO 101 - 03 - Hlavni poln...'!J35</f>
        <v>0</v>
      </c>
      <c r="AY58" s="94">
        <f>'SO 101 - 03 - Hlavni poln...'!J36</f>
        <v>0</v>
      </c>
      <c r="AZ58" s="94">
        <f>'SO 101 - 03 - Hlavni poln...'!F33</f>
        <v>0</v>
      </c>
      <c r="BA58" s="94">
        <f>'SO 101 - 03 - Hlavni poln...'!F34</f>
        <v>0</v>
      </c>
      <c r="BB58" s="94">
        <f>'SO 101 - 03 - Hlavni poln...'!F35</f>
        <v>0</v>
      </c>
      <c r="BC58" s="94">
        <f>'SO 101 - 03 - Hlavni poln...'!F36</f>
        <v>0</v>
      </c>
      <c r="BD58" s="96">
        <f>'SO 101 - 03 - Hlavni poln...'!F37</f>
        <v>0</v>
      </c>
      <c r="BT58" s="97" t="s">
        <v>79</v>
      </c>
      <c r="BV58" s="97" t="s">
        <v>73</v>
      </c>
      <c r="BW58" s="97" t="s">
        <v>90</v>
      </c>
      <c r="BX58" s="97" t="s">
        <v>5</v>
      </c>
      <c r="CL58" s="97" t="s">
        <v>19</v>
      </c>
      <c r="CM58" s="97" t="s">
        <v>81</v>
      </c>
    </row>
    <row r="59" spans="1:91" s="7" customFormat="1" ht="24.75" customHeight="1">
      <c r="A59" s="87" t="s">
        <v>75</v>
      </c>
      <c r="B59" s="88"/>
      <c r="C59" s="89"/>
      <c r="D59" s="272" t="s">
        <v>91</v>
      </c>
      <c r="E59" s="272"/>
      <c r="F59" s="272"/>
      <c r="G59" s="272"/>
      <c r="H59" s="272"/>
      <c r="I59" s="90"/>
      <c r="J59" s="272" t="s">
        <v>77</v>
      </c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97">
        <f>'SO 102 - 00 - Vedlejší a ...'!J30</f>
        <v>0</v>
      </c>
      <c r="AH59" s="298"/>
      <c r="AI59" s="298"/>
      <c r="AJ59" s="298"/>
      <c r="AK59" s="298"/>
      <c r="AL59" s="298"/>
      <c r="AM59" s="298"/>
      <c r="AN59" s="297">
        <f t="shared" si="0"/>
        <v>0</v>
      </c>
      <c r="AO59" s="298"/>
      <c r="AP59" s="298"/>
      <c r="AQ59" s="91" t="s">
        <v>78</v>
      </c>
      <c r="AR59" s="92"/>
      <c r="AS59" s="93">
        <v>0</v>
      </c>
      <c r="AT59" s="94">
        <f t="shared" si="1"/>
        <v>0</v>
      </c>
      <c r="AU59" s="95">
        <f>'SO 102 - 00 - Vedlejší a ...'!P81</f>
        <v>0</v>
      </c>
      <c r="AV59" s="94">
        <f>'SO 102 - 00 - Vedlejší a ...'!J33</f>
        <v>0</v>
      </c>
      <c r="AW59" s="94">
        <f>'SO 102 - 00 - Vedlejší a ...'!J34</f>
        <v>0</v>
      </c>
      <c r="AX59" s="94">
        <f>'SO 102 - 00 - Vedlejší a ...'!J35</f>
        <v>0</v>
      </c>
      <c r="AY59" s="94">
        <f>'SO 102 - 00 - Vedlejší a ...'!J36</f>
        <v>0</v>
      </c>
      <c r="AZ59" s="94">
        <f>'SO 102 - 00 - Vedlejší a ...'!F33</f>
        <v>0</v>
      </c>
      <c r="BA59" s="94">
        <f>'SO 102 - 00 - Vedlejší a ...'!F34</f>
        <v>0</v>
      </c>
      <c r="BB59" s="94">
        <f>'SO 102 - 00 - Vedlejší a ...'!F35</f>
        <v>0</v>
      </c>
      <c r="BC59" s="94">
        <f>'SO 102 - 00 - Vedlejší a ...'!F36</f>
        <v>0</v>
      </c>
      <c r="BD59" s="96">
        <f>'SO 102 - 00 - Vedlejší a ...'!F37</f>
        <v>0</v>
      </c>
      <c r="BT59" s="97" t="s">
        <v>79</v>
      </c>
      <c r="BV59" s="97" t="s">
        <v>73</v>
      </c>
      <c r="BW59" s="97" t="s">
        <v>92</v>
      </c>
      <c r="BX59" s="97" t="s">
        <v>5</v>
      </c>
      <c r="CL59" s="97" t="s">
        <v>19</v>
      </c>
      <c r="CM59" s="97" t="s">
        <v>81</v>
      </c>
    </row>
    <row r="60" spans="1:91" s="7" customFormat="1" ht="24.75" customHeight="1">
      <c r="A60" s="87" t="s">
        <v>75</v>
      </c>
      <c r="B60" s="88"/>
      <c r="C60" s="89"/>
      <c r="D60" s="272" t="s">
        <v>93</v>
      </c>
      <c r="E60" s="272"/>
      <c r="F60" s="272"/>
      <c r="G60" s="272"/>
      <c r="H60" s="272"/>
      <c r="I60" s="90"/>
      <c r="J60" s="272" t="s">
        <v>94</v>
      </c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97">
        <f>'SO 102 - 01 - HLAVNÍ POLN...'!J30</f>
        <v>0</v>
      </c>
      <c r="AH60" s="298"/>
      <c r="AI60" s="298"/>
      <c r="AJ60" s="298"/>
      <c r="AK60" s="298"/>
      <c r="AL60" s="298"/>
      <c r="AM60" s="298"/>
      <c r="AN60" s="297">
        <f t="shared" si="0"/>
        <v>0</v>
      </c>
      <c r="AO60" s="298"/>
      <c r="AP60" s="298"/>
      <c r="AQ60" s="91" t="s">
        <v>78</v>
      </c>
      <c r="AR60" s="92"/>
      <c r="AS60" s="93">
        <v>0</v>
      </c>
      <c r="AT60" s="94">
        <f t="shared" si="1"/>
        <v>0</v>
      </c>
      <c r="AU60" s="95">
        <f>'SO 102 - 01 - HLAVNÍ POLN...'!P87</f>
        <v>0</v>
      </c>
      <c r="AV60" s="94">
        <f>'SO 102 - 01 - HLAVNÍ POLN...'!J33</f>
        <v>0</v>
      </c>
      <c r="AW60" s="94">
        <f>'SO 102 - 01 - HLAVNÍ POLN...'!J34</f>
        <v>0</v>
      </c>
      <c r="AX60" s="94">
        <f>'SO 102 - 01 - HLAVNÍ POLN...'!J35</f>
        <v>0</v>
      </c>
      <c r="AY60" s="94">
        <f>'SO 102 - 01 - HLAVNÍ POLN...'!J36</f>
        <v>0</v>
      </c>
      <c r="AZ60" s="94">
        <f>'SO 102 - 01 - HLAVNÍ POLN...'!F33</f>
        <v>0</v>
      </c>
      <c r="BA60" s="94">
        <f>'SO 102 - 01 - HLAVNÍ POLN...'!F34</f>
        <v>0</v>
      </c>
      <c r="BB60" s="94">
        <f>'SO 102 - 01 - HLAVNÍ POLN...'!F35</f>
        <v>0</v>
      </c>
      <c r="BC60" s="94">
        <f>'SO 102 - 01 - HLAVNÍ POLN...'!F36</f>
        <v>0</v>
      </c>
      <c r="BD60" s="96">
        <f>'SO 102 - 01 - HLAVNÍ POLN...'!F37</f>
        <v>0</v>
      </c>
      <c r="BT60" s="97" t="s">
        <v>79</v>
      </c>
      <c r="BV60" s="97" t="s">
        <v>73</v>
      </c>
      <c r="BW60" s="97" t="s">
        <v>95</v>
      </c>
      <c r="BX60" s="97" t="s">
        <v>5</v>
      </c>
      <c r="CL60" s="97" t="s">
        <v>19</v>
      </c>
      <c r="CM60" s="97" t="s">
        <v>81</v>
      </c>
    </row>
    <row r="61" spans="1:91" s="7" customFormat="1" ht="24.75" customHeight="1">
      <c r="A61" s="87" t="s">
        <v>75</v>
      </c>
      <c r="B61" s="88"/>
      <c r="C61" s="89"/>
      <c r="D61" s="272" t="s">
        <v>96</v>
      </c>
      <c r="E61" s="272"/>
      <c r="F61" s="272"/>
      <c r="G61" s="272"/>
      <c r="H61" s="272"/>
      <c r="I61" s="90"/>
      <c r="J61" s="272" t="s">
        <v>97</v>
      </c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97">
        <f>'SO 102 - 02 - HLAVNÍ POLN...'!J30</f>
        <v>0</v>
      </c>
      <c r="AH61" s="298"/>
      <c r="AI61" s="298"/>
      <c r="AJ61" s="298"/>
      <c r="AK61" s="298"/>
      <c r="AL61" s="298"/>
      <c r="AM61" s="298"/>
      <c r="AN61" s="297">
        <f t="shared" si="0"/>
        <v>0</v>
      </c>
      <c r="AO61" s="298"/>
      <c r="AP61" s="298"/>
      <c r="AQ61" s="91" t="s">
        <v>78</v>
      </c>
      <c r="AR61" s="92"/>
      <c r="AS61" s="93">
        <v>0</v>
      </c>
      <c r="AT61" s="94">
        <f t="shared" si="1"/>
        <v>0</v>
      </c>
      <c r="AU61" s="95">
        <f>'SO 102 - 02 - HLAVNÍ POLN...'!P87</f>
        <v>0</v>
      </c>
      <c r="AV61" s="94">
        <f>'SO 102 - 02 - HLAVNÍ POLN...'!J33</f>
        <v>0</v>
      </c>
      <c r="AW61" s="94">
        <f>'SO 102 - 02 - HLAVNÍ POLN...'!J34</f>
        <v>0</v>
      </c>
      <c r="AX61" s="94">
        <f>'SO 102 - 02 - HLAVNÍ POLN...'!J35</f>
        <v>0</v>
      </c>
      <c r="AY61" s="94">
        <f>'SO 102 - 02 - HLAVNÍ POLN...'!J36</f>
        <v>0</v>
      </c>
      <c r="AZ61" s="94">
        <f>'SO 102 - 02 - HLAVNÍ POLN...'!F33</f>
        <v>0</v>
      </c>
      <c r="BA61" s="94">
        <f>'SO 102 - 02 - HLAVNÍ POLN...'!F34</f>
        <v>0</v>
      </c>
      <c r="BB61" s="94">
        <f>'SO 102 - 02 - HLAVNÍ POLN...'!F35</f>
        <v>0</v>
      </c>
      <c r="BC61" s="94">
        <f>'SO 102 - 02 - HLAVNÍ POLN...'!F36</f>
        <v>0</v>
      </c>
      <c r="BD61" s="96">
        <f>'SO 102 - 02 - HLAVNÍ POLN...'!F37</f>
        <v>0</v>
      </c>
      <c r="BT61" s="97" t="s">
        <v>79</v>
      </c>
      <c r="BV61" s="97" t="s">
        <v>73</v>
      </c>
      <c r="BW61" s="97" t="s">
        <v>98</v>
      </c>
      <c r="BX61" s="97" t="s">
        <v>5</v>
      </c>
      <c r="CL61" s="97" t="s">
        <v>19</v>
      </c>
      <c r="CM61" s="97" t="s">
        <v>81</v>
      </c>
    </row>
    <row r="62" spans="1:91" s="7" customFormat="1" ht="16.5" customHeight="1">
      <c r="A62" s="87" t="s">
        <v>75</v>
      </c>
      <c r="B62" s="88"/>
      <c r="C62" s="89"/>
      <c r="D62" s="272" t="s">
        <v>99</v>
      </c>
      <c r="E62" s="272"/>
      <c r="F62" s="272"/>
      <c r="G62" s="272"/>
      <c r="H62" s="272"/>
      <c r="I62" s="90"/>
      <c r="J62" s="272" t="s">
        <v>100</v>
      </c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97">
        <f>'SO 801 - VEGETAČNÍ ÚPRAVY'!J30</f>
        <v>0</v>
      </c>
      <c r="AH62" s="298"/>
      <c r="AI62" s="298"/>
      <c r="AJ62" s="298"/>
      <c r="AK62" s="298"/>
      <c r="AL62" s="298"/>
      <c r="AM62" s="298"/>
      <c r="AN62" s="297">
        <f t="shared" si="0"/>
        <v>0</v>
      </c>
      <c r="AO62" s="298"/>
      <c r="AP62" s="298"/>
      <c r="AQ62" s="91" t="s">
        <v>78</v>
      </c>
      <c r="AR62" s="92"/>
      <c r="AS62" s="93">
        <v>0</v>
      </c>
      <c r="AT62" s="94">
        <f t="shared" si="1"/>
        <v>0</v>
      </c>
      <c r="AU62" s="95">
        <f>'SO 801 - VEGETAČNÍ ÚPRAVY'!P82</f>
        <v>0</v>
      </c>
      <c r="AV62" s="94">
        <f>'SO 801 - VEGETAČNÍ ÚPRAVY'!J33</f>
        <v>0</v>
      </c>
      <c r="AW62" s="94">
        <f>'SO 801 - VEGETAČNÍ ÚPRAVY'!J34</f>
        <v>0</v>
      </c>
      <c r="AX62" s="94">
        <f>'SO 801 - VEGETAČNÍ ÚPRAVY'!J35</f>
        <v>0</v>
      </c>
      <c r="AY62" s="94">
        <f>'SO 801 - VEGETAČNÍ ÚPRAVY'!J36</f>
        <v>0</v>
      </c>
      <c r="AZ62" s="94">
        <f>'SO 801 - VEGETAČNÍ ÚPRAVY'!F33</f>
        <v>0</v>
      </c>
      <c r="BA62" s="94">
        <f>'SO 801 - VEGETAČNÍ ÚPRAVY'!F34</f>
        <v>0</v>
      </c>
      <c r="BB62" s="94">
        <f>'SO 801 - VEGETAČNÍ ÚPRAVY'!F35</f>
        <v>0</v>
      </c>
      <c r="BC62" s="94">
        <f>'SO 801 - VEGETAČNÍ ÚPRAVY'!F36</f>
        <v>0</v>
      </c>
      <c r="BD62" s="96">
        <f>'SO 801 - VEGETAČNÍ ÚPRAVY'!F37</f>
        <v>0</v>
      </c>
      <c r="BT62" s="97" t="s">
        <v>79</v>
      </c>
      <c r="BV62" s="97" t="s">
        <v>73</v>
      </c>
      <c r="BW62" s="97" t="s">
        <v>101</v>
      </c>
      <c r="BX62" s="97" t="s">
        <v>5</v>
      </c>
      <c r="CL62" s="97" t="s">
        <v>19</v>
      </c>
      <c r="CM62" s="97" t="s">
        <v>81</v>
      </c>
    </row>
    <row r="63" spans="1:91" s="7" customFormat="1" ht="24.75" customHeight="1">
      <c r="A63" s="87" t="s">
        <v>75</v>
      </c>
      <c r="B63" s="88"/>
      <c r="C63" s="89"/>
      <c r="D63" s="272" t="s">
        <v>102</v>
      </c>
      <c r="E63" s="272"/>
      <c r="F63" s="272"/>
      <c r="G63" s="272"/>
      <c r="H63" s="272"/>
      <c r="I63" s="90"/>
      <c r="J63" s="272" t="s">
        <v>103</v>
      </c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97">
        <f>'SO 801.1 - Následná péče ...'!J30</f>
        <v>0</v>
      </c>
      <c r="AH63" s="298"/>
      <c r="AI63" s="298"/>
      <c r="AJ63" s="298"/>
      <c r="AK63" s="298"/>
      <c r="AL63" s="298"/>
      <c r="AM63" s="298"/>
      <c r="AN63" s="297">
        <f t="shared" si="0"/>
        <v>0</v>
      </c>
      <c r="AO63" s="298"/>
      <c r="AP63" s="298"/>
      <c r="AQ63" s="91" t="s">
        <v>78</v>
      </c>
      <c r="AR63" s="92"/>
      <c r="AS63" s="93">
        <v>0</v>
      </c>
      <c r="AT63" s="94">
        <f t="shared" si="1"/>
        <v>0</v>
      </c>
      <c r="AU63" s="95">
        <f>'SO 801.1 - Následná péče ...'!P81</f>
        <v>0</v>
      </c>
      <c r="AV63" s="94">
        <f>'SO 801.1 - Následná péče ...'!J33</f>
        <v>0</v>
      </c>
      <c r="AW63" s="94">
        <f>'SO 801.1 - Následná péče ...'!J34</f>
        <v>0</v>
      </c>
      <c r="AX63" s="94">
        <f>'SO 801.1 - Následná péče ...'!J35</f>
        <v>0</v>
      </c>
      <c r="AY63" s="94">
        <f>'SO 801.1 - Následná péče ...'!J36</f>
        <v>0</v>
      </c>
      <c r="AZ63" s="94">
        <f>'SO 801.1 - Následná péče ...'!F33</f>
        <v>0</v>
      </c>
      <c r="BA63" s="94">
        <f>'SO 801.1 - Následná péče ...'!F34</f>
        <v>0</v>
      </c>
      <c r="BB63" s="94">
        <f>'SO 801.1 - Následná péče ...'!F35</f>
        <v>0</v>
      </c>
      <c r="BC63" s="94">
        <f>'SO 801.1 - Následná péče ...'!F36</f>
        <v>0</v>
      </c>
      <c r="BD63" s="96">
        <f>'SO 801.1 - Následná péče ...'!F37</f>
        <v>0</v>
      </c>
      <c r="BT63" s="97" t="s">
        <v>79</v>
      </c>
      <c r="BV63" s="97" t="s">
        <v>73</v>
      </c>
      <c r="BW63" s="97" t="s">
        <v>104</v>
      </c>
      <c r="BX63" s="97" t="s">
        <v>5</v>
      </c>
      <c r="CL63" s="97" t="s">
        <v>19</v>
      </c>
      <c r="CM63" s="97" t="s">
        <v>81</v>
      </c>
    </row>
    <row r="64" spans="1:91" s="7" customFormat="1" ht="24.75" customHeight="1">
      <c r="A64" s="87" t="s">
        <v>75</v>
      </c>
      <c r="B64" s="88"/>
      <c r="C64" s="89"/>
      <c r="D64" s="272" t="s">
        <v>105</v>
      </c>
      <c r="E64" s="272"/>
      <c r="F64" s="272"/>
      <c r="G64" s="272"/>
      <c r="H64" s="272"/>
      <c r="I64" s="90"/>
      <c r="J64" s="272" t="s">
        <v>106</v>
      </c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97">
        <f>'SO 801.2 - Následná péče ...'!J30</f>
        <v>0</v>
      </c>
      <c r="AH64" s="298"/>
      <c r="AI64" s="298"/>
      <c r="AJ64" s="298"/>
      <c r="AK64" s="298"/>
      <c r="AL64" s="298"/>
      <c r="AM64" s="298"/>
      <c r="AN64" s="297">
        <f t="shared" si="0"/>
        <v>0</v>
      </c>
      <c r="AO64" s="298"/>
      <c r="AP64" s="298"/>
      <c r="AQ64" s="91" t="s">
        <v>78</v>
      </c>
      <c r="AR64" s="92"/>
      <c r="AS64" s="93">
        <v>0</v>
      </c>
      <c r="AT64" s="94">
        <f t="shared" si="1"/>
        <v>0</v>
      </c>
      <c r="AU64" s="95">
        <f>'SO 801.2 - Následná péče ...'!P81</f>
        <v>0</v>
      </c>
      <c r="AV64" s="94">
        <f>'SO 801.2 - Následná péče ...'!J33</f>
        <v>0</v>
      </c>
      <c r="AW64" s="94">
        <f>'SO 801.2 - Následná péče ...'!J34</f>
        <v>0</v>
      </c>
      <c r="AX64" s="94">
        <f>'SO 801.2 - Následná péče ...'!J35</f>
        <v>0</v>
      </c>
      <c r="AY64" s="94">
        <f>'SO 801.2 - Následná péče ...'!J36</f>
        <v>0</v>
      </c>
      <c r="AZ64" s="94">
        <f>'SO 801.2 - Následná péče ...'!F33</f>
        <v>0</v>
      </c>
      <c r="BA64" s="94">
        <f>'SO 801.2 - Následná péče ...'!F34</f>
        <v>0</v>
      </c>
      <c r="BB64" s="94">
        <f>'SO 801.2 - Následná péče ...'!F35</f>
        <v>0</v>
      </c>
      <c r="BC64" s="94">
        <f>'SO 801.2 - Následná péče ...'!F36</f>
        <v>0</v>
      </c>
      <c r="BD64" s="96">
        <f>'SO 801.2 - Následná péče ...'!F37</f>
        <v>0</v>
      </c>
      <c r="BT64" s="97" t="s">
        <v>79</v>
      </c>
      <c r="BV64" s="97" t="s">
        <v>73</v>
      </c>
      <c r="BW64" s="97" t="s">
        <v>107</v>
      </c>
      <c r="BX64" s="97" t="s">
        <v>5</v>
      </c>
      <c r="CL64" s="97" t="s">
        <v>19</v>
      </c>
      <c r="CM64" s="97" t="s">
        <v>81</v>
      </c>
    </row>
    <row r="65" spans="1:91" s="7" customFormat="1" ht="24.75" customHeight="1">
      <c r="A65" s="87" t="s">
        <v>75</v>
      </c>
      <c r="B65" s="88"/>
      <c r="C65" s="89"/>
      <c r="D65" s="272" t="s">
        <v>108</v>
      </c>
      <c r="E65" s="272"/>
      <c r="F65" s="272"/>
      <c r="G65" s="272"/>
      <c r="H65" s="272"/>
      <c r="I65" s="90"/>
      <c r="J65" s="272" t="s">
        <v>109</v>
      </c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97">
        <f>'SO 801.3 - Následná péče ...'!J30</f>
        <v>0</v>
      </c>
      <c r="AH65" s="298"/>
      <c r="AI65" s="298"/>
      <c r="AJ65" s="298"/>
      <c r="AK65" s="298"/>
      <c r="AL65" s="298"/>
      <c r="AM65" s="298"/>
      <c r="AN65" s="297">
        <f t="shared" si="0"/>
        <v>0</v>
      </c>
      <c r="AO65" s="298"/>
      <c r="AP65" s="298"/>
      <c r="AQ65" s="91" t="s">
        <v>78</v>
      </c>
      <c r="AR65" s="92"/>
      <c r="AS65" s="98">
        <v>0</v>
      </c>
      <c r="AT65" s="99">
        <f t="shared" si="1"/>
        <v>0</v>
      </c>
      <c r="AU65" s="100">
        <f>'SO 801.3 - Následná péče ...'!P81</f>
        <v>0</v>
      </c>
      <c r="AV65" s="99">
        <f>'SO 801.3 - Následná péče ...'!J33</f>
        <v>0</v>
      </c>
      <c r="AW65" s="99">
        <f>'SO 801.3 - Následná péče ...'!J34</f>
        <v>0</v>
      </c>
      <c r="AX65" s="99">
        <f>'SO 801.3 - Následná péče ...'!J35</f>
        <v>0</v>
      </c>
      <c r="AY65" s="99">
        <f>'SO 801.3 - Následná péče ...'!J36</f>
        <v>0</v>
      </c>
      <c r="AZ65" s="99">
        <f>'SO 801.3 - Následná péče ...'!F33</f>
        <v>0</v>
      </c>
      <c r="BA65" s="99">
        <f>'SO 801.3 - Následná péče ...'!F34</f>
        <v>0</v>
      </c>
      <c r="BB65" s="99">
        <f>'SO 801.3 - Následná péče ...'!F35</f>
        <v>0</v>
      </c>
      <c r="BC65" s="99">
        <f>'SO 801.3 - Následná péče ...'!F36</f>
        <v>0</v>
      </c>
      <c r="BD65" s="101">
        <f>'SO 801.3 - Následná péče ...'!F37</f>
        <v>0</v>
      </c>
      <c r="BT65" s="97" t="s">
        <v>79</v>
      </c>
      <c r="BV65" s="97" t="s">
        <v>73</v>
      </c>
      <c r="BW65" s="97" t="s">
        <v>110</v>
      </c>
      <c r="BX65" s="97" t="s">
        <v>5</v>
      </c>
      <c r="CL65" s="97" t="s">
        <v>19</v>
      </c>
      <c r="CM65" s="97" t="s">
        <v>81</v>
      </c>
    </row>
    <row r="66" spans="1:57" s="2" customFormat="1" ht="30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4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s="2" customFormat="1" ht="6.9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0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</sheetData>
  <sheetProtection algorithmName="SHA-512" hashValue="gL5dqlJXWocnYkKvnjfPqBVIHM7zmEK44D8s5YxyboKbes6z/lK9dWyy+zyiuOQtt/Iq0//vx4JnARQJOoWr6A==" saltValue="Ken7cc9ZQoZ1o9Y5BtZWbtMxAc7Xx5D3JJHfOqeSSsypPpQwBiad4io9j7qA4VNGbjVKWV213VtYwhVDxb6X0g==" spinCount="100000" sheet="1" objects="1" scenarios="1" formatColumns="0" formatRows="0"/>
  <mergeCells count="82">
    <mergeCell ref="AN65:AP65"/>
    <mergeCell ref="AG65:AM65"/>
    <mergeCell ref="AN54:AP54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101 - 00 - Vedlejší a ...'!C2" display="/"/>
    <hyperlink ref="A56" location="'SO 101 - 01 - HLAVNÍ POLN...'!C2" display="/"/>
    <hyperlink ref="A57" location="'SO 101 - 02 - Hlavní poln...'!C2" display="/"/>
    <hyperlink ref="A58" location="'SO 101 - 03 - Hlavni poln...'!C2" display="/"/>
    <hyperlink ref="A59" location="'SO 102 - 00 - Vedlejší a ...'!C2" display="/"/>
    <hyperlink ref="A60" location="'SO 102 - 01 - HLAVNÍ POLN...'!C2" display="/"/>
    <hyperlink ref="A61" location="'SO 102 - 02 - HLAVNÍ POLN...'!C2" display="/"/>
    <hyperlink ref="A62" location="'SO 801 - VEGETAČNÍ ÚPRAVY'!C2" display="/"/>
    <hyperlink ref="A63" location="'SO 801.1 - Následná péče ...'!C2" display="/"/>
    <hyperlink ref="A64" location="'SO 801.2 - Následná péče ...'!C2" display="/"/>
    <hyperlink ref="A65" location="'SO 801.3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104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1271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ROUND((SUM(BE81:BE93)),2)</f>
        <v>0</v>
      </c>
      <c r="G33" s="35"/>
      <c r="H33" s="35"/>
      <c r="I33" s="119">
        <v>0.21</v>
      </c>
      <c r="J33" s="118">
        <f>ROUND(((SUM(BE81:BE93))*I33),2)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ROUND((SUM(BF81:BF93)),2)</f>
        <v>0</v>
      </c>
      <c r="G34" s="35"/>
      <c r="H34" s="35"/>
      <c r="I34" s="119">
        <v>0.15</v>
      </c>
      <c r="J34" s="118">
        <f>ROUND(((SUM(BF81:BF93))*I34),2)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ROUND((SUM(BG81:BG93)),2)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ROUND((SUM(BH81:BH93)),2)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ROUND((SUM(BI81:BI93)),2)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801.1 - Následná péče o zeleň - 1.rok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 hidden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" customHeight="1" hidden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0.2" hidden="1"/>
    <row r="65" ht="10.2" hidden="1"/>
    <row r="66" ht="10.2" hidden="1"/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122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7" t="str">
        <f>E7</f>
        <v>Realizace SZ KoPÚ v k.ú. Fulnek 1.etapa - 2023</v>
      </c>
      <c r="F71" s="318"/>
      <c r="G71" s="318"/>
      <c r="H71" s="318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74" t="str">
        <f>E9</f>
        <v>SO 801.1 - Následná péče o zeleň - 1.rok</v>
      </c>
      <c r="F73" s="319"/>
      <c r="G73" s="319"/>
      <c r="H73" s="31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15. 3. 2023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Státní pozemkový úřad</v>
      </c>
      <c r="G77" s="37"/>
      <c r="H77" s="37"/>
      <c r="I77" s="30" t="s">
        <v>31</v>
      </c>
      <c r="J77" s="33" t="str">
        <f>E21</f>
        <v>Dopravoprojekt Ostrava a.s.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123</v>
      </c>
      <c r="D80" s="150" t="s">
        <v>56</v>
      </c>
      <c r="E80" s="150" t="s">
        <v>52</v>
      </c>
      <c r="F80" s="150" t="s">
        <v>53</v>
      </c>
      <c r="G80" s="150" t="s">
        <v>124</v>
      </c>
      <c r="H80" s="150" t="s">
        <v>125</v>
      </c>
      <c r="I80" s="150" t="s">
        <v>126</v>
      </c>
      <c r="J80" s="150" t="s">
        <v>116</v>
      </c>
      <c r="K80" s="151" t="s">
        <v>127</v>
      </c>
      <c r="L80" s="152"/>
      <c r="M80" s="69" t="s">
        <v>19</v>
      </c>
      <c r="N80" s="70" t="s">
        <v>41</v>
      </c>
      <c r="O80" s="70" t="s">
        <v>128</v>
      </c>
      <c r="P80" s="70" t="s">
        <v>129</v>
      </c>
      <c r="Q80" s="70" t="s">
        <v>130</v>
      </c>
      <c r="R80" s="70" t="s">
        <v>131</v>
      </c>
      <c r="S80" s="70" t="s">
        <v>132</v>
      </c>
      <c r="T80" s="71" t="s">
        <v>133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8" customHeight="1">
      <c r="A81" s="35"/>
      <c r="B81" s="36"/>
      <c r="C81" s="76" t="s">
        <v>134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0.0005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70</v>
      </c>
      <c r="AU81" s="18" t="s">
        <v>117</v>
      </c>
      <c r="BK81" s="157">
        <f>BK82</f>
        <v>0</v>
      </c>
    </row>
    <row r="82" spans="2:63" s="12" customFormat="1" ht="25.95" customHeight="1">
      <c r="B82" s="158"/>
      <c r="C82" s="159"/>
      <c r="D82" s="160" t="s">
        <v>70</v>
      </c>
      <c r="E82" s="161" t="s">
        <v>135</v>
      </c>
      <c r="F82" s="161" t="s">
        <v>136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0.0005</v>
      </c>
      <c r="S82" s="166"/>
      <c r="T82" s="168">
        <f>T83</f>
        <v>0</v>
      </c>
      <c r="AR82" s="169" t="s">
        <v>79</v>
      </c>
      <c r="AT82" s="170" t="s">
        <v>70</v>
      </c>
      <c r="AU82" s="170" t="s">
        <v>71</v>
      </c>
      <c r="AY82" s="169" t="s">
        <v>137</v>
      </c>
      <c r="BK82" s="171">
        <f>BK83</f>
        <v>0</v>
      </c>
    </row>
    <row r="83" spans="2:63" s="12" customFormat="1" ht="22.8" customHeight="1">
      <c r="B83" s="158"/>
      <c r="C83" s="159"/>
      <c r="D83" s="160" t="s">
        <v>70</v>
      </c>
      <c r="E83" s="172" t="s">
        <v>79</v>
      </c>
      <c r="F83" s="172" t="s">
        <v>211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SUM(P84:P93)</f>
        <v>0</v>
      </c>
      <c r="Q83" s="166"/>
      <c r="R83" s="167">
        <f>SUM(R84:R93)</f>
        <v>0.0005</v>
      </c>
      <c r="S83" s="166"/>
      <c r="T83" s="168">
        <f>SUM(T84:T93)</f>
        <v>0</v>
      </c>
      <c r="AR83" s="169" t="s">
        <v>79</v>
      </c>
      <c r="AT83" s="170" t="s">
        <v>70</v>
      </c>
      <c r="AU83" s="170" t="s">
        <v>79</v>
      </c>
      <c r="AY83" s="169" t="s">
        <v>137</v>
      </c>
      <c r="BK83" s="171">
        <f>SUM(BK84:BK93)</f>
        <v>0</v>
      </c>
    </row>
    <row r="84" spans="1:65" s="2" customFormat="1" ht="24.15" customHeight="1">
      <c r="A84" s="35"/>
      <c r="B84" s="36"/>
      <c r="C84" s="174" t="s">
        <v>79</v>
      </c>
      <c r="D84" s="174" t="s">
        <v>144</v>
      </c>
      <c r="E84" s="175" t="s">
        <v>1252</v>
      </c>
      <c r="F84" s="176" t="s">
        <v>1253</v>
      </c>
      <c r="G84" s="177" t="s">
        <v>230</v>
      </c>
      <c r="H84" s="178">
        <v>25</v>
      </c>
      <c r="I84" s="179"/>
      <c r="J84" s="180">
        <f>ROUND(I84*H84,2)</f>
        <v>0</v>
      </c>
      <c r="K84" s="176" t="s">
        <v>215</v>
      </c>
      <c r="L84" s="40"/>
      <c r="M84" s="181" t="s">
        <v>19</v>
      </c>
      <c r="N84" s="182" t="s">
        <v>42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162</v>
      </c>
      <c r="AT84" s="185" t="s">
        <v>144</v>
      </c>
      <c r="AU84" s="185" t="s">
        <v>81</v>
      </c>
      <c r="AY84" s="18" t="s">
        <v>137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79</v>
      </c>
      <c r="BK84" s="186">
        <f>ROUND(I84*H84,2)</f>
        <v>0</v>
      </c>
      <c r="BL84" s="18" t="s">
        <v>162</v>
      </c>
      <c r="BM84" s="185" t="s">
        <v>1272</v>
      </c>
    </row>
    <row r="85" spans="1:47" s="2" customFormat="1" ht="19.2">
      <c r="A85" s="35"/>
      <c r="B85" s="36"/>
      <c r="C85" s="37"/>
      <c r="D85" s="187" t="s">
        <v>150</v>
      </c>
      <c r="E85" s="37"/>
      <c r="F85" s="188" t="s">
        <v>1255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150</v>
      </c>
      <c r="AU85" s="18" t="s">
        <v>81</v>
      </c>
    </row>
    <row r="86" spans="1:47" s="2" customFormat="1" ht="10.2">
      <c r="A86" s="35"/>
      <c r="B86" s="36"/>
      <c r="C86" s="37"/>
      <c r="D86" s="192" t="s">
        <v>160</v>
      </c>
      <c r="E86" s="37"/>
      <c r="F86" s="193" t="s">
        <v>1256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160</v>
      </c>
      <c r="AU86" s="18" t="s">
        <v>81</v>
      </c>
    </row>
    <row r="87" spans="1:65" s="2" customFormat="1" ht="16.5" customHeight="1">
      <c r="A87" s="35"/>
      <c r="B87" s="36"/>
      <c r="C87" s="174" t="s">
        <v>81</v>
      </c>
      <c r="D87" s="174" t="s">
        <v>144</v>
      </c>
      <c r="E87" s="175" t="s">
        <v>1273</v>
      </c>
      <c r="F87" s="176" t="s">
        <v>1274</v>
      </c>
      <c r="G87" s="177" t="s">
        <v>230</v>
      </c>
      <c r="H87" s="178">
        <v>25</v>
      </c>
      <c r="I87" s="179"/>
      <c r="J87" s="180">
        <f>ROUND(I87*H87,2)</f>
        <v>0</v>
      </c>
      <c r="K87" s="176" t="s">
        <v>215</v>
      </c>
      <c r="L87" s="40"/>
      <c r="M87" s="181" t="s">
        <v>19</v>
      </c>
      <c r="N87" s="182" t="s">
        <v>42</v>
      </c>
      <c r="O87" s="65"/>
      <c r="P87" s="183">
        <f>O87*H87</f>
        <v>0</v>
      </c>
      <c r="Q87" s="183">
        <v>2E-05</v>
      </c>
      <c r="R87" s="183">
        <f>Q87*H87</f>
        <v>0.0005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162</v>
      </c>
      <c r="AT87" s="185" t="s">
        <v>144</v>
      </c>
      <c r="AU87" s="185" t="s">
        <v>81</v>
      </c>
      <c r="AY87" s="18" t="s">
        <v>137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79</v>
      </c>
      <c r="BK87" s="186">
        <f>ROUND(I87*H87,2)</f>
        <v>0</v>
      </c>
      <c r="BL87" s="18" t="s">
        <v>162</v>
      </c>
      <c r="BM87" s="185" t="s">
        <v>1275</v>
      </c>
    </row>
    <row r="88" spans="1:47" s="2" customFormat="1" ht="10.2">
      <c r="A88" s="35"/>
      <c r="B88" s="36"/>
      <c r="C88" s="37"/>
      <c r="D88" s="187" t="s">
        <v>150</v>
      </c>
      <c r="E88" s="37"/>
      <c r="F88" s="188" t="s">
        <v>1276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150</v>
      </c>
      <c r="AU88" s="18" t="s">
        <v>81</v>
      </c>
    </row>
    <row r="89" spans="1:47" s="2" customFormat="1" ht="10.2">
      <c r="A89" s="35"/>
      <c r="B89" s="36"/>
      <c r="C89" s="37"/>
      <c r="D89" s="192" t="s">
        <v>160</v>
      </c>
      <c r="E89" s="37"/>
      <c r="F89" s="193" t="s">
        <v>1277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160</v>
      </c>
      <c r="AU89" s="18" t="s">
        <v>81</v>
      </c>
    </row>
    <row r="90" spans="1:65" s="2" customFormat="1" ht="16.5" customHeight="1">
      <c r="A90" s="35"/>
      <c r="B90" s="36"/>
      <c r="C90" s="174" t="s">
        <v>155</v>
      </c>
      <c r="D90" s="174" t="s">
        <v>144</v>
      </c>
      <c r="E90" s="175" t="s">
        <v>1278</v>
      </c>
      <c r="F90" s="176" t="s">
        <v>1279</v>
      </c>
      <c r="G90" s="177" t="s">
        <v>274</v>
      </c>
      <c r="H90" s="178">
        <v>2.5</v>
      </c>
      <c r="I90" s="179"/>
      <c r="J90" s="180">
        <f>ROUND(I90*H90,2)</f>
        <v>0</v>
      </c>
      <c r="K90" s="176" t="s">
        <v>215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162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1280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1281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47" s="2" customFormat="1" ht="10.2">
      <c r="A92" s="35"/>
      <c r="B92" s="36"/>
      <c r="C92" s="37"/>
      <c r="D92" s="192" t="s">
        <v>160</v>
      </c>
      <c r="E92" s="37"/>
      <c r="F92" s="193" t="s">
        <v>1282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160</v>
      </c>
      <c r="AU92" s="18" t="s">
        <v>81</v>
      </c>
    </row>
    <row r="93" spans="2:51" s="13" customFormat="1" ht="10.2">
      <c r="B93" s="200"/>
      <c r="C93" s="201"/>
      <c r="D93" s="187" t="s">
        <v>219</v>
      </c>
      <c r="E93" s="202" t="s">
        <v>19</v>
      </c>
      <c r="F93" s="203" t="s">
        <v>1283</v>
      </c>
      <c r="G93" s="201"/>
      <c r="H93" s="204">
        <v>2.5</v>
      </c>
      <c r="I93" s="205"/>
      <c r="J93" s="201"/>
      <c r="K93" s="201"/>
      <c r="L93" s="206"/>
      <c r="M93" s="253"/>
      <c r="N93" s="254"/>
      <c r="O93" s="254"/>
      <c r="P93" s="254"/>
      <c r="Q93" s="254"/>
      <c r="R93" s="254"/>
      <c r="S93" s="254"/>
      <c r="T93" s="255"/>
      <c r="AT93" s="210" t="s">
        <v>219</v>
      </c>
      <c r="AU93" s="210" t="s">
        <v>81</v>
      </c>
      <c r="AV93" s="13" t="s">
        <v>81</v>
      </c>
      <c r="AW93" s="13" t="s">
        <v>33</v>
      </c>
      <c r="AX93" s="13" t="s">
        <v>79</v>
      </c>
      <c r="AY93" s="210" t="s">
        <v>137</v>
      </c>
    </row>
    <row r="94" spans="1:31" s="2" customFormat="1" ht="6.9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HezHPcevun3r1rj4lJ9dIGWpKkapWQrA7x8/G3Ps9eQddITW7NfhjiS3QAXsy8Kq+mJCDwoCzvM2TohqaX96QA==" saltValue="0VaMPGxOlEVOvuH43Bb/bFKlN7eS1wvJ1XO54LL4LWPD3CaDF38dbZqjimbiDx6rSX+Wz+y6YiMy0NBRePxXrg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107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1284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ROUND((SUM(BE81:BE93)),2)</f>
        <v>0</v>
      </c>
      <c r="G33" s="35"/>
      <c r="H33" s="35"/>
      <c r="I33" s="119">
        <v>0.21</v>
      </c>
      <c r="J33" s="118">
        <f>ROUND(((SUM(BE81:BE93))*I33),2)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ROUND((SUM(BF81:BF93)),2)</f>
        <v>0</v>
      </c>
      <c r="G34" s="35"/>
      <c r="H34" s="35"/>
      <c r="I34" s="119">
        <v>0.15</v>
      </c>
      <c r="J34" s="118">
        <f>ROUND(((SUM(BF81:BF93))*I34),2)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ROUND((SUM(BG81:BG93)),2)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ROUND((SUM(BH81:BH93)),2)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ROUND((SUM(BI81:BI93)),2)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801.2 - Následná péče o zeleň - 2. rok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 hidden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" customHeight="1" hidden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0.2" hidden="1"/>
    <row r="65" ht="10.2" hidden="1"/>
    <row r="66" ht="10.2" hidden="1"/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122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7" t="str">
        <f>E7</f>
        <v>Realizace SZ KoPÚ v k.ú. Fulnek 1.etapa - 2023</v>
      </c>
      <c r="F71" s="318"/>
      <c r="G71" s="318"/>
      <c r="H71" s="318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74" t="str">
        <f>E9</f>
        <v>SO 801.2 - Následná péče o zeleň - 2. rok</v>
      </c>
      <c r="F73" s="319"/>
      <c r="G73" s="319"/>
      <c r="H73" s="31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15. 3. 2023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Státní pozemkový úřad</v>
      </c>
      <c r="G77" s="37"/>
      <c r="H77" s="37"/>
      <c r="I77" s="30" t="s">
        <v>31</v>
      </c>
      <c r="J77" s="33" t="str">
        <f>E21</f>
        <v>Dopravoprojekt Ostrava a.s.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123</v>
      </c>
      <c r="D80" s="150" t="s">
        <v>56</v>
      </c>
      <c r="E80" s="150" t="s">
        <v>52</v>
      </c>
      <c r="F80" s="150" t="s">
        <v>53</v>
      </c>
      <c r="G80" s="150" t="s">
        <v>124</v>
      </c>
      <c r="H80" s="150" t="s">
        <v>125</v>
      </c>
      <c r="I80" s="150" t="s">
        <v>126</v>
      </c>
      <c r="J80" s="150" t="s">
        <v>116</v>
      </c>
      <c r="K80" s="151" t="s">
        <v>127</v>
      </c>
      <c r="L80" s="152"/>
      <c r="M80" s="69" t="s">
        <v>19</v>
      </c>
      <c r="N80" s="70" t="s">
        <v>41</v>
      </c>
      <c r="O80" s="70" t="s">
        <v>128</v>
      </c>
      <c r="P80" s="70" t="s">
        <v>129</v>
      </c>
      <c r="Q80" s="70" t="s">
        <v>130</v>
      </c>
      <c r="R80" s="70" t="s">
        <v>131</v>
      </c>
      <c r="S80" s="70" t="s">
        <v>132</v>
      </c>
      <c r="T80" s="71" t="s">
        <v>133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8" customHeight="1">
      <c r="A81" s="35"/>
      <c r="B81" s="36"/>
      <c r="C81" s="76" t="s">
        <v>134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0.0005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70</v>
      </c>
      <c r="AU81" s="18" t="s">
        <v>117</v>
      </c>
      <c r="BK81" s="157">
        <f>BK82</f>
        <v>0</v>
      </c>
    </row>
    <row r="82" spans="2:63" s="12" customFormat="1" ht="25.95" customHeight="1">
      <c r="B82" s="158"/>
      <c r="C82" s="159"/>
      <c r="D82" s="160" t="s">
        <v>70</v>
      </c>
      <c r="E82" s="161" t="s">
        <v>135</v>
      </c>
      <c r="F82" s="161" t="s">
        <v>136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0.0005</v>
      </c>
      <c r="S82" s="166"/>
      <c r="T82" s="168">
        <f>T83</f>
        <v>0</v>
      </c>
      <c r="AR82" s="169" t="s">
        <v>79</v>
      </c>
      <c r="AT82" s="170" t="s">
        <v>70</v>
      </c>
      <c r="AU82" s="170" t="s">
        <v>71</v>
      </c>
      <c r="AY82" s="169" t="s">
        <v>137</v>
      </c>
      <c r="BK82" s="171">
        <f>BK83</f>
        <v>0</v>
      </c>
    </row>
    <row r="83" spans="2:63" s="12" customFormat="1" ht="22.8" customHeight="1">
      <c r="B83" s="158"/>
      <c r="C83" s="159"/>
      <c r="D83" s="160" t="s">
        <v>70</v>
      </c>
      <c r="E83" s="172" t="s">
        <v>79</v>
      </c>
      <c r="F83" s="172" t="s">
        <v>211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SUM(P84:P93)</f>
        <v>0</v>
      </c>
      <c r="Q83" s="166"/>
      <c r="R83" s="167">
        <f>SUM(R84:R93)</f>
        <v>0.0005</v>
      </c>
      <c r="S83" s="166"/>
      <c r="T83" s="168">
        <f>SUM(T84:T93)</f>
        <v>0</v>
      </c>
      <c r="AR83" s="169" t="s">
        <v>79</v>
      </c>
      <c r="AT83" s="170" t="s">
        <v>70</v>
      </c>
      <c r="AU83" s="170" t="s">
        <v>79</v>
      </c>
      <c r="AY83" s="169" t="s">
        <v>137</v>
      </c>
      <c r="BK83" s="171">
        <f>SUM(BK84:BK93)</f>
        <v>0</v>
      </c>
    </row>
    <row r="84" spans="1:65" s="2" customFormat="1" ht="24.15" customHeight="1">
      <c r="A84" s="35"/>
      <c r="B84" s="36"/>
      <c r="C84" s="174" t="s">
        <v>79</v>
      </c>
      <c r="D84" s="174" t="s">
        <v>144</v>
      </c>
      <c r="E84" s="175" t="s">
        <v>1252</v>
      </c>
      <c r="F84" s="176" t="s">
        <v>1253</v>
      </c>
      <c r="G84" s="177" t="s">
        <v>230</v>
      </c>
      <c r="H84" s="178">
        <v>25</v>
      </c>
      <c r="I84" s="179"/>
      <c r="J84" s="180">
        <f>ROUND(I84*H84,2)</f>
        <v>0</v>
      </c>
      <c r="K84" s="176" t="s">
        <v>215</v>
      </c>
      <c r="L84" s="40"/>
      <c r="M84" s="181" t="s">
        <v>19</v>
      </c>
      <c r="N84" s="182" t="s">
        <v>42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162</v>
      </c>
      <c r="AT84" s="185" t="s">
        <v>144</v>
      </c>
      <c r="AU84" s="185" t="s">
        <v>81</v>
      </c>
      <c r="AY84" s="18" t="s">
        <v>137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79</v>
      </c>
      <c r="BK84" s="186">
        <f>ROUND(I84*H84,2)</f>
        <v>0</v>
      </c>
      <c r="BL84" s="18" t="s">
        <v>162</v>
      </c>
      <c r="BM84" s="185" t="s">
        <v>1285</v>
      </c>
    </row>
    <row r="85" spans="1:47" s="2" customFormat="1" ht="19.2">
      <c r="A85" s="35"/>
      <c r="B85" s="36"/>
      <c r="C85" s="37"/>
      <c r="D85" s="187" t="s">
        <v>150</v>
      </c>
      <c r="E85" s="37"/>
      <c r="F85" s="188" t="s">
        <v>1255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150</v>
      </c>
      <c r="AU85" s="18" t="s">
        <v>81</v>
      </c>
    </row>
    <row r="86" spans="1:47" s="2" customFormat="1" ht="10.2">
      <c r="A86" s="35"/>
      <c r="B86" s="36"/>
      <c r="C86" s="37"/>
      <c r="D86" s="192" t="s">
        <v>160</v>
      </c>
      <c r="E86" s="37"/>
      <c r="F86" s="193" t="s">
        <v>1256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160</v>
      </c>
      <c r="AU86" s="18" t="s">
        <v>81</v>
      </c>
    </row>
    <row r="87" spans="1:65" s="2" customFormat="1" ht="16.5" customHeight="1">
      <c r="A87" s="35"/>
      <c r="B87" s="36"/>
      <c r="C87" s="174" t="s">
        <v>81</v>
      </c>
      <c r="D87" s="174" t="s">
        <v>144</v>
      </c>
      <c r="E87" s="175" t="s">
        <v>1273</v>
      </c>
      <c r="F87" s="176" t="s">
        <v>1274</v>
      </c>
      <c r="G87" s="177" t="s">
        <v>230</v>
      </c>
      <c r="H87" s="178">
        <v>25</v>
      </c>
      <c r="I87" s="179"/>
      <c r="J87" s="180">
        <f>ROUND(I87*H87,2)</f>
        <v>0</v>
      </c>
      <c r="K87" s="176" t="s">
        <v>215</v>
      </c>
      <c r="L87" s="40"/>
      <c r="M87" s="181" t="s">
        <v>19</v>
      </c>
      <c r="N87" s="182" t="s">
        <v>42</v>
      </c>
      <c r="O87" s="65"/>
      <c r="P87" s="183">
        <f>O87*H87</f>
        <v>0</v>
      </c>
      <c r="Q87" s="183">
        <v>2E-05</v>
      </c>
      <c r="R87" s="183">
        <f>Q87*H87</f>
        <v>0.0005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162</v>
      </c>
      <c r="AT87" s="185" t="s">
        <v>144</v>
      </c>
      <c r="AU87" s="185" t="s">
        <v>81</v>
      </c>
      <c r="AY87" s="18" t="s">
        <v>137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79</v>
      </c>
      <c r="BK87" s="186">
        <f>ROUND(I87*H87,2)</f>
        <v>0</v>
      </c>
      <c r="BL87" s="18" t="s">
        <v>162</v>
      </c>
      <c r="BM87" s="185" t="s">
        <v>1286</v>
      </c>
    </row>
    <row r="88" spans="1:47" s="2" customFormat="1" ht="10.2">
      <c r="A88" s="35"/>
      <c r="B88" s="36"/>
      <c r="C88" s="37"/>
      <c r="D88" s="187" t="s">
        <v>150</v>
      </c>
      <c r="E88" s="37"/>
      <c r="F88" s="188" t="s">
        <v>1276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150</v>
      </c>
      <c r="AU88" s="18" t="s">
        <v>81</v>
      </c>
    </row>
    <row r="89" spans="1:47" s="2" customFormat="1" ht="10.2">
      <c r="A89" s="35"/>
      <c r="B89" s="36"/>
      <c r="C89" s="37"/>
      <c r="D89" s="192" t="s">
        <v>160</v>
      </c>
      <c r="E89" s="37"/>
      <c r="F89" s="193" t="s">
        <v>1277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160</v>
      </c>
      <c r="AU89" s="18" t="s">
        <v>81</v>
      </c>
    </row>
    <row r="90" spans="1:65" s="2" customFormat="1" ht="16.5" customHeight="1">
      <c r="A90" s="35"/>
      <c r="B90" s="36"/>
      <c r="C90" s="174" t="s">
        <v>155</v>
      </c>
      <c r="D90" s="174" t="s">
        <v>144</v>
      </c>
      <c r="E90" s="175" t="s">
        <v>1278</v>
      </c>
      <c r="F90" s="176" t="s">
        <v>1279</v>
      </c>
      <c r="G90" s="177" t="s">
        <v>274</v>
      </c>
      <c r="H90" s="178">
        <v>2.5</v>
      </c>
      <c r="I90" s="179"/>
      <c r="J90" s="180">
        <f>ROUND(I90*H90,2)</f>
        <v>0</v>
      </c>
      <c r="K90" s="176" t="s">
        <v>215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162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1287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1281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47" s="2" customFormat="1" ht="10.2">
      <c r="A92" s="35"/>
      <c r="B92" s="36"/>
      <c r="C92" s="37"/>
      <c r="D92" s="192" t="s">
        <v>160</v>
      </c>
      <c r="E92" s="37"/>
      <c r="F92" s="193" t="s">
        <v>1282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160</v>
      </c>
      <c r="AU92" s="18" t="s">
        <v>81</v>
      </c>
    </row>
    <row r="93" spans="2:51" s="13" customFormat="1" ht="10.2">
      <c r="B93" s="200"/>
      <c r="C93" s="201"/>
      <c r="D93" s="187" t="s">
        <v>219</v>
      </c>
      <c r="E93" s="202" t="s">
        <v>19</v>
      </c>
      <c r="F93" s="203" t="s">
        <v>1283</v>
      </c>
      <c r="G93" s="201"/>
      <c r="H93" s="204">
        <v>2.5</v>
      </c>
      <c r="I93" s="205"/>
      <c r="J93" s="201"/>
      <c r="K93" s="201"/>
      <c r="L93" s="206"/>
      <c r="M93" s="253"/>
      <c r="N93" s="254"/>
      <c r="O93" s="254"/>
      <c r="P93" s="254"/>
      <c r="Q93" s="254"/>
      <c r="R93" s="254"/>
      <c r="S93" s="254"/>
      <c r="T93" s="255"/>
      <c r="AT93" s="210" t="s">
        <v>219</v>
      </c>
      <c r="AU93" s="210" t="s">
        <v>81</v>
      </c>
      <c r="AV93" s="13" t="s">
        <v>81</v>
      </c>
      <c r="AW93" s="13" t="s">
        <v>33</v>
      </c>
      <c r="AX93" s="13" t="s">
        <v>79</v>
      </c>
      <c r="AY93" s="210" t="s">
        <v>137</v>
      </c>
    </row>
    <row r="94" spans="1:31" s="2" customFormat="1" ht="6.9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5Iq6f/jAwwAGccmp9A5k6v9JSiA0prE/7F5JIr8UjFScDSQFiXbMaU16dEEW9TZcwgKDpDHFnxd8RMiQ5KRNSw==" saltValue="f3DoRUNMCSvAYA1DBz9aenAMpgHa/dw7NHnRT6ed/qdX9ad6U9plVIpDksa6oFlIuOQWgbCeuLRsEyyDQa7QJw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9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110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1288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ROUND((SUM(BE81:BE93)),2)</f>
        <v>0</v>
      </c>
      <c r="G33" s="35"/>
      <c r="H33" s="35"/>
      <c r="I33" s="119">
        <v>0.21</v>
      </c>
      <c r="J33" s="118">
        <f>ROUND(((SUM(BE81:BE93))*I33),2)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ROUND((SUM(BF81:BF93)),2)</f>
        <v>0</v>
      </c>
      <c r="G34" s="35"/>
      <c r="H34" s="35"/>
      <c r="I34" s="119">
        <v>0.15</v>
      </c>
      <c r="J34" s="118">
        <f>ROUND(((SUM(BF81:BF93))*I34),2)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ROUND((SUM(BG81:BG93)),2)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ROUND((SUM(BH81:BH93)),2)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ROUND((SUM(BI81:BI93)),2)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801.3 - Následná péče o zeleň - 3. rok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 hidden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" customHeight="1" hidden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0.2" hidden="1"/>
    <row r="65" ht="10.2" hidden="1"/>
    <row r="66" ht="10.2" hidden="1"/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122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7" t="str">
        <f>E7</f>
        <v>Realizace SZ KoPÚ v k.ú. Fulnek 1.etapa - 2023</v>
      </c>
      <c r="F71" s="318"/>
      <c r="G71" s="318"/>
      <c r="H71" s="318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74" t="str">
        <f>E9</f>
        <v>SO 801.3 - Následná péče o zeleň - 3. rok</v>
      </c>
      <c r="F73" s="319"/>
      <c r="G73" s="319"/>
      <c r="H73" s="31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15. 3. 2023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Státní pozemkový úřad</v>
      </c>
      <c r="G77" s="37"/>
      <c r="H77" s="37"/>
      <c r="I77" s="30" t="s">
        <v>31</v>
      </c>
      <c r="J77" s="33" t="str">
        <f>E21</f>
        <v>Dopravoprojekt Ostrava a.s.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123</v>
      </c>
      <c r="D80" s="150" t="s">
        <v>56</v>
      </c>
      <c r="E80" s="150" t="s">
        <v>52</v>
      </c>
      <c r="F80" s="150" t="s">
        <v>53</v>
      </c>
      <c r="G80" s="150" t="s">
        <v>124</v>
      </c>
      <c r="H80" s="150" t="s">
        <v>125</v>
      </c>
      <c r="I80" s="150" t="s">
        <v>126</v>
      </c>
      <c r="J80" s="150" t="s">
        <v>116</v>
      </c>
      <c r="K80" s="151" t="s">
        <v>127</v>
      </c>
      <c r="L80" s="152"/>
      <c r="M80" s="69" t="s">
        <v>19</v>
      </c>
      <c r="N80" s="70" t="s">
        <v>41</v>
      </c>
      <c r="O80" s="70" t="s">
        <v>128</v>
      </c>
      <c r="P80" s="70" t="s">
        <v>129</v>
      </c>
      <c r="Q80" s="70" t="s">
        <v>130</v>
      </c>
      <c r="R80" s="70" t="s">
        <v>131</v>
      </c>
      <c r="S80" s="70" t="s">
        <v>132</v>
      </c>
      <c r="T80" s="71" t="s">
        <v>133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8" customHeight="1">
      <c r="A81" s="35"/>
      <c r="B81" s="36"/>
      <c r="C81" s="76" t="s">
        <v>134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0.0005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70</v>
      </c>
      <c r="AU81" s="18" t="s">
        <v>117</v>
      </c>
      <c r="BK81" s="157">
        <f>BK82</f>
        <v>0</v>
      </c>
    </row>
    <row r="82" spans="2:63" s="12" customFormat="1" ht="25.95" customHeight="1">
      <c r="B82" s="158"/>
      <c r="C82" s="159"/>
      <c r="D82" s="160" t="s">
        <v>70</v>
      </c>
      <c r="E82" s="161" t="s">
        <v>135</v>
      </c>
      <c r="F82" s="161" t="s">
        <v>136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0.0005</v>
      </c>
      <c r="S82" s="166"/>
      <c r="T82" s="168">
        <f>T83</f>
        <v>0</v>
      </c>
      <c r="AR82" s="169" t="s">
        <v>79</v>
      </c>
      <c r="AT82" s="170" t="s">
        <v>70</v>
      </c>
      <c r="AU82" s="170" t="s">
        <v>71</v>
      </c>
      <c r="AY82" s="169" t="s">
        <v>137</v>
      </c>
      <c r="BK82" s="171">
        <f>BK83</f>
        <v>0</v>
      </c>
    </row>
    <row r="83" spans="2:63" s="12" customFormat="1" ht="22.8" customHeight="1">
      <c r="B83" s="158"/>
      <c r="C83" s="159"/>
      <c r="D83" s="160" t="s">
        <v>70</v>
      </c>
      <c r="E83" s="172" t="s">
        <v>79</v>
      </c>
      <c r="F83" s="172" t="s">
        <v>211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SUM(P84:P93)</f>
        <v>0</v>
      </c>
      <c r="Q83" s="166"/>
      <c r="R83" s="167">
        <f>SUM(R84:R93)</f>
        <v>0.0005</v>
      </c>
      <c r="S83" s="166"/>
      <c r="T83" s="168">
        <f>SUM(T84:T93)</f>
        <v>0</v>
      </c>
      <c r="AR83" s="169" t="s">
        <v>79</v>
      </c>
      <c r="AT83" s="170" t="s">
        <v>70</v>
      </c>
      <c r="AU83" s="170" t="s">
        <v>79</v>
      </c>
      <c r="AY83" s="169" t="s">
        <v>137</v>
      </c>
      <c r="BK83" s="171">
        <f>SUM(BK84:BK93)</f>
        <v>0</v>
      </c>
    </row>
    <row r="84" spans="1:65" s="2" customFormat="1" ht="24.15" customHeight="1">
      <c r="A84" s="35"/>
      <c r="B84" s="36"/>
      <c r="C84" s="174" t="s">
        <v>79</v>
      </c>
      <c r="D84" s="174" t="s">
        <v>144</v>
      </c>
      <c r="E84" s="175" t="s">
        <v>1252</v>
      </c>
      <c r="F84" s="176" t="s">
        <v>1253</v>
      </c>
      <c r="G84" s="177" t="s">
        <v>230</v>
      </c>
      <c r="H84" s="178">
        <v>25</v>
      </c>
      <c r="I84" s="179"/>
      <c r="J84" s="180">
        <f>ROUND(I84*H84,2)</f>
        <v>0</v>
      </c>
      <c r="K84" s="176" t="s">
        <v>215</v>
      </c>
      <c r="L84" s="40"/>
      <c r="M84" s="181" t="s">
        <v>19</v>
      </c>
      <c r="N84" s="182" t="s">
        <v>42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162</v>
      </c>
      <c r="AT84" s="185" t="s">
        <v>144</v>
      </c>
      <c r="AU84" s="185" t="s">
        <v>81</v>
      </c>
      <c r="AY84" s="18" t="s">
        <v>137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79</v>
      </c>
      <c r="BK84" s="186">
        <f>ROUND(I84*H84,2)</f>
        <v>0</v>
      </c>
      <c r="BL84" s="18" t="s">
        <v>162</v>
      </c>
      <c r="BM84" s="185" t="s">
        <v>1289</v>
      </c>
    </row>
    <row r="85" spans="1:47" s="2" customFormat="1" ht="19.2">
      <c r="A85" s="35"/>
      <c r="B85" s="36"/>
      <c r="C85" s="37"/>
      <c r="D85" s="187" t="s">
        <v>150</v>
      </c>
      <c r="E85" s="37"/>
      <c r="F85" s="188" t="s">
        <v>1255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150</v>
      </c>
      <c r="AU85" s="18" t="s">
        <v>81</v>
      </c>
    </row>
    <row r="86" spans="1:47" s="2" customFormat="1" ht="10.2">
      <c r="A86" s="35"/>
      <c r="B86" s="36"/>
      <c r="C86" s="37"/>
      <c r="D86" s="192" t="s">
        <v>160</v>
      </c>
      <c r="E86" s="37"/>
      <c r="F86" s="193" t="s">
        <v>1256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160</v>
      </c>
      <c r="AU86" s="18" t="s">
        <v>81</v>
      </c>
    </row>
    <row r="87" spans="1:65" s="2" customFormat="1" ht="16.5" customHeight="1">
      <c r="A87" s="35"/>
      <c r="B87" s="36"/>
      <c r="C87" s="174" t="s">
        <v>81</v>
      </c>
      <c r="D87" s="174" t="s">
        <v>144</v>
      </c>
      <c r="E87" s="175" t="s">
        <v>1273</v>
      </c>
      <c r="F87" s="176" t="s">
        <v>1274</v>
      </c>
      <c r="G87" s="177" t="s">
        <v>230</v>
      </c>
      <c r="H87" s="178">
        <v>25</v>
      </c>
      <c r="I87" s="179"/>
      <c r="J87" s="180">
        <f>ROUND(I87*H87,2)</f>
        <v>0</v>
      </c>
      <c r="K87" s="176" t="s">
        <v>215</v>
      </c>
      <c r="L87" s="40"/>
      <c r="M87" s="181" t="s">
        <v>19</v>
      </c>
      <c r="N87" s="182" t="s">
        <v>42</v>
      </c>
      <c r="O87" s="65"/>
      <c r="P87" s="183">
        <f>O87*H87</f>
        <v>0</v>
      </c>
      <c r="Q87" s="183">
        <v>2E-05</v>
      </c>
      <c r="R87" s="183">
        <f>Q87*H87</f>
        <v>0.0005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162</v>
      </c>
      <c r="AT87" s="185" t="s">
        <v>144</v>
      </c>
      <c r="AU87" s="185" t="s">
        <v>81</v>
      </c>
      <c r="AY87" s="18" t="s">
        <v>137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79</v>
      </c>
      <c r="BK87" s="186">
        <f>ROUND(I87*H87,2)</f>
        <v>0</v>
      </c>
      <c r="BL87" s="18" t="s">
        <v>162</v>
      </c>
      <c r="BM87" s="185" t="s">
        <v>1290</v>
      </c>
    </row>
    <row r="88" spans="1:47" s="2" customFormat="1" ht="10.2">
      <c r="A88" s="35"/>
      <c r="B88" s="36"/>
      <c r="C88" s="37"/>
      <c r="D88" s="187" t="s">
        <v>150</v>
      </c>
      <c r="E88" s="37"/>
      <c r="F88" s="188" t="s">
        <v>1276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150</v>
      </c>
      <c r="AU88" s="18" t="s">
        <v>81</v>
      </c>
    </row>
    <row r="89" spans="1:47" s="2" customFormat="1" ht="10.2">
      <c r="A89" s="35"/>
      <c r="B89" s="36"/>
      <c r="C89" s="37"/>
      <c r="D89" s="192" t="s">
        <v>160</v>
      </c>
      <c r="E89" s="37"/>
      <c r="F89" s="193" t="s">
        <v>1277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160</v>
      </c>
      <c r="AU89" s="18" t="s">
        <v>81</v>
      </c>
    </row>
    <row r="90" spans="1:65" s="2" customFormat="1" ht="16.5" customHeight="1">
      <c r="A90" s="35"/>
      <c r="B90" s="36"/>
      <c r="C90" s="174" t="s">
        <v>155</v>
      </c>
      <c r="D90" s="174" t="s">
        <v>144</v>
      </c>
      <c r="E90" s="175" t="s">
        <v>1278</v>
      </c>
      <c r="F90" s="176" t="s">
        <v>1279</v>
      </c>
      <c r="G90" s="177" t="s">
        <v>274</v>
      </c>
      <c r="H90" s="178">
        <v>2.5</v>
      </c>
      <c r="I90" s="179"/>
      <c r="J90" s="180">
        <f>ROUND(I90*H90,2)</f>
        <v>0</v>
      </c>
      <c r="K90" s="176" t="s">
        <v>215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162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1291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1281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47" s="2" customFormat="1" ht="10.2">
      <c r="A92" s="35"/>
      <c r="B92" s="36"/>
      <c r="C92" s="37"/>
      <c r="D92" s="192" t="s">
        <v>160</v>
      </c>
      <c r="E92" s="37"/>
      <c r="F92" s="193" t="s">
        <v>1282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160</v>
      </c>
      <c r="AU92" s="18" t="s">
        <v>81</v>
      </c>
    </row>
    <row r="93" spans="2:51" s="13" customFormat="1" ht="10.2">
      <c r="B93" s="200"/>
      <c r="C93" s="201"/>
      <c r="D93" s="187" t="s">
        <v>219</v>
      </c>
      <c r="E93" s="202" t="s">
        <v>19</v>
      </c>
      <c r="F93" s="203" t="s">
        <v>1283</v>
      </c>
      <c r="G93" s="201"/>
      <c r="H93" s="204">
        <v>2.5</v>
      </c>
      <c r="I93" s="205"/>
      <c r="J93" s="201"/>
      <c r="K93" s="201"/>
      <c r="L93" s="206"/>
      <c r="M93" s="253"/>
      <c r="N93" s="254"/>
      <c r="O93" s="254"/>
      <c r="P93" s="254"/>
      <c r="Q93" s="254"/>
      <c r="R93" s="254"/>
      <c r="S93" s="254"/>
      <c r="T93" s="255"/>
      <c r="AT93" s="210" t="s">
        <v>219</v>
      </c>
      <c r="AU93" s="210" t="s">
        <v>81</v>
      </c>
      <c r="AV93" s="13" t="s">
        <v>81</v>
      </c>
      <c r="AW93" s="13" t="s">
        <v>33</v>
      </c>
      <c r="AX93" s="13" t="s">
        <v>79</v>
      </c>
      <c r="AY93" s="210" t="s">
        <v>137</v>
      </c>
    </row>
    <row r="94" spans="1:31" s="2" customFormat="1" ht="6.9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/Zeyqzbo7N/UyLZdMCS0Ler1Vhbm8fQzqD8JXrECiG3fPCfF2lskApbrDHCNMylL536yqJIQ5HTPxJQoNgCfxg==" saltValue="2mUvOhV3VopeE7/sBdTFwQksX9+22bV8R/gFZP4FytfgcSsEbmsVn+BQG6p0Ydl32TjXCroj67nMPzmi3afrMw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H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02"/>
      <c r="C3" s="103"/>
      <c r="D3" s="103"/>
      <c r="E3" s="103"/>
      <c r="F3" s="103"/>
      <c r="G3" s="103"/>
      <c r="H3" s="21"/>
    </row>
    <row r="4" spans="2:8" s="1" customFormat="1" ht="24.9" customHeight="1">
      <c r="B4" s="21"/>
      <c r="C4" s="104" t="s">
        <v>1292</v>
      </c>
      <c r="H4" s="21"/>
    </row>
    <row r="5" spans="2:8" s="1" customFormat="1" ht="12" customHeight="1">
      <c r="B5" s="21"/>
      <c r="C5" s="256" t="s">
        <v>13</v>
      </c>
      <c r="D5" s="316" t="s">
        <v>14</v>
      </c>
      <c r="E5" s="296"/>
      <c r="F5" s="296"/>
      <c r="H5" s="21"/>
    </row>
    <row r="6" spans="2:8" s="1" customFormat="1" ht="36.9" customHeight="1">
      <c r="B6" s="21"/>
      <c r="C6" s="257" t="s">
        <v>16</v>
      </c>
      <c r="D6" s="320" t="s">
        <v>17</v>
      </c>
      <c r="E6" s="296"/>
      <c r="F6" s="296"/>
      <c r="H6" s="21"/>
    </row>
    <row r="7" spans="2:8" s="1" customFormat="1" ht="16.5" customHeight="1">
      <c r="B7" s="21"/>
      <c r="C7" s="106" t="s">
        <v>23</v>
      </c>
      <c r="D7" s="109" t="str">
        <f>'Rekapitulace stavby'!AN8</f>
        <v>15. 3. 2023</v>
      </c>
      <c r="H7" s="21"/>
    </row>
    <row r="8" spans="1:8" s="2" customFormat="1" ht="10.8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7"/>
      <c r="B9" s="258"/>
      <c r="C9" s="259" t="s">
        <v>52</v>
      </c>
      <c r="D9" s="260" t="s">
        <v>53</v>
      </c>
      <c r="E9" s="260" t="s">
        <v>124</v>
      </c>
      <c r="F9" s="261" t="s">
        <v>1293</v>
      </c>
      <c r="G9" s="147"/>
      <c r="H9" s="258"/>
    </row>
    <row r="10" spans="1:8" s="2" customFormat="1" ht="26.4" customHeight="1">
      <c r="A10" s="35"/>
      <c r="B10" s="40"/>
      <c r="C10" s="262" t="s">
        <v>1294</v>
      </c>
      <c r="D10" s="262" t="s">
        <v>83</v>
      </c>
      <c r="E10" s="35"/>
      <c r="F10" s="35"/>
      <c r="G10" s="35"/>
      <c r="H10" s="40"/>
    </row>
    <row r="11" spans="1:8" s="2" customFormat="1" ht="16.8" customHeight="1">
      <c r="A11" s="35"/>
      <c r="B11" s="40"/>
      <c r="C11" s="263" t="s">
        <v>203</v>
      </c>
      <c r="D11" s="264" t="s">
        <v>19</v>
      </c>
      <c r="E11" s="265" t="s">
        <v>19</v>
      </c>
      <c r="F11" s="266">
        <v>5702.616</v>
      </c>
      <c r="G11" s="35"/>
      <c r="H11" s="40"/>
    </row>
    <row r="12" spans="1:8" s="2" customFormat="1" ht="16.8" customHeight="1">
      <c r="A12" s="35"/>
      <c r="B12" s="40"/>
      <c r="C12" s="267" t="s">
        <v>19</v>
      </c>
      <c r="D12" s="267" t="s">
        <v>323</v>
      </c>
      <c r="E12" s="18" t="s">
        <v>19</v>
      </c>
      <c r="F12" s="268">
        <v>0</v>
      </c>
      <c r="G12" s="35"/>
      <c r="H12" s="40"/>
    </row>
    <row r="13" spans="1:8" s="2" customFormat="1" ht="16.8" customHeight="1">
      <c r="A13" s="35"/>
      <c r="B13" s="40"/>
      <c r="C13" s="267" t="s">
        <v>19</v>
      </c>
      <c r="D13" s="267" t="s">
        <v>324</v>
      </c>
      <c r="E13" s="18" t="s">
        <v>19</v>
      </c>
      <c r="F13" s="268">
        <v>507</v>
      </c>
      <c r="G13" s="35"/>
      <c r="H13" s="40"/>
    </row>
    <row r="14" spans="1:8" s="2" customFormat="1" ht="16.8" customHeight="1">
      <c r="A14" s="35"/>
      <c r="B14" s="40"/>
      <c r="C14" s="267" t="s">
        <v>19</v>
      </c>
      <c r="D14" s="267" t="s">
        <v>325</v>
      </c>
      <c r="E14" s="18" t="s">
        <v>19</v>
      </c>
      <c r="F14" s="268">
        <v>22</v>
      </c>
      <c r="G14" s="35"/>
      <c r="H14" s="40"/>
    </row>
    <row r="15" spans="1:8" s="2" customFormat="1" ht="16.8" customHeight="1">
      <c r="A15" s="35"/>
      <c r="B15" s="40"/>
      <c r="C15" s="267" t="s">
        <v>19</v>
      </c>
      <c r="D15" s="267" t="s">
        <v>278</v>
      </c>
      <c r="E15" s="18" t="s">
        <v>19</v>
      </c>
      <c r="F15" s="268">
        <v>1603</v>
      </c>
      <c r="G15" s="35"/>
      <c r="H15" s="40"/>
    </row>
    <row r="16" spans="1:8" s="2" customFormat="1" ht="16.8" customHeight="1">
      <c r="A16" s="35"/>
      <c r="B16" s="40"/>
      <c r="C16" s="267" t="s">
        <v>19</v>
      </c>
      <c r="D16" s="267" t="s">
        <v>326</v>
      </c>
      <c r="E16" s="18" t="s">
        <v>19</v>
      </c>
      <c r="F16" s="268">
        <v>2300</v>
      </c>
      <c r="G16" s="35"/>
      <c r="H16" s="40"/>
    </row>
    <row r="17" spans="1:8" s="2" customFormat="1" ht="16.8" customHeight="1">
      <c r="A17" s="35"/>
      <c r="B17" s="40"/>
      <c r="C17" s="267" t="s">
        <v>19</v>
      </c>
      <c r="D17" s="267" t="s">
        <v>327</v>
      </c>
      <c r="E17" s="18" t="s">
        <v>19</v>
      </c>
      <c r="F17" s="268">
        <v>1269.84</v>
      </c>
      <c r="G17" s="35"/>
      <c r="H17" s="40"/>
    </row>
    <row r="18" spans="1:8" s="2" customFormat="1" ht="16.8" customHeight="1">
      <c r="A18" s="35"/>
      <c r="B18" s="40"/>
      <c r="C18" s="267" t="s">
        <v>19</v>
      </c>
      <c r="D18" s="267" t="s">
        <v>328</v>
      </c>
      <c r="E18" s="18" t="s">
        <v>19</v>
      </c>
      <c r="F18" s="268">
        <v>0.776</v>
      </c>
      <c r="G18" s="35"/>
      <c r="H18" s="40"/>
    </row>
    <row r="19" spans="1:8" s="2" customFormat="1" ht="16.8" customHeight="1">
      <c r="A19" s="35"/>
      <c r="B19" s="40"/>
      <c r="C19" s="267" t="s">
        <v>203</v>
      </c>
      <c r="D19" s="267" t="s">
        <v>329</v>
      </c>
      <c r="E19" s="18" t="s">
        <v>19</v>
      </c>
      <c r="F19" s="268">
        <v>5702.616</v>
      </c>
      <c r="G19" s="35"/>
      <c r="H19" s="40"/>
    </row>
    <row r="20" spans="1:8" s="2" customFormat="1" ht="16.8" customHeight="1">
      <c r="A20" s="35"/>
      <c r="B20" s="40"/>
      <c r="C20" s="269" t="s">
        <v>1295</v>
      </c>
      <c r="D20" s="35"/>
      <c r="E20" s="35"/>
      <c r="F20" s="35"/>
      <c r="G20" s="35"/>
      <c r="H20" s="40"/>
    </row>
    <row r="21" spans="1:8" s="2" customFormat="1" ht="16.8" customHeight="1">
      <c r="A21" s="35"/>
      <c r="B21" s="40"/>
      <c r="C21" s="267" t="s">
        <v>319</v>
      </c>
      <c r="D21" s="267" t="s">
        <v>320</v>
      </c>
      <c r="E21" s="18" t="s">
        <v>274</v>
      </c>
      <c r="F21" s="268">
        <v>8694.916</v>
      </c>
      <c r="G21" s="35"/>
      <c r="H21" s="40"/>
    </row>
    <row r="22" spans="1:8" s="2" customFormat="1" ht="16.8" customHeight="1">
      <c r="A22" s="35"/>
      <c r="B22" s="40"/>
      <c r="C22" s="267" t="s">
        <v>378</v>
      </c>
      <c r="D22" s="267" t="s">
        <v>379</v>
      </c>
      <c r="E22" s="18" t="s">
        <v>367</v>
      </c>
      <c r="F22" s="268">
        <v>11405.232</v>
      </c>
      <c r="G22" s="35"/>
      <c r="H22" s="40"/>
    </row>
    <row r="23" spans="1:8" s="2" customFormat="1" ht="16.8" customHeight="1">
      <c r="A23" s="35"/>
      <c r="B23" s="40"/>
      <c r="C23" s="267" t="s">
        <v>372</v>
      </c>
      <c r="D23" s="267" t="s">
        <v>373</v>
      </c>
      <c r="E23" s="18" t="s">
        <v>274</v>
      </c>
      <c r="F23" s="268">
        <v>5702.616</v>
      </c>
      <c r="G23" s="35"/>
      <c r="H23" s="40"/>
    </row>
    <row r="24" spans="1:8" s="2" customFormat="1" ht="16.8" customHeight="1">
      <c r="A24" s="35"/>
      <c r="B24" s="40"/>
      <c r="C24" s="263" t="s">
        <v>1296</v>
      </c>
      <c r="D24" s="264" t="s">
        <v>19</v>
      </c>
      <c r="E24" s="265" t="s">
        <v>19</v>
      </c>
      <c r="F24" s="266">
        <v>5023.322</v>
      </c>
      <c r="G24" s="35"/>
      <c r="H24" s="40"/>
    </row>
    <row r="25" spans="1:8" s="2" customFormat="1" ht="16.8" customHeight="1">
      <c r="A25" s="35"/>
      <c r="B25" s="40"/>
      <c r="C25" s="267" t="s">
        <v>19</v>
      </c>
      <c r="D25" s="267" t="s">
        <v>323</v>
      </c>
      <c r="E25" s="18" t="s">
        <v>19</v>
      </c>
      <c r="F25" s="268">
        <v>0</v>
      </c>
      <c r="G25" s="35"/>
      <c r="H25" s="40"/>
    </row>
    <row r="26" spans="1:8" s="2" customFormat="1" ht="16.8" customHeight="1">
      <c r="A26" s="35"/>
      <c r="B26" s="40"/>
      <c r="C26" s="267" t="s">
        <v>19</v>
      </c>
      <c r="D26" s="267" t="s">
        <v>962</v>
      </c>
      <c r="E26" s="18" t="s">
        <v>19</v>
      </c>
      <c r="F26" s="268">
        <v>582.7</v>
      </c>
      <c r="G26" s="35"/>
      <c r="H26" s="40"/>
    </row>
    <row r="27" spans="1:8" s="2" customFormat="1" ht="16.8" customHeight="1">
      <c r="A27" s="35"/>
      <c r="B27" s="40"/>
      <c r="C27" s="267" t="s">
        <v>19</v>
      </c>
      <c r="D27" s="267" t="s">
        <v>963</v>
      </c>
      <c r="E27" s="18" t="s">
        <v>19</v>
      </c>
      <c r="F27" s="268">
        <v>17.38</v>
      </c>
      <c r="G27" s="35"/>
      <c r="H27" s="40"/>
    </row>
    <row r="28" spans="1:8" s="2" customFormat="1" ht="16.8" customHeight="1">
      <c r="A28" s="35"/>
      <c r="B28" s="40"/>
      <c r="C28" s="267" t="s">
        <v>19</v>
      </c>
      <c r="D28" s="267" t="s">
        <v>964</v>
      </c>
      <c r="E28" s="18" t="s">
        <v>19</v>
      </c>
      <c r="F28" s="268">
        <v>417.5</v>
      </c>
      <c r="G28" s="35"/>
      <c r="H28" s="40"/>
    </row>
    <row r="29" spans="1:8" s="2" customFormat="1" ht="16.8" customHeight="1">
      <c r="A29" s="35"/>
      <c r="B29" s="40"/>
      <c r="C29" s="267" t="s">
        <v>19</v>
      </c>
      <c r="D29" s="267" t="s">
        <v>965</v>
      </c>
      <c r="E29" s="18" t="s">
        <v>19</v>
      </c>
      <c r="F29" s="268">
        <v>109.094</v>
      </c>
      <c r="G29" s="35"/>
      <c r="H29" s="40"/>
    </row>
    <row r="30" spans="1:8" s="2" customFormat="1" ht="16.8" customHeight="1">
      <c r="A30" s="35"/>
      <c r="B30" s="40"/>
      <c r="C30" s="267" t="s">
        <v>19</v>
      </c>
      <c r="D30" s="267" t="s">
        <v>966</v>
      </c>
      <c r="E30" s="18" t="s">
        <v>19</v>
      </c>
      <c r="F30" s="268">
        <v>1819</v>
      </c>
      <c r="G30" s="35"/>
      <c r="H30" s="40"/>
    </row>
    <row r="31" spans="1:8" s="2" customFormat="1" ht="16.8" customHeight="1">
      <c r="A31" s="35"/>
      <c r="B31" s="40"/>
      <c r="C31" s="267" t="s">
        <v>19</v>
      </c>
      <c r="D31" s="267" t="s">
        <v>967</v>
      </c>
      <c r="E31" s="18" t="s">
        <v>19</v>
      </c>
      <c r="F31" s="268">
        <v>1333</v>
      </c>
      <c r="G31" s="35"/>
      <c r="H31" s="40"/>
    </row>
    <row r="32" spans="1:8" s="2" customFormat="1" ht="16.8" customHeight="1">
      <c r="A32" s="35"/>
      <c r="B32" s="40"/>
      <c r="C32" s="267" t="s">
        <v>19</v>
      </c>
      <c r="D32" s="267" t="s">
        <v>968</v>
      </c>
      <c r="E32" s="18" t="s">
        <v>19</v>
      </c>
      <c r="F32" s="268">
        <v>727.32</v>
      </c>
      <c r="G32" s="35"/>
      <c r="H32" s="40"/>
    </row>
    <row r="33" spans="1:8" s="2" customFormat="1" ht="16.8" customHeight="1">
      <c r="A33" s="35"/>
      <c r="B33" s="40"/>
      <c r="C33" s="267" t="s">
        <v>19</v>
      </c>
      <c r="D33" s="267" t="s">
        <v>969</v>
      </c>
      <c r="E33" s="18" t="s">
        <v>19</v>
      </c>
      <c r="F33" s="268">
        <v>17.328</v>
      </c>
      <c r="G33" s="35"/>
      <c r="H33" s="40"/>
    </row>
    <row r="34" spans="1:8" s="2" customFormat="1" ht="16.8" customHeight="1">
      <c r="A34" s="35"/>
      <c r="B34" s="40"/>
      <c r="C34" s="267" t="s">
        <v>1296</v>
      </c>
      <c r="D34" s="267" t="s">
        <v>329</v>
      </c>
      <c r="E34" s="18" t="s">
        <v>19</v>
      </c>
      <c r="F34" s="268">
        <v>5023.322</v>
      </c>
      <c r="G34" s="35"/>
      <c r="H34" s="40"/>
    </row>
    <row r="35" spans="1:8" s="2" customFormat="1" ht="26.4" customHeight="1">
      <c r="A35" s="35"/>
      <c r="B35" s="40"/>
      <c r="C35" s="262" t="s">
        <v>1297</v>
      </c>
      <c r="D35" s="262" t="s">
        <v>94</v>
      </c>
      <c r="E35" s="35"/>
      <c r="F35" s="35"/>
      <c r="G35" s="35"/>
      <c r="H35" s="40"/>
    </row>
    <row r="36" spans="1:8" s="2" customFormat="1" ht="16.8" customHeight="1">
      <c r="A36" s="35"/>
      <c r="B36" s="40"/>
      <c r="C36" s="263" t="s">
        <v>203</v>
      </c>
      <c r="D36" s="264" t="s">
        <v>19</v>
      </c>
      <c r="E36" s="265" t="s">
        <v>19</v>
      </c>
      <c r="F36" s="266">
        <v>5023.322</v>
      </c>
      <c r="G36" s="35"/>
      <c r="H36" s="40"/>
    </row>
    <row r="37" spans="1:8" s="2" customFormat="1" ht="16.8" customHeight="1">
      <c r="A37" s="35"/>
      <c r="B37" s="40"/>
      <c r="C37" s="267" t="s">
        <v>19</v>
      </c>
      <c r="D37" s="267" t="s">
        <v>323</v>
      </c>
      <c r="E37" s="18" t="s">
        <v>19</v>
      </c>
      <c r="F37" s="268">
        <v>0</v>
      </c>
      <c r="G37" s="35"/>
      <c r="H37" s="40"/>
    </row>
    <row r="38" spans="1:8" s="2" customFormat="1" ht="16.8" customHeight="1">
      <c r="A38" s="35"/>
      <c r="B38" s="40"/>
      <c r="C38" s="267" t="s">
        <v>19</v>
      </c>
      <c r="D38" s="267" t="s">
        <v>962</v>
      </c>
      <c r="E38" s="18" t="s">
        <v>19</v>
      </c>
      <c r="F38" s="268">
        <v>582.7</v>
      </c>
      <c r="G38" s="35"/>
      <c r="H38" s="40"/>
    </row>
    <row r="39" spans="1:8" s="2" customFormat="1" ht="16.8" customHeight="1">
      <c r="A39" s="35"/>
      <c r="B39" s="40"/>
      <c r="C39" s="267" t="s">
        <v>19</v>
      </c>
      <c r="D39" s="267" t="s">
        <v>963</v>
      </c>
      <c r="E39" s="18" t="s">
        <v>19</v>
      </c>
      <c r="F39" s="268">
        <v>17.38</v>
      </c>
      <c r="G39" s="35"/>
      <c r="H39" s="40"/>
    </row>
    <row r="40" spans="1:8" s="2" customFormat="1" ht="16.8" customHeight="1">
      <c r="A40" s="35"/>
      <c r="B40" s="40"/>
      <c r="C40" s="267" t="s">
        <v>19</v>
      </c>
      <c r="D40" s="267" t="s">
        <v>964</v>
      </c>
      <c r="E40" s="18" t="s">
        <v>19</v>
      </c>
      <c r="F40" s="268">
        <v>417.5</v>
      </c>
      <c r="G40" s="35"/>
      <c r="H40" s="40"/>
    </row>
    <row r="41" spans="1:8" s="2" customFormat="1" ht="16.8" customHeight="1">
      <c r="A41" s="35"/>
      <c r="B41" s="40"/>
      <c r="C41" s="267" t="s">
        <v>19</v>
      </c>
      <c r="D41" s="267" t="s">
        <v>965</v>
      </c>
      <c r="E41" s="18" t="s">
        <v>19</v>
      </c>
      <c r="F41" s="268">
        <v>109.094</v>
      </c>
      <c r="G41" s="35"/>
      <c r="H41" s="40"/>
    </row>
    <row r="42" spans="1:8" s="2" customFormat="1" ht="16.8" customHeight="1">
      <c r="A42" s="35"/>
      <c r="B42" s="40"/>
      <c r="C42" s="267" t="s">
        <v>19</v>
      </c>
      <c r="D42" s="267" t="s">
        <v>966</v>
      </c>
      <c r="E42" s="18" t="s">
        <v>19</v>
      </c>
      <c r="F42" s="268">
        <v>1819</v>
      </c>
      <c r="G42" s="35"/>
      <c r="H42" s="40"/>
    </row>
    <row r="43" spans="1:8" s="2" customFormat="1" ht="16.8" customHeight="1">
      <c r="A43" s="35"/>
      <c r="B43" s="40"/>
      <c r="C43" s="267" t="s">
        <v>19</v>
      </c>
      <c r="D43" s="267" t="s">
        <v>967</v>
      </c>
      <c r="E43" s="18" t="s">
        <v>19</v>
      </c>
      <c r="F43" s="268">
        <v>1333</v>
      </c>
      <c r="G43" s="35"/>
      <c r="H43" s="40"/>
    </row>
    <row r="44" spans="1:8" s="2" customFormat="1" ht="16.8" customHeight="1">
      <c r="A44" s="35"/>
      <c r="B44" s="40"/>
      <c r="C44" s="267" t="s">
        <v>19</v>
      </c>
      <c r="D44" s="267" t="s">
        <v>968</v>
      </c>
      <c r="E44" s="18" t="s">
        <v>19</v>
      </c>
      <c r="F44" s="268">
        <v>727.32</v>
      </c>
      <c r="G44" s="35"/>
      <c r="H44" s="40"/>
    </row>
    <row r="45" spans="1:8" s="2" customFormat="1" ht="16.8" customHeight="1">
      <c r="A45" s="35"/>
      <c r="B45" s="40"/>
      <c r="C45" s="267" t="s">
        <v>19</v>
      </c>
      <c r="D45" s="267" t="s">
        <v>969</v>
      </c>
      <c r="E45" s="18" t="s">
        <v>19</v>
      </c>
      <c r="F45" s="268">
        <v>17.328</v>
      </c>
      <c r="G45" s="35"/>
      <c r="H45" s="40"/>
    </row>
    <row r="46" spans="1:8" s="2" customFormat="1" ht="16.8" customHeight="1">
      <c r="A46" s="35"/>
      <c r="B46" s="40"/>
      <c r="C46" s="267" t="s">
        <v>203</v>
      </c>
      <c r="D46" s="267" t="s">
        <v>329</v>
      </c>
      <c r="E46" s="18" t="s">
        <v>19</v>
      </c>
      <c r="F46" s="268">
        <v>5023.322</v>
      </c>
      <c r="G46" s="35"/>
      <c r="H46" s="40"/>
    </row>
    <row r="47" spans="1:8" s="2" customFormat="1" ht="16.8" customHeight="1">
      <c r="A47" s="35"/>
      <c r="B47" s="40"/>
      <c r="C47" s="269" t="s">
        <v>1295</v>
      </c>
      <c r="D47" s="35"/>
      <c r="E47" s="35"/>
      <c r="F47" s="35"/>
      <c r="G47" s="35"/>
      <c r="H47" s="40"/>
    </row>
    <row r="48" spans="1:8" s="2" customFormat="1" ht="16.8" customHeight="1">
      <c r="A48" s="35"/>
      <c r="B48" s="40"/>
      <c r="C48" s="267" t="s">
        <v>319</v>
      </c>
      <c r="D48" s="267" t="s">
        <v>320</v>
      </c>
      <c r="E48" s="18" t="s">
        <v>274</v>
      </c>
      <c r="F48" s="268">
        <v>7097.922</v>
      </c>
      <c r="G48" s="35"/>
      <c r="H48" s="40"/>
    </row>
    <row r="49" spans="1:8" s="2" customFormat="1" ht="16.8" customHeight="1">
      <c r="A49" s="35"/>
      <c r="B49" s="40"/>
      <c r="C49" s="267" t="s">
        <v>378</v>
      </c>
      <c r="D49" s="267" t="s">
        <v>379</v>
      </c>
      <c r="E49" s="18" t="s">
        <v>367</v>
      </c>
      <c r="F49" s="268">
        <v>10046.644</v>
      </c>
      <c r="G49" s="35"/>
      <c r="H49" s="40"/>
    </row>
    <row r="50" spans="1:8" s="2" customFormat="1" ht="16.8" customHeight="1">
      <c r="A50" s="35"/>
      <c r="B50" s="40"/>
      <c r="C50" s="267" t="s">
        <v>372</v>
      </c>
      <c r="D50" s="267" t="s">
        <v>373</v>
      </c>
      <c r="E50" s="18" t="s">
        <v>274</v>
      </c>
      <c r="F50" s="268">
        <v>5023.322</v>
      </c>
      <c r="G50" s="35"/>
      <c r="H50" s="40"/>
    </row>
    <row r="51" spans="1:8" s="2" customFormat="1" ht="26.4" customHeight="1">
      <c r="A51" s="35"/>
      <c r="B51" s="40"/>
      <c r="C51" s="262" t="s">
        <v>1298</v>
      </c>
      <c r="D51" s="262" t="s">
        <v>97</v>
      </c>
      <c r="E51" s="35"/>
      <c r="F51" s="35"/>
      <c r="G51" s="35"/>
      <c r="H51" s="40"/>
    </row>
    <row r="52" spans="1:8" s="2" customFormat="1" ht="16.8" customHeight="1">
      <c r="A52" s="35"/>
      <c r="B52" s="40"/>
      <c r="C52" s="263" t="s">
        <v>203</v>
      </c>
      <c r="D52" s="264" t="s">
        <v>19</v>
      </c>
      <c r="E52" s="265" t="s">
        <v>19</v>
      </c>
      <c r="F52" s="266">
        <v>5733.314</v>
      </c>
      <c r="G52" s="35"/>
      <c r="H52" s="40"/>
    </row>
    <row r="53" spans="1:8" s="2" customFormat="1" ht="7.35" customHeight="1">
      <c r="A53" s="35"/>
      <c r="B53" s="127"/>
      <c r="C53" s="128"/>
      <c r="D53" s="128"/>
      <c r="E53" s="128"/>
      <c r="F53" s="128"/>
      <c r="G53" s="128"/>
      <c r="H53" s="40"/>
    </row>
    <row r="54" spans="1:8" s="2" customFormat="1" ht="10.2">
      <c r="A54" s="35"/>
      <c r="B54" s="35"/>
      <c r="C54" s="35"/>
      <c r="D54" s="35"/>
      <c r="E54" s="35"/>
      <c r="F54" s="35"/>
      <c r="G54" s="35"/>
      <c r="H54" s="35"/>
    </row>
  </sheetData>
  <sheetProtection algorithmName="SHA-512" hashValue="JLMra0et0UHMbWvSlHnviMzzXPNYZnSt2u28/ANrhpwyMoCoPPeQwMOm3JXnt5WY3Ie46SvIlXeVOauHfIvt9w==" saltValue="gOotogzDhAfULQvczKsItSDeVhbTLreAXo5pHlkTMfKZ4CrrdS753Ikv2ModOfG8e1mxTsxr4qOn9sqHNRcyF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8"/>
  <sheetViews>
    <sheetView showGridLines="0" workbookViewId="0" topLeftCell="A7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80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113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ROUND((SUM(BE83:BE117)),2)</f>
        <v>0</v>
      </c>
      <c r="G33" s="35"/>
      <c r="H33" s="35"/>
      <c r="I33" s="119">
        <v>0.21</v>
      </c>
      <c r="J33" s="118">
        <f>ROUND(((SUM(BE83:BE117))*I33),2)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ROUND((SUM(BF83:BF117)),2)</f>
        <v>0</v>
      </c>
      <c r="G34" s="35"/>
      <c r="H34" s="35"/>
      <c r="I34" s="119">
        <v>0.15</v>
      </c>
      <c r="J34" s="118">
        <f>ROUND(((SUM(BF83:BF117))*I34),2)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ROUND((SUM(BG83:BG117)),2)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ROUND((SUM(BH83:BH117)),2)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ROUND((SUM(BI83:BI117)),2)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101 - 00 - Vedlejší a ostatní náklady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119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" customHeight="1" hidden="1">
      <c r="B62" s="135"/>
      <c r="C62" s="136"/>
      <c r="D62" s="137" t="s">
        <v>120</v>
      </c>
      <c r="E62" s="138"/>
      <c r="F62" s="138"/>
      <c r="G62" s="138"/>
      <c r="H62" s="138"/>
      <c r="I62" s="138"/>
      <c r="J62" s="139">
        <f>J86</f>
        <v>0</v>
      </c>
      <c r="K62" s="136"/>
      <c r="L62" s="140"/>
    </row>
    <row r="63" spans="2:12" s="10" customFormat="1" ht="19.95" customHeight="1" hidden="1">
      <c r="B63" s="141"/>
      <c r="C63" s="142"/>
      <c r="D63" s="143" t="s">
        <v>121</v>
      </c>
      <c r="E63" s="144"/>
      <c r="F63" s="144"/>
      <c r="G63" s="144"/>
      <c r="H63" s="144"/>
      <c r="I63" s="144"/>
      <c r="J63" s="145">
        <f>J87</f>
        <v>0</v>
      </c>
      <c r="K63" s="142"/>
      <c r="L63" s="146"/>
    </row>
    <row r="64" spans="1:31" s="2" customFormat="1" ht="21.75" customHeight="1" hidden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" customHeight="1" hidden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t="10.2" hidden="1"/>
    <row r="67" ht="10.2" hidden="1"/>
    <row r="68" ht="10.2" hidden="1"/>
    <row r="69" spans="1:31" s="2" customFormat="1" ht="6.9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" customHeight="1">
      <c r="A70" s="35"/>
      <c r="B70" s="36"/>
      <c r="C70" s="24" t="s">
        <v>122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17" t="str">
        <f>E7</f>
        <v>Realizace SZ KoPÚ v k.ú. Fulnek 1.etapa - 2023</v>
      </c>
      <c r="F73" s="318"/>
      <c r="G73" s="318"/>
      <c r="H73" s="31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112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74" t="str">
        <f>E9</f>
        <v>SO 101 - 00 - Vedlejší a ostatní náklady</v>
      </c>
      <c r="F75" s="319"/>
      <c r="G75" s="319"/>
      <c r="H75" s="319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 xml:space="preserve"> </v>
      </c>
      <c r="G77" s="37"/>
      <c r="H77" s="37"/>
      <c r="I77" s="30" t="s">
        <v>23</v>
      </c>
      <c r="J77" s="60" t="str">
        <f>IF(J12="","",J12)</f>
        <v>15. 3. 2023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65" customHeight="1">
      <c r="A79" s="35"/>
      <c r="B79" s="36"/>
      <c r="C79" s="30" t="s">
        <v>25</v>
      </c>
      <c r="D79" s="37"/>
      <c r="E79" s="37"/>
      <c r="F79" s="28" t="str">
        <f>E15</f>
        <v>Státní pozemkový úřad</v>
      </c>
      <c r="G79" s="37"/>
      <c r="H79" s="37"/>
      <c r="I79" s="30" t="s">
        <v>31</v>
      </c>
      <c r="J79" s="33" t="str">
        <f>E21</f>
        <v>Dopravoprojekt Ostrava a.s.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30" t="s">
        <v>29</v>
      </c>
      <c r="D80" s="37"/>
      <c r="E80" s="37"/>
      <c r="F80" s="28" t="str">
        <f>IF(E18="","",E18)</f>
        <v>Vyplň údaj</v>
      </c>
      <c r="G80" s="37"/>
      <c r="H80" s="37"/>
      <c r="I80" s="30" t="s">
        <v>34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123</v>
      </c>
      <c r="D82" s="150" t="s">
        <v>56</v>
      </c>
      <c r="E82" s="150" t="s">
        <v>52</v>
      </c>
      <c r="F82" s="150" t="s">
        <v>53</v>
      </c>
      <c r="G82" s="150" t="s">
        <v>124</v>
      </c>
      <c r="H82" s="150" t="s">
        <v>125</v>
      </c>
      <c r="I82" s="150" t="s">
        <v>126</v>
      </c>
      <c r="J82" s="150" t="s">
        <v>116</v>
      </c>
      <c r="K82" s="151" t="s">
        <v>127</v>
      </c>
      <c r="L82" s="152"/>
      <c r="M82" s="69" t="s">
        <v>19</v>
      </c>
      <c r="N82" s="70" t="s">
        <v>41</v>
      </c>
      <c r="O82" s="70" t="s">
        <v>128</v>
      </c>
      <c r="P82" s="70" t="s">
        <v>129</v>
      </c>
      <c r="Q82" s="70" t="s">
        <v>130</v>
      </c>
      <c r="R82" s="70" t="s">
        <v>131</v>
      </c>
      <c r="S82" s="70" t="s">
        <v>132</v>
      </c>
      <c r="T82" s="71" t="s">
        <v>133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8" customHeight="1">
      <c r="A83" s="35"/>
      <c r="B83" s="36"/>
      <c r="C83" s="76" t="s">
        <v>134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P84+P86</f>
        <v>0</v>
      </c>
      <c r="Q83" s="73"/>
      <c r="R83" s="155">
        <f>R84+R86</f>
        <v>0</v>
      </c>
      <c r="S83" s="73"/>
      <c r="T83" s="156">
        <f>T84+T86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70</v>
      </c>
      <c r="AU83" s="18" t="s">
        <v>117</v>
      </c>
      <c r="BK83" s="157">
        <f>BK84+BK86</f>
        <v>0</v>
      </c>
    </row>
    <row r="84" spans="2:63" s="12" customFormat="1" ht="25.95" customHeight="1">
      <c r="B84" s="158"/>
      <c r="C84" s="159"/>
      <c r="D84" s="160" t="s">
        <v>70</v>
      </c>
      <c r="E84" s="161" t="s">
        <v>135</v>
      </c>
      <c r="F84" s="161" t="s">
        <v>136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79</v>
      </c>
      <c r="AT84" s="170" t="s">
        <v>70</v>
      </c>
      <c r="AU84" s="170" t="s">
        <v>71</v>
      </c>
      <c r="AY84" s="169" t="s">
        <v>137</v>
      </c>
      <c r="BK84" s="171">
        <f>BK85</f>
        <v>0</v>
      </c>
    </row>
    <row r="85" spans="2:63" s="12" customFormat="1" ht="22.8" customHeight="1">
      <c r="B85" s="158"/>
      <c r="C85" s="159"/>
      <c r="D85" s="160" t="s">
        <v>70</v>
      </c>
      <c r="E85" s="172" t="s">
        <v>81</v>
      </c>
      <c r="F85" s="172" t="s">
        <v>138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v>0</v>
      </c>
      <c r="Q85" s="166"/>
      <c r="R85" s="167">
        <v>0</v>
      </c>
      <c r="S85" s="166"/>
      <c r="T85" s="168">
        <v>0</v>
      </c>
      <c r="AR85" s="169" t="s">
        <v>79</v>
      </c>
      <c r="AT85" s="170" t="s">
        <v>70</v>
      </c>
      <c r="AU85" s="170" t="s">
        <v>79</v>
      </c>
      <c r="AY85" s="169" t="s">
        <v>137</v>
      </c>
      <c r="BK85" s="171">
        <v>0</v>
      </c>
    </row>
    <row r="86" spans="2:63" s="12" customFormat="1" ht="25.95" customHeight="1">
      <c r="B86" s="158"/>
      <c r="C86" s="159"/>
      <c r="D86" s="160" t="s">
        <v>70</v>
      </c>
      <c r="E86" s="161" t="s">
        <v>139</v>
      </c>
      <c r="F86" s="161" t="s">
        <v>140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</f>
        <v>0</v>
      </c>
      <c r="Q86" s="166"/>
      <c r="R86" s="167">
        <f>R87</f>
        <v>0</v>
      </c>
      <c r="S86" s="166"/>
      <c r="T86" s="168">
        <f>T87</f>
        <v>0</v>
      </c>
      <c r="AR86" s="169" t="s">
        <v>141</v>
      </c>
      <c r="AT86" s="170" t="s">
        <v>70</v>
      </c>
      <c r="AU86" s="170" t="s">
        <v>71</v>
      </c>
      <c r="AY86" s="169" t="s">
        <v>137</v>
      </c>
      <c r="BK86" s="171">
        <f>BK87</f>
        <v>0</v>
      </c>
    </row>
    <row r="87" spans="2:63" s="12" customFormat="1" ht="22.8" customHeight="1">
      <c r="B87" s="158"/>
      <c r="C87" s="159"/>
      <c r="D87" s="160" t="s">
        <v>70</v>
      </c>
      <c r="E87" s="172" t="s">
        <v>142</v>
      </c>
      <c r="F87" s="172" t="s">
        <v>143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SUM(P88:P117)</f>
        <v>0</v>
      </c>
      <c r="Q87" s="166"/>
      <c r="R87" s="167">
        <f>SUM(R88:R117)</f>
        <v>0</v>
      </c>
      <c r="S87" s="166"/>
      <c r="T87" s="168">
        <f>SUM(T88:T117)</f>
        <v>0</v>
      </c>
      <c r="AR87" s="169" t="s">
        <v>141</v>
      </c>
      <c r="AT87" s="170" t="s">
        <v>70</v>
      </c>
      <c r="AU87" s="170" t="s">
        <v>79</v>
      </c>
      <c r="AY87" s="169" t="s">
        <v>137</v>
      </c>
      <c r="BK87" s="171">
        <f>SUM(BK88:BK117)</f>
        <v>0</v>
      </c>
    </row>
    <row r="88" spans="1:65" s="2" customFormat="1" ht="16.5" customHeight="1">
      <c r="A88" s="35"/>
      <c r="B88" s="36"/>
      <c r="C88" s="174" t="s">
        <v>79</v>
      </c>
      <c r="D88" s="174" t="s">
        <v>144</v>
      </c>
      <c r="E88" s="175" t="s">
        <v>145</v>
      </c>
      <c r="F88" s="176" t="s">
        <v>146</v>
      </c>
      <c r="G88" s="177" t="s">
        <v>147</v>
      </c>
      <c r="H88" s="178">
        <v>1</v>
      </c>
      <c r="I88" s="179"/>
      <c r="J88" s="180">
        <f>ROUND(I88*H88,2)</f>
        <v>0</v>
      </c>
      <c r="K88" s="176" t="s">
        <v>19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148</v>
      </c>
      <c r="AT88" s="185" t="s">
        <v>144</v>
      </c>
      <c r="AU88" s="185" t="s">
        <v>81</v>
      </c>
      <c r="AY88" s="18" t="s">
        <v>137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148</v>
      </c>
      <c r="BM88" s="185" t="s">
        <v>149</v>
      </c>
    </row>
    <row r="89" spans="1:47" s="2" customFormat="1" ht="10.2">
      <c r="A89" s="35"/>
      <c r="B89" s="36"/>
      <c r="C89" s="37"/>
      <c r="D89" s="187" t="s">
        <v>150</v>
      </c>
      <c r="E89" s="37"/>
      <c r="F89" s="188" t="s">
        <v>146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150</v>
      </c>
      <c r="AU89" s="18" t="s">
        <v>81</v>
      </c>
    </row>
    <row r="90" spans="1:65" s="2" customFormat="1" ht="16.5" customHeight="1">
      <c r="A90" s="35"/>
      <c r="B90" s="36"/>
      <c r="C90" s="174" t="s">
        <v>81</v>
      </c>
      <c r="D90" s="174" t="s">
        <v>144</v>
      </c>
      <c r="E90" s="175" t="s">
        <v>151</v>
      </c>
      <c r="F90" s="176" t="s">
        <v>152</v>
      </c>
      <c r="G90" s="177" t="s">
        <v>147</v>
      </c>
      <c r="H90" s="178">
        <v>1</v>
      </c>
      <c r="I90" s="179"/>
      <c r="J90" s="180">
        <f>ROUND(I90*H90,2)</f>
        <v>0</v>
      </c>
      <c r="K90" s="176" t="s">
        <v>19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148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148</v>
      </c>
      <c r="BM90" s="185" t="s">
        <v>153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154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65" s="2" customFormat="1" ht="16.5" customHeight="1">
      <c r="A92" s="35"/>
      <c r="B92" s="36"/>
      <c r="C92" s="174" t="s">
        <v>155</v>
      </c>
      <c r="D92" s="174" t="s">
        <v>144</v>
      </c>
      <c r="E92" s="175" t="s">
        <v>156</v>
      </c>
      <c r="F92" s="176" t="s">
        <v>157</v>
      </c>
      <c r="G92" s="177" t="s">
        <v>147</v>
      </c>
      <c r="H92" s="178">
        <v>1</v>
      </c>
      <c r="I92" s="179"/>
      <c r="J92" s="180">
        <f>ROUND(I92*H92,2)</f>
        <v>0</v>
      </c>
      <c r="K92" s="176" t="s">
        <v>158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148</v>
      </c>
      <c r="AT92" s="185" t="s">
        <v>144</v>
      </c>
      <c r="AU92" s="185" t="s">
        <v>81</v>
      </c>
      <c r="AY92" s="18" t="s">
        <v>137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148</v>
      </c>
      <c r="BM92" s="185" t="s">
        <v>159</v>
      </c>
    </row>
    <row r="93" spans="1:47" s="2" customFormat="1" ht="10.2">
      <c r="A93" s="35"/>
      <c r="B93" s="36"/>
      <c r="C93" s="37"/>
      <c r="D93" s="187" t="s">
        <v>150</v>
      </c>
      <c r="E93" s="37"/>
      <c r="F93" s="188" t="s">
        <v>157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150</v>
      </c>
      <c r="AU93" s="18" t="s">
        <v>81</v>
      </c>
    </row>
    <row r="94" spans="1:47" s="2" customFormat="1" ht="10.2">
      <c r="A94" s="35"/>
      <c r="B94" s="36"/>
      <c r="C94" s="37"/>
      <c r="D94" s="192" t="s">
        <v>160</v>
      </c>
      <c r="E94" s="37"/>
      <c r="F94" s="193" t="s">
        <v>161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160</v>
      </c>
      <c r="AU94" s="18" t="s">
        <v>81</v>
      </c>
    </row>
    <row r="95" spans="1:65" s="2" customFormat="1" ht="16.5" customHeight="1">
      <c r="A95" s="35"/>
      <c r="B95" s="36"/>
      <c r="C95" s="174" t="s">
        <v>162</v>
      </c>
      <c r="D95" s="174" t="s">
        <v>144</v>
      </c>
      <c r="E95" s="175" t="s">
        <v>163</v>
      </c>
      <c r="F95" s="176" t="s">
        <v>164</v>
      </c>
      <c r="G95" s="177" t="s">
        <v>147</v>
      </c>
      <c r="H95" s="178">
        <v>1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42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148</v>
      </c>
      <c r="AT95" s="185" t="s">
        <v>144</v>
      </c>
      <c r="AU95" s="185" t="s">
        <v>81</v>
      </c>
      <c r="AY95" s="18" t="s">
        <v>137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148</v>
      </c>
      <c r="BM95" s="185" t="s">
        <v>165</v>
      </c>
    </row>
    <row r="96" spans="1:47" s="2" customFormat="1" ht="10.2">
      <c r="A96" s="35"/>
      <c r="B96" s="36"/>
      <c r="C96" s="37"/>
      <c r="D96" s="187" t="s">
        <v>150</v>
      </c>
      <c r="E96" s="37"/>
      <c r="F96" s="188" t="s">
        <v>164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150</v>
      </c>
      <c r="AU96" s="18" t="s">
        <v>81</v>
      </c>
    </row>
    <row r="97" spans="1:65" s="2" customFormat="1" ht="16.5" customHeight="1">
      <c r="A97" s="35"/>
      <c r="B97" s="36"/>
      <c r="C97" s="174" t="s">
        <v>141</v>
      </c>
      <c r="D97" s="174" t="s">
        <v>144</v>
      </c>
      <c r="E97" s="175" t="s">
        <v>166</v>
      </c>
      <c r="F97" s="176" t="s">
        <v>167</v>
      </c>
      <c r="G97" s="177" t="s">
        <v>147</v>
      </c>
      <c r="H97" s="178">
        <v>1</v>
      </c>
      <c r="I97" s="179"/>
      <c r="J97" s="180">
        <f>ROUND(I97*H97,2)</f>
        <v>0</v>
      </c>
      <c r="K97" s="176" t="s">
        <v>158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148</v>
      </c>
      <c r="AT97" s="185" t="s">
        <v>144</v>
      </c>
      <c r="AU97" s="185" t="s">
        <v>81</v>
      </c>
      <c r="AY97" s="18" t="s">
        <v>137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148</v>
      </c>
      <c r="BM97" s="185" t="s">
        <v>168</v>
      </c>
    </row>
    <row r="98" spans="1:47" s="2" customFormat="1" ht="10.2">
      <c r="A98" s="35"/>
      <c r="B98" s="36"/>
      <c r="C98" s="37"/>
      <c r="D98" s="187" t="s">
        <v>150</v>
      </c>
      <c r="E98" s="37"/>
      <c r="F98" s="188" t="s">
        <v>167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150</v>
      </c>
      <c r="AU98" s="18" t="s">
        <v>81</v>
      </c>
    </row>
    <row r="99" spans="1:47" s="2" customFormat="1" ht="10.2">
      <c r="A99" s="35"/>
      <c r="B99" s="36"/>
      <c r="C99" s="37"/>
      <c r="D99" s="192" t="s">
        <v>160</v>
      </c>
      <c r="E99" s="37"/>
      <c r="F99" s="193" t="s">
        <v>169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160</v>
      </c>
      <c r="AU99" s="18" t="s">
        <v>81</v>
      </c>
    </row>
    <row r="100" spans="1:65" s="2" customFormat="1" ht="16.5" customHeight="1">
      <c r="A100" s="35"/>
      <c r="B100" s="36"/>
      <c r="C100" s="174" t="s">
        <v>170</v>
      </c>
      <c r="D100" s="174" t="s">
        <v>144</v>
      </c>
      <c r="E100" s="175" t="s">
        <v>171</v>
      </c>
      <c r="F100" s="176" t="s">
        <v>172</v>
      </c>
      <c r="G100" s="177" t="s">
        <v>147</v>
      </c>
      <c r="H100" s="178">
        <v>1</v>
      </c>
      <c r="I100" s="179"/>
      <c r="J100" s="180">
        <f>ROUND(I100*H100,2)</f>
        <v>0</v>
      </c>
      <c r="K100" s="176" t="s">
        <v>158</v>
      </c>
      <c r="L100" s="40"/>
      <c r="M100" s="181" t="s">
        <v>19</v>
      </c>
      <c r="N100" s="182" t="s">
        <v>42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148</v>
      </c>
      <c r="AT100" s="185" t="s">
        <v>144</v>
      </c>
      <c r="AU100" s="185" t="s">
        <v>81</v>
      </c>
      <c r="AY100" s="18" t="s">
        <v>137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79</v>
      </c>
      <c r="BK100" s="186">
        <f>ROUND(I100*H100,2)</f>
        <v>0</v>
      </c>
      <c r="BL100" s="18" t="s">
        <v>148</v>
      </c>
      <c r="BM100" s="185" t="s">
        <v>173</v>
      </c>
    </row>
    <row r="101" spans="1:47" s="2" customFormat="1" ht="10.2">
      <c r="A101" s="35"/>
      <c r="B101" s="36"/>
      <c r="C101" s="37"/>
      <c r="D101" s="187" t="s">
        <v>150</v>
      </c>
      <c r="E101" s="37"/>
      <c r="F101" s="188" t="s">
        <v>172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150</v>
      </c>
      <c r="AU101" s="18" t="s">
        <v>81</v>
      </c>
    </row>
    <row r="102" spans="1:47" s="2" customFormat="1" ht="10.2">
      <c r="A102" s="35"/>
      <c r="B102" s="36"/>
      <c r="C102" s="37"/>
      <c r="D102" s="192" t="s">
        <v>160</v>
      </c>
      <c r="E102" s="37"/>
      <c r="F102" s="193" t="s">
        <v>174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160</v>
      </c>
      <c r="AU102" s="18" t="s">
        <v>81</v>
      </c>
    </row>
    <row r="103" spans="1:65" s="2" customFormat="1" ht="24.15" customHeight="1">
      <c r="A103" s="35"/>
      <c r="B103" s="36"/>
      <c r="C103" s="174" t="s">
        <v>175</v>
      </c>
      <c r="D103" s="174" t="s">
        <v>144</v>
      </c>
      <c r="E103" s="175" t="s">
        <v>176</v>
      </c>
      <c r="F103" s="176" t="s">
        <v>177</v>
      </c>
      <c r="G103" s="177" t="s">
        <v>147</v>
      </c>
      <c r="H103" s="178">
        <v>1</v>
      </c>
      <c r="I103" s="179"/>
      <c r="J103" s="180">
        <f>ROUND(I103*H103,2)</f>
        <v>0</v>
      </c>
      <c r="K103" s="176" t="s">
        <v>19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148</v>
      </c>
      <c r="AT103" s="185" t="s">
        <v>144</v>
      </c>
      <c r="AU103" s="185" t="s">
        <v>81</v>
      </c>
      <c r="AY103" s="18" t="s">
        <v>137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148</v>
      </c>
      <c r="BM103" s="185" t="s">
        <v>178</v>
      </c>
    </row>
    <row r="104" spans="1:47" s="2" customFormat="1" ht="10.2">
      <c r="A104" s="35"/>
      <c r="B104" s="36"/>
      <c r="C104" s="37"/>
      <c r="D104" s="187" t="s">
        <v>150</v>
      </c>
      <c r="E104" s="37"/>
      <c r="F104" s="188" t="s">
        <v>177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150</v>
      </c>
      <c r="AU104" s="18" t="s">
        <v>81</v>
      </c>
    </row>
    <row r="105" spans="1:47" s="2" customFormat="1" ht="28.8">
      <c r="A105" s="35"/>
      <c r="B105" s="36"/>
      <c r="C105" s="37"/>
      <c r="D105" s="187" t="s">
        <v>179</v>
      </c>
      <c r="E105" s="37"/>
      <c r="F105" s="194" t="s">
        <v>180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179</v>
      </c>
      <c r="AU105" s="18" t="s">
        <v>81</v>
      </c>
    </row>
    <row r="106" spans="1:65" s="2" customFormat="1" ht="24.15" customHeight="1">
      <c r="A106" s="35"/>
      <c r="B106" s="36"/>
      <c r="C106" s="174" t="s">
        <v>181</v>
      </c>
      <c r="D106" s="174" t="s">
        <v>144</v>
      </c>
      <c r="E106" s="175" t="s">
        <v>182</v>
      </c>
      <c r="F106" s="176" t="s">
        <v>183</v>
      </c>
      <c r="G106" s="177" t="s">
        <v>147</v>
      </c>
      <c r="H106" s="178">
        <v>1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148</v>
      </c>
      <c r="AT106" s="185" t="s">
        <v>144</v>
      </c>
      <c r="AU106" s="185" t="s">
        <v>81</v>
      </c>
      <c r="AY106" s="18" t="s">
        <v>137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148</v>
      </c>
      <c r="BM106" s="185" t="s">
        <v>184</v>
      </c>
    </row>
    <row r="107" spans="1:47" s="2" customFormat="1" ht="19.2">
      <c r="A107" s="35"/>
      <c r="B107" s="36"/>
      <c r="C107" s="37"/>
      <c r="D107" s="187" t="s">
        <v>150</v>
      </c>
      <c r="E107" s="37"/>
      <c r="F107" s="188" t="s">
        <v>183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150</v>
      </c>
      <c r="AU107" s="18" t="s">
        <v>81</v>
      </c>
    </row>
    <row r="108" spans="1:65" s="2" customFormat="1" ht="16.5" customHeight="1">
      <c r="A108" s="35"/>
      <c r="B108" s="36"/>
      <c r="C108" s="174" t="s">
        <v>185</v>
      </c>
      <c r="D108" s="174" t="s">
        <v>144</v>
      </c>
      <c r="E108" s="175" t="s">
        <v>186</v>
      </c>
      <c r="F108" s="176" t="s">
        <v>187</v>
      </c>
      <c r="G108" s="177" t="s">
        <v>147</v>
      </c>
      <c r="H108" s="178">
        <v>1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148</v>
      </c>
      <c r="AT108" s="185" t="s">
        <v>144</v>
      </c>
      <c r="AU108" s="185" t="s">
        <v>81</v>
      </c>
      <c r="AY108" s="18" t="s">
        <v>137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148</v>
      </c>
      <c r="BM108" s="185" t="s">
        <v>188</v>
      </c>
    </row>
    <row r="109" spans="1:47" s="2" customFormat="1" ht="38.4">
      <c r="A109" s="35"/>
      <c r="B109" s="36"/>
      <c r="C109" s="37"/>
      <c r="D109" s="187" t="s">
        <v>150</v>
      </c>
      <c r="E109" s="37"/>
      <c r="F109" s="188" t="s">
        <v>189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150</v>
      </c>
      <c r="AU109" s="18" t="s">
        <v>81</v>
      </c>
    </row>
    <row r="110" spans="1:65" s="2" customFormat="1" ht="21.75" customHeight="1">
      <c r="A110" s="35"/>
      <c r="B110" s="36"/>
      <c r="C110" s="174" t="s">
        <v>190</v>
      </c>
      <c r="D110" s="174" t="s">
        <v>144</v>
      </c>
      <c r="E110" s="175" t="s">
        <v>191</v>
      </c>
      <c r="F110" s="176" t="s">
        <v>192</v>
      </c>
      <c r="G110" s="177" t="s">
        <v>147</v>
      </c>
      <c r="H110" s="178">
        <v>1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148</v>
      </c>
      <c r="AT110" s="185" t="s">
        <v>144</v>
      </c>
      <c r="AU110" s="185" t="s">
        <v>81</v>
      </c>
      <c r="AY110" s="18" t="s">
        <v>137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148</v>
      </c>
      <c r="BM110" s="185" t="s">
        <v>193</v>
      </c>
    </row>
    <row r="111" spans="1:47" s="2" customFormat="1" ht="10.2">
      <c r="A111" s="35"/>
      <c r="B111" s="36"/>
      <c r="C111" s="37"/>
      <c r="D111" s="187" t="s">
        <v>150</v>
      </c>
      <c r="E111" s="37"/>
      <c r="F111" s="188" t="s">
        <v>192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150</v>
      </c>
      <c r="AU111" s="18" t="s">
        <v>81</v>
      </c>
    </row>
    <row r="112" spans="1:47" s="2" customFormat="1" ht="19.2">
      <c r="A112" s="35"/>
      <c r="B112" s="36"/>
      <c r="C112" s="37"/>
      <c r="D112" s="187" t="s">
        <v>179</v>
      </c>
      <c r="E112" s="37"/>
      <c r="F112" s="194" t="s">
        <v>194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179</v>
      </c>
      <c r="AU112" s="18" t="s">
        <v>81</v>
      </c>
    </row>
    <row r="113" spans="1:65" s="2" customFormat="1" ht="16.5" customHeight="1">
      <c r="A113" s="35"/>
      <c r="B113" s="36"/>
      <c r="C113" s="174" t="s">
        <v>195</v>
      </c>
      <c r="D113" s="174" t="s">
        <v>144</v>
      </c>
      <c r="E113" s="175" t="s">
        <v>196</v>
      </c>
      <c r="F113" s="176" t="s">
        <v>197</v>
      </c>
      <c r="G113" s="177" t="s">
        <v>147</v>
      </c>
      <c r="H113" s="178">
        <v>1</v>
      </c>
      <c r="I113" s="179"/>
      <c r="J113" s="180">
        <f>ROUND(I113*H113,2)</f>
        <v>0</v>
      </c>
      <c r="K113" s="176" t="s">
        <v>19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148</v>
      </c>
      <c r="AT113" s="185" t="s">
        <v>144</v>
      </c>
      <c r="AU113" s="185" t="s">
        <v>81</v>
      </c>
      <c r="AY113" s="18" t="s">
        <v>137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148</v>
      </c>
      <c r="BM113" s="185" t="s">
        <v>198</v>
      </c>
    </row>
    <row r="114" spans="1:47" s="2" customFormat="1" ht="10.2">
      <c r="A114" s="35"/>
      <c r="B114" s="36"/>
      <c r="C114" s="37"/>
      <c r="D114" s="187" t="s">
        <v>150</v>
      </c>
      <c r="E114" s="37"/>
      <c r="F114" s="188" t="s">
        <v>197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150</v>
      </c>
      <c r="AU114" s="18" t="s">
        <v>81</v>
      </c>
    </row>
    <row r="115" spans="1:47" s="2" customFormat="1" ht="19.2">
      <c r="A115" s="35"/>
      <c r="B115" s="36"/>
      <c r="C115" s="37"/>
      <c r="D115" s="187" t="s">
        <v>179</v>
      </c>
      <c r="E115" s="37"/>
      <c r="F115" s="194" t="s">
        <v>194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179</v>
      </c>
      <c r="AU115" s="18" t="s">
        <v>81</v>
      </c>
    </row>
    <row r="116" spans="1:65" s="2" customFormat="1" ht="16.5" customHeight="1">
      <c r="A116" s="35"/>
      <c r="B116" s="36"/>
      <c r="C116" s="174" t="s">
        <v>199</v>
      </c>
      <c r="D116" s="174" t="s">
        <v>144</v>
      </c>
      <c r="E116" s="175" t="s">
        <v>200</v>
      </c>
      <c r="F116" s="176" t="s">
        <v>201</v>
      </c>
      <c r="G116" s="177" t="s">
        <v>147</v>
      </c>
      <c r="H116" s="178">
        <v>1</v>
      </c>
      <c r="I116" s="179"/>
      <c r="J116" s="180">
        <f>ROUND(I116*H116,2)</f>
        <v>0</v>
      </c>
      <c r="K116" s="176" t="s">
        <v>19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148</v>
      </c>
      <c r="AT116" s="185" t="s">
        <v>144</v>
      </c>
      <c r="AU116" s="185" t="s">
        <v>81</v>
      </c>
      <c r="AY116" s="18" t="s">
        <v>137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148</v>
      </c>
      <c r="BM116" s="185" t="s">
        <v>202</v>
      </c>
    </row>
    <row r="117" spans="1:47" s="2" customFormat="1" ht="10.2">
      <c r="A117" s="35"/>
      <c r="B117" s="36"/>
      <c r="C117" s="37"/>
      <c r="D117" s="187" t="s">
        <v>150</v>
      </c>
      <c r="E117" s="37"/>
      <c r="F117" s="188" t="s">
        <v>201</v>
      </c>
      <c r="G117" s="37"/>
      <c r="H117" s="37"/>
      <c r="I117" s="189"/>
      <c r="J117" s="37"/>
      <c r="K117" s="37"/>
      <c r="L117" s="40"/>
      <c r="M117" s="195"/>
      <c r="N117" s="196"/>
      <c r="O117" s="197"/>
      <c r="P117" s="197"/>
      <c r="Q117" s="197"/>
      <c r="R117" s="197"/>
      <c r="S117" s="197"/>
      <c r="T117" s="198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150</v>
      </c>
      <c r="AU117" s="18" t="s">
        <v>81</v>
      </c>
    </row>
    <row r="118" spans="1:31" s="2" customFormat="1" ht="6.9" customHeight="1">
      <c r="A118" s="35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0"/>
      <c r="M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</sheetData>
  <sheetProtection algorithmName="SHA-512" hashValue="fnhrT5EoVXT/XUHeEMBLXKnhQXN/PwHTk+SNSlSEpnRcBx2zu8g4Tste2XSi9JRvqpTh27iJf4VjznhmE5L7hw==" saltValue="1m6ZfGp5hBsyQwcd2yEajIlqFmVLWb+NrSXt2DW4Uq9IJe6zv1hcT2R9KNCWnLAeJQreRJSN7Xl/Eov6W/0nuQ==" spinCount="100000" sheet="1" objects="1" scenarios="1" formatColumns="0" formatRows="0" autoFilter="0"/>
  <autoFilter ref="C82:K11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012103000"/>
    <hyperlink ref="F99" r:id="rId2" display="https://podminky.urs.cz/item/CS_URS_2021_01/012203000"/>
    <hyperlink ref="F102" r:id="rId3" display="https://podminky.urs.cz/item/CS_URS_2021_01/012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84</v>
      </c>
      <c r="AZ2" s="199" t="s">
        <v>203</v>
      </c>
      <c r="BA2" s="199" t="s">
        <v>19</v>
      </c>
      <c r="BB2" s="199" t="s">
        <v>19</v>
      </c>
      <c r="BC2" s="199" t="s">
        <v>204</v>
      </c>
      <c r="BD2" s="199" t="s">
        <v>81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205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ROUND((SUM(BE86:BE347)),2)</f>
        <v>0</v>
      </c>
      <c r="G33" s="35"/>
      <c r="H33" s="35"/>
      <c r="I33" s="119">
        <v>0.21</v>
      </c>
      <c r="J33" s="118">
        <f>ROUND(((SUM(BE86:BE347))*I33),2)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ROUND((SUM(BF86:BF347)),2)</f>
        <v>0</v>
      </c>
      <c r="G34" s="35"/>
      <c r="H34" s="35"/>
      <c r="I34" s="119">
        <v>0.15</v>
      </c>
      <c r="J34" s="118">
        <f>ROUND(((SUM(BF86:BF347))*I34),2)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ROUND((SUM(BG86:BG347)),2)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ROUND((SUM(BH86:BH347)),2)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ROUND((SUM(BI86:BI347)),2)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101 - 01 - HLAVNÍ POLNÍ CESTA C1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J244</f>
        <v>0</v>
      </c>
      <c r="K62" s="142"/>
      <c r="L62" s="146"/>
    </row>
    <row r="63" spans="2:12" s="10" customFormat="1" ht="19.95" customHeight="1" hidden="1">
      <c r="B63" s="141"/>
      <c r="C63" s="142"/>
      <c r="D63" s="143" t="s">
        <v>207</v>
      </c>
      <c r="E63" s="144"/>
      <c r="F63" s="144"/>
      <c r="G63" s="144"/>
      <c r="H63" s="144"/>
      <c r="I63" s="144"/>
      <c r="J63" s="145">
        <f>J261</f>
        <v>0</v>
      </c>
      <c r="K63" s="142"/>
      <c r="L63" s="146"/>
    </row>
    <row r="64" spans="2:12" s="10" customFormat="1" ht="19.95" customHeight="1" hidden="1">
      <c r="B64" s="141"/>
      <c r="C64" s="142"/>
      <c r="D64" s="143" t="s">
        <v>208</v>
      </c>
      <c r="E64" s="144"/>
      <c r="F64" s="144"/>
      <c r="G64" s="144"/>
      <c r="H64" s="144"/>
      <c r="I64" s="144"/>
      <c r="J64" s="145">
        <f>J266</f>
        <v>0</v>
      </c>
      <c r="K64" s="142"/>
      <c r="L64" s="146"/>
    </row>
    <row r="65" spans="2:12" s="10" customFormat="1" ht="19.95" customHeight="1" hidden="1">
      <c r="B65" s="141"/>
      <c r="C65" s="142"/>
      <c r="D65" s="143" t="s">
        <v>209</v>
      </c>
      <c r="E65" s="144"/>
      <c r="F65" s="144"/>
      <c r="G65" s="144"/>
      <c r="H65" s="144"/>
      <c r="I65" s="144"/>
      <c r="J65" s="145">
        <f>J314</f>
        <v>0</v>
      </c>
      <c r="K65" s="142"/>
      <c r="L65" s="146"/>
    </row>
    <row r="66" spans="2:12" s="10" customFormat="1" ht="19.95" customHeight="1" hidden="1">
      <c r="B66" s="141"/>
      <c r="C66" s="142"/>
      <c r="D66" s="143" t="s">
        <v>210</v>
      </c>
      <c r="E66" s="144"/>
      <c r="F66" s="144"/>
      <c r="G66" s="144"/>
      <c r="H66" s="144"/>
      <c r="I66" s="144"/>
      <c r="J66" s="145">
        <f>J340</f>
        <v>0</v>
      </c>
      <c r="K66" s="142"/>
      <c r="L66" s="146"/>
    </row>
    <row r="67" spans="1:31" s="2" customFormat="1" ht="21.75" customHeight="1" hidden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" customHeight="1" hidden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ht="10.2" hidden="1"/>
    <row r="70" ht="10.2" hidden="1"/>
    <row r="71" ht="10.2" hidden="1"/>
    <row r="72" spans="1:31" s="2" customFormat="1" ht="6.9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" customHeight="1">
      <c r="A73" s="35"/>
      <c r="B73" s="36"/>
      <c r="C73" s="24" t="s">
        <v>122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7" t="str">
        <f>E7</f>
        <v>Realizace SZ KoPÚ v k.ú. Fulnek 1.etapa - 2023</v>
      </c>
      <c r="F76" s="318"/>
      <c r="G76" s="318"/>
      <c r="H76" s="318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112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74" t="str">
        <f>E9</f>
        <v>SO 101 - 01 - HLAVNÍ POLNÍ CESTA C1</v>
      </c>
      <c r="F78" s="319"/>
      <c r="G78" s="319"/>
      <c r="H78" s="319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 xml:space="preserve"> </v>
      </c>
      <c r="G80" s="37"/>
      <c r="H80" s="37"/>
      <c r="I80" s="30" t="s">
        <v>23</v>
      </c>
      <c r="J80" s="60" t="str">
        <f>IF(J12="","",J12)</f>
        <v>15. 3. 2023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65" customHeight="1">
      <c r="A82" s="35"/>
      <c r="B82" s="36"/>
      <c r="C82" s="30" t="s">
        <v>25</v>
      </c>
      <c r="D82" s="37"/>
      <c r="E82" s="37"/>
      <c r="F82" s="28" t="str">
        <f>E15</f>
        <v>Státní pozemkový úřad</v>
      </c>
      <c r="G82" s="37"/>
      <c r="H82" s="37"/>
      <c r="I82" s="30" t="s">
        <v>31</v>
      </c>
      <c r="J82" s="33" t="str">
        <f>E21</f>
        <v>Dopravoprojekt Ostrava a.s.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15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 xml:space="preserve"> 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123</v>
      </c>
      <c r="D85" s="150" t="s">
        <v>56</v>
      </c>
      <c r="E85" s="150" t="s">
        <v>52</v>
      </c>
      <c r="F85" s="150" t="s">
        <v>53</v>
      </c>
      <c r="G85" s="150" t="s">
        <v>124</v>
      </c>
      <c r="H85" s="150" t="s">
        <v>125</v>
      </c>
      <c r="I85" s="150" t="s">
        <v>126</v>
      </c>
      <c r="J85" s="150" t="s">
        <v>116</v>
      </c>
      <c r="K85" s="151" t="s">
        <v>127</v>
      </c>
      <c r="L85" s="152"/>
      <c r="M85" s="69" t="s">
        <v>19</v>
      </c>
      <c r="N85" s="70" t="s">
        <v>41</v>
      </c>
      <c r="O85" s="70" t="s">
        <v>128</v>
      </c>
      <c r="P85" s="70" t="s">
        <v>129</v>
      </c>
      <c r="Q85" s="70" t="s">
        <v>130</v>
      </c>
      <c r="R85" s="70" t="s">
        <v>131</v>
      </c>
      <c r="S85" s="70" t="s">
        <v>132</v>
      </c>
      <c r="T85" s="71" t="s">
        <v>133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8" customHeight="1">
      <c r="A86" s="35"/>
      <c r="B86" s="36"/>
      <c r="C86" s="76" t="s">
        <v>134</v>
      </c>
      <c r="D86" s="37"/>
      <c r="E86" s="37"/>
      <c r="F86" s="37"/>
      <c r="G86" s="37"/>
      <c r="H86" s="37"/>
      <c r="I86" s="37"/>
      <c r="J86" s="153">
        <f>BK86</f>
        <v>0</v>
      </c>
      <c r="K86" s="37"/>
      <c r="L86" s="40"/>
      <c r="M86" s="72"/>
      <c r="N86" s="154"/>
      <c r="O86" s="73"/>
      <c r="P86" s="155">
        <f>P87</f>
        <v>0</v>
      </c>
      <c r="Q86" s="73"/>
      <c r="R86" s="155">
        <f>R87</f>
        <v>5009.650705999999</v>
      </c>
      <c r="S86" s="73"/>
      <c r="T86" s="156">
        <f>T87</f>
        <v>2539.6800000000003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70</v>
      </c>
      <c r="AU86" s="18" t="s">
        <v>117</v>
      </c>
      <c r="BK86" s="157">
        <f>BK87</f>
        <v>0</v>
      </c>
    </row>
    <row r="87" spans="2:63" s="12" customFormat="1" ht="25.95" customHeight="1">
      <c r="B87" s="158"/>
      <c r="C87" s="159"/>
      <c r="D87" s="160" t="s">
        <v>70</v>
      </c>
      <c r="E87" s="161" t="s">
        <v>135</v>
      </c>
      <c r="F87" s="161" t="s">
        <v>136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P88+P244+P261+P266+P314+P340</f>
        <v>0</v>
      </c>
      <c r="Q87" s="166"/>
      <c r="R87" s="167">
        <f>R88+R244+R261+R266+R314+R340</f>
        <v>5009.650705999999</v>
      </c>
      <c r="S87" s="166"/>
      <c r="T87" s="168">
        <f>T88+T244+T261+T266+T314+T340</f>
        <v>2539.6800000000003</v>
      </c>
      <c r="AR87" s="169" t="s">
        <v>79</v>
      </c>
      <c r="AT87" s="170" t="s">
        <v>70</v>
      </c>
      <c r="AU87" s="170" t="s">
        <v>71</v>
      </c>
      <c r="AY87" s="169" t="s">
        <v>137</v>
      </c>
      <c r="BK87" s="171">
        <f>BK88+BK244+BK261+BK266+BK314+BK340</f>
        <v>0</v>
      </c>
    </row>
    <row r="88" spans="2:63" s="12" customFormat="1" ht="22.8" customHeight="1">
      <c r="B88" s="158"/>
      <c r="C88" s="159"/>
      <c r="D88" s="160" t="s">
        <v>70</v>
      </c>
      <c r="E88" s="172" t="s">
        <v>79</v>
      </c>
      <c r="F88" s="172" t="s">
        <v>211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SUM(P89:P243)</f>
        <v>0</v>
      </c>
      <c r="Q88" s="166"/>
      <c r="R88" s="167">
        <f>SUM(R89:R243)</f>
        <v>4685.585499999999</v>
      </c>
      <c r="S88" s="166"/>
      <c r="T88" s="168">
        <f>SUM(T89:T243)</f>
        <v>2539.6800000000003</v>
      </c>
      <c r="AR88" s="169" t="s">
        <v>79</v>
      </c>
      <c r="AT88" s="170" t="s">
        <v>70</v>
      </c>
      <c r="AU88" s="170" t="s">
        <v>79</v>
      </c>
      <c r="AY88" s="169" t="s">
        <v>137</v>
      </c>
      <c r="BK88" s="171">
        <f>SUM(BK89:BK243)</f>
        <v>0</v>
      </c>
    </row>
    <row r="89" spans="1:65" s="2" customFormat="1" ht="37.8" customHeight="1">
      <c r="A89" s="35"/>
      <c r="B89" s="36"/>
      <c r="C89" s="174" t="s">
        <v>79</v>
      </c>
      <c r="D89" s="174" t="s">
        <v>144</v>
      </c>
      <c r="E89" s="175" t="s">
        <v>212</v>
      </c>
      <c r="F89" s="176" t="s">
        <v>213</v>
      </c>
      <c r="G89" s="177" t="s">
        <v>214</v>
      </c>
      <c r="H89" s="178">
        <v>94</v>
      </c>
      <c r="I89" s="179"/>
      <c r="J89" s="180">
        <f>ROUND(I89*H89,2)</f>
        <v>0</v>
      </c>
      <c r="K89" s="176" t="s">
        <v>215</v>
      </c>
      <c r="L89" s="40"/>
      <c r="M89" s="181" t="s">
        <v>19</v>
      </c>
      <c r="N89" s="182" t="s">
        <v>42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162</v>
      </c>
      <c r="AT89" s="185" t="s">
        <v>144</v>
      </c>
      <c r="AU89" s="185" t="s">
        <v>81</v>
      </c>
      <c r="AY89" s="18" t="s">
        <v>137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162</v>
      </c>
      <c r="BM89" s="185" t="s">
        <v>216</v>
      </c>
    </row>
    <row r="90" spans="1:47" s="2" customFormat="1" ht="28.8">
      <c r="A90" s="35"/>
      <c r="B90" s="36"/>
      <c r="C90" s="37"/>
      <c r="D90" s="187" t="s">
        <v>150</v>
      </c>
      <c r="E90" s="37"/>
      <c r="F90" s="188" t="s">
        <v>217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150</v>
      </c>
      <c r="AU90" s="18" t="s">
        <v>81</v>
      </c>
    </row>
    <row r="91" spans="1:47" s="2" customFormat="1" ht="10.2">
      <c r="A91" s="35"/>
      <c r="B91" s="36"/>
      <c r="C91" s="37"/>
      <c r="D91" s="192" t="s">
        <v>160</v>
      </c>
      <c r="E91" s="37"/>
      <c r="F91" s="193" t="s">
        <v>218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160</v>
      </c>
      <c r="AU91" s="18" t="s">
        <v>81</v>
      </c>
    </row>
    <row r="92" spans="2:51" s="13" customFormat="1" ht="10.2">
      <c r="B92" s="200"/>
      <c r="C92" s="201"/>
      <c r="D92" s="187" t="s">
        <v>219</v>
      </c>
      <c r="E92" s="202" t="s">
        <v>19</v>
      </c>
      <c r="F92" s="203" t="s">
        <v>220</v>
      </c>
      <c r="G92" s="201"/>
      <c r="H92" s="204">
        <v>94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219</v>
      </c>
      <c r="AU92" s="210" t="s">
        <v>81</v>
      </c>
      <c r="AV92" s="13" t="s">
        <v>81</v>
      </c>
      <c r="AW92" s="13" t="s">
        <v>33</v>
      </c>
      <c r="AX92" s="13" t="s">
        <v>79</v>
      </c>
      <c r="AY92" s="210" t="s">
        <v>137</v>
      </c>
    </row>
    <row r="93" spans="2:51" s="14" customFormat="1" ht="10.2">
      <c r="B93" s="211"/>
      <c r="C93" s="212"/>
      <c r="D93" s="187" t="s">
        <v>219</v>
      </c>
      <c r="E93" s="213" t="s">
        <v>19</v>
      </c>
      <c r="F93" s="214" t="s">
        <v>221</v>
      </c>
      <c r="G93" s="212"/>
      <c r="H93" s="213" t="s">
        <v>19</v>
      </c>
      <c r="I93" s="215"/>
      <c r="J93" s="212"/>
      <c r="K93" s="212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219</v>
      </c>
      <c r="AU93" s="220" t="s">
        <v>81</v>
      </c>
      <c r="AV93" s="14" t="s">
        <v>79</v>
      </c>
      <c r="AW93" s="14" t="s">
        <v>33</v>
      </c>
      <c r="AX93" s="14" t="s">
        <v>71</v>
      </c>
      <c r="AY93" s="220" t="s">
        <v>137</v>
      </c>
    </row>
    <row r="94" spans="1:65" s="2" customFormat="1" ht="24.15" customHeight="1">
      <c r="A94" s="35"/>
      <c r="B94" s="36"/>
      <c r="C94" s="174" t="s">
        <v>81</v>
      </c>
      <c r="D94" s="174" t="s">
        <v>144</v>
      </c>
      <c r="E94" s="175" t="s">
        <v>222</v>
      </c>
      <c r="F94" s="176" t="s">
        <v>223</v>
      </c>
      <c r="G94" s="177" t="s">
        <v>214</v>
      </c>
      <c r="H94" s="178">
        <v>5070</v>
      </c>
      <c r="I94" s="179"/>
      <c r="J94" s="180">
        <f>ROUND(I94*H94,2)</f>
        <v>0</v>
      </c>
      <c r="K94" s="176" t="s">
        <v>215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162</v>
      </c>
      <c r="AT94" s="185" t="s">
        <v>144</v>
      </c>
      <c r="AU94" s="185" t="s">
        <v>81</v>
      </c>
      <c r="AY94" s="18" t="s">
        <v>137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162</v>
      </c>
      <c r="BM94" s="185" t="s">
        <v>224</v>
      </c>
    </row>
    <row r="95" spans="1:47" s="2" customFormat="1" ht="10.2">
      <c r="A95" s="35"/>
      <c r="B95" s="36"/>
      <c r="C95" s="37"/>
      <c r="D95" s="187" t="s">
        <v>150</v>
      </c>
      <c r="E95" s="37"/>
      <c r="F95" s="188" t="s">
        <v>225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150</v>
      </c>
      <c r="AU95" s="18" t="s">
        <v>81</v>
      </c>
    </row>
    <row r="96" spans="1:47" s="2" customFormat="1" ht="10.2">
      <c r="A96" s="35"/>
      <c r="B96" s="36"/>
      <c r="C96" s="37"/>
      <c r="D96" s="192" t="s">
        <v>160</v>
      </c>
      <c r="E96" s="37"/>
      <c r="F96" s="193" t="s">
        <v>226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160</v>
      </c>
      <c r="AU96" s="18" t="s">
        <v>81</v>
      </c>
    </row>
    <row r="97" spans="2:51" s="13" customFormat="1" ht="10.2">
      <c r="B97" s="200"/>
      <c r="C97" s="201"/>
      <c r="D97" s="187" t="s">
        <v>219</v>
      </c>
      <c r="E97" s="202" t="s">
        <v>19</v>
      </c>
      <c r="F97" s="203" t="s">
        <v>227</v>
      </c>
      <c r="G97" s="201"/>
      <c r="H97" s="204">
        <v>5070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219</v>
      </c>
      <c r="AU97" s="210" t="s">
        <v>81</v>
      </c>
      <c r="AV97" s="13" t="s">
        <v>81</v>
      </c>
      <c r="AW97" s="13" t="s">
        <v>33</v>
      </c>
      <c r="AX97" s="13" t="s">
        <v>79</v>
      </c>
      <c r="AY97" s="210" t="s">
        <v>137</v>
      </c>
    </row>
    <row r="98" spans="1:65" s="2" customFormat="1" ht="24.15" customHeight="1">
      <c r="A98" s="35"/>
      <c r="B98" s="36"/>
      <c r="C98" s="174" t="s">
        <v>155</v>
      </c>
      <c r="D98" s="174" t="s">
        <v>144</v>
      </c>
      <c r="E98" s="175" t="s">
        <v>228</v>
      </c>
      <c r="F98" s="176" t="s">
        <v>229</v>
      </c>
      <c r="G98" s="177" t="s">
        <v>230</v>
      </c>
      <c r="H98" s="178">
        <v>2</v>
      </c>
      <c r="I98" s="179"/>
      <c r="J98" s="180">
        <f>ROUND(I98*H98,2)</f>
        <v>0</v>
      </c>
      <c r="K98" s="176" t="s">
        <v>215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162</v>
      </c>
      <c r="AT98" s="185" t="s">
        <v>144</v>
      </c>
      <c r="AU98" s="185" t="s">
        <v>81</v>
      </c>
      <c r="AY98" s="18" t="s">
        <v>137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162</v>
      </c>
      <c r="BM98" s="185" t="s">
        <v>231</v>
      </c>
    </row>
    <row r="99" spans="1:47" s="2" customFormat="1" ht="19.2">
      <c r="A99" s="35"/>
      <c r="B99" s="36"/>
      <c r="C99" s="37"/>
      <c r="D99" s="187" t="s">
        <v>150</v>
      </c>
      <c r="E99" s="37"/>
      <c r="F99" s="188" t="s">
        <v>232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150</v>
      </c>
      <c r="AU99" s="18" t="s">
        <v>81</v>
      </c>
    </row>
    <row r="100" spans="1:47" s="2" customFormat="1" ht="10.2">
      <c r="A100" s="35"/>
      <c r="B100" s="36"/>
      <c r="C100" s="37"/>
      <c r="D100" s="192" t="s">
        <v>160</v>
      </c>
      <c r="E100" s="37"/>
      <c r="F100" s="193" t="s">
        <v>233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160</v>
      </c>
      <c r="AU100" s="18" t="s">
        <v>81</v>
      </c>
    </row>
    <row r="101" spans="2:51" s="14" customFormat="1" ht="10.2">
      <c r="B101" s="211"/>
      <c r="C101" s="212"/>
      <c r="D101" s="187" t="s">
        <v>219</v>
      </c>
      <c r="E101" s="213" t="s">
        <v>19</v>
      </c>
      <c r="F101" s="214" t="s">
        <v>234</v>
      </c>
      <c r="G101" s="212"/>
      <c r="H101" s="213" t="s">
        <v>19</v>
      </c>
      <c r="I101" s="215"/>
      <c r="J101" s="212"/>
      <c r="K101" s="212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219</v>
      </c>
      <c r="AU101" s="220" t="s">
        <v>81</v>
      </c>
      <c r="AV101" s="14" t="s">
        <v>79</v>
      </c>
      <c r="AW101" s="14" t="s">
        <v>33</v>
      </c>
      <c r="AX101" s="14" t="s">
        <v>71</v>
      </c>
      <c r="AY101" s="220" t="s">
        <v>137</v>
      </c>
    </row>
    <row r="102" spans="2:51" s="13" customFormat="1" ht="10.2">
      <c r="B102" s="200"/>
      <c r="C102" s="201"/>
      <c r="D102" s="187" t="s">
        <v>219</v>
      </c>
      <c r="E102" s="202" t="s">
        <v>19</v>
      </c>
      <c r="F102" s="203" t="s">
        <v>81</v>
      </c>
      <c r="G102" s="201"/>
      <c r="H102" s="204">
        <v>2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219</v>
      </c>
      <c r="AU102" s="210" t="s">
        <v>81</v>
      </c>
      <c r="AV102" s="13" t="s">
        <v>81</v>
      </c>
      <c r="AW102" s="13" t="s">
        <v>33</v>
      </c>
      <c r="AX102" s="13" t="s">
        <v>79</v>
      </c>
      <c r="AY102" s="210" t="s">
        <v>137</v>
      </c>
    </row>
    <row r="103" spans="1:65" s="2" customFormat="1" ht="24.15" customHeight="1">
      <c r="A103" s="35"/>
      <c r="B103" s="36"/>
      <c r="C103" s="174" t="s">
        <v>162</v>
      </c>
      <c r="D103" s="174" t="s">
        <v>144</v>
      </c>
      <c r="E103" s="175" t="s">
        <v>235</v>
      </c>
      <c r="F103" s="176" t="s">
        <v>236</v>
      </c>
      <c r="G103" s="177" t="s">
        <v>230</v>
      </c>
      <c r="H103" s="178">
        <v>1</v>
      </c>
      <c r="I103" s="179"/>
      <c r="J103" s="180">
        <f>ROUND(I103*H103,2)</f>
        <v>0</v>
      </c>
      <c r="K103" s="176" t="s">
        <v>215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162</v>
      </c>
      <c r="AT103" s="185" t="s">
        <v>144</v>
      </c>
      <c r="AU103" s="185" t="s">
        <v>81</v>
      </c>
      <c r="AY103" s="18" t="s">
        <v>137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162</v>
      </c>
      <c r="BM103" s="185" t="s">
        <v>237</v>
      </c>
    </row>
    <row r="104" spans="1:47" s="2" customFormat="1" ht="19.2">
      <c r="A104" s="35"/>
      <c r="B104" s="36"/>
      <c r="C104" s="37"/>
      <c r="D104" s="187" t="s">
        <v>150</v>
      </c>
      <c r="E104" s="37"/>
      <c r="F104" s="188" t="s">
        <v>238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150</v>
      </c>
      <c r="AU104" s="18" t="s">
        <v>81</v>
      </c>
    </row>
    <row r="105" spans="1:47" s="2" customFormat="1" ht="10.2">
      <c r="A105" s="35"/>
      <c r="B105" s="36"/>
      <c r="C105" s="37"/>
      <c r="D105" s="192" t="s">
        <v>160</v>
      </c>
      <c r="E105" s="37"/>
      <c r="F105" s="193" t="s">
        <v>239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160</v>
      </c>
      <c r="AU105" s="18" t="s">
        <v>81</v>
      </c>
    </row>
    <row r="106" spans="2:51" s="14" customFormat="1" ht="10.2">
      <c r="B106" s="211"/>
      <c r="C106" s="212"/>
      <c r="D106" s="187" t="s">
        <v>219</v>
      </c>
      <c r="E106" s="213" t="s">
        <v>19</v>
      </c>
      <c r="F106" s="214" t="s">
        <v>234</v>
      </c>
      <c r="G106" s="212"/>
      <c r="H106" s="213" t="s">
        <v>19</v>
      </c>
      <c r="I106" s="215"/>
      <c r="J106" s="212"/>
      <c r="K106" s="212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219</v>
      </c>
      <c r="AU106" s="220" t="s">
        <v>81</v>
      </c>
      <c r="AV106" s="14" t="s">
        <v>79</v>
      </c>
      <c r="AW106" s="14" t="s">
        <v>33</v>
      </c>
      <c r="AX106" s="14" t="s">
        <v>71</v>
      </c>
      <c r="AY106" s="220" t="s">
        <v>137</v>
      </c>
    </row>
    <row r="107" spans="2:51" s="13" customFormat="1" ht="10.2">
      <c r="B107" s="200"/>
      <c r="C107" s="201"/>
      <c r="D107" s="187" t="s">
        <v>219</v>
      </c>
      <c r="E107" s="202" t="s">
        <v>19</v>
      </c>
      <c r="F107" s="203" t="s">
        <v>79</v>
      </c>
      <c r="G107" s="201"/>
      <c r="H107" s="204">
        <v>1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219</v>
      </c>
      <c r="AU107" s="210" t="s">
        <v>81</v>
      </c>
      <c r="AV107" s="13" t="s">
        <v>81</v>
      </c>
      <c r="AW107" s="13" t="s">
        <v>33</v>
      </c>
      <c r="AX107" s="13" t="s">
        <v>79</v>
      </c>
      <c r="AY107" s="210" t="s">
        <v>137</v>
      </c>
    </row>
    <row r="108" spans="1:65" s="2" customFormat="1" ht="24.15" customHeight="1">
      <c r="A108" s="35"/>
      <c r="B108" s="36"/>
      <c r="C108" s="174" t="s">
        <v>141</v>
      </c>
      <c r="D108" s="174" t="s">
        <v>144</v>
      </c>
      <c r="E108" s="175" t="s">
        <v>240</v>
      </c>
      <c r="F108" s="176" t="s">
        <v>241</v>
      </c>
      <c r="G108" s="177" t="s">
        <v>214</v>
      </c>
      <c r="H108" s="178">
        <v>64</v>
      </c>
      <c r="I108" s="179"/>
      <c r="J108" s="180">
        <f>ROUND(I108*H108,2)</f>
        <v>0</v>
      </c>
      <c r="K108" s="176" t="s">
        <v>215</v>
      </c>
      <c r="L108" s="40"/>
      <c r="M108" s="181" t="s">
        <v>19</v>
      </c>
      <c r="N108" s="182" t="s">
        <v>42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162</v>
      </c>
      <c r="AT108" s="185" t="s">
        <v>144</v>
      </c>
      <c r="AU108" s="185" t="s">
        <v>81</v>
      </c>
      <c r="AY108" s="18" t="s">
        <v>137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162</v>
      </c>
      <c r="BM108" s="185" t="s">
        <v>242</v>
      </c>
    </row>
    <row r="109" spans="1:47" s="2" customFormat="1" ht="19.2">
      <c r="A109" s="35"/>
      <c r="B109" s="36"/>
      <c r="C109" s="37"/>
      <c r="D109" s="187" t="s">
        <v>150</v>
      </c>
      <c r="E109" s="37"/>
      <c r="F109" s="188" t="s">
        <v>243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150</v>
      </c>
      <c r="AU109" s="18" t="s">
        <v>81</v>
      </c>
    </row>
    <row r="110" spans="1:47" s="2" customFormat="1" ht="10.2">
      <c r="A110" s="35"/>
      <c r="B110" s="36"/>
      <c r="C110" s="37"/>
      <c r="D110" s="192" t="s">
        <v>160</v>
      </c>
      <c r="E110" s="37"/>
      <c r="F110" s="193" t="s">
        <v>244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160</v>
      </c>
      <c r="AU110" s="18" t="s">
        <v>81</v>
      </c>
    </row>
    <row r="111" spans="2:51" s="14" customFormat="1" ht="10.2">
      <c r="B111" s="211"/>
      <c r="C111" s="212"/>
      <c r="D111" s="187" t="s">
        <v>219</v>
      </c>
      <c r="E111" s="213" t="s">
        <v>19</v>
      </c>
      <c r="F111" s="214" t="s">
        <v>221</v>
      </c>
      <c r="G111" s="212"/>
      <c r="H111" s="213" t="s">
        <v>19</v>
      </c>
      <c r="I111" s="215"/>
      <c r="J111" s="212"/>
      <c r="K111" s="212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219</v>
      </c>
      <c r="AU111" s="220" t="s">
        <v>81</v>
      </c>
      <c r="AV111" s="14" t="s">
        <v>79</v>
      </c>
      <c r="AW111" s="14" t="s">
        <v>33</v>
      </c>
      <c r="AX111" s="14" t="s">
        <v>71</v>
      </c>
      <c r="AY111" s="220" t="s">
        <v>137</v>
      </c>
    </row>
    <row r="112" spans="2:51" s="13" customFormat="1" ht="10.2">
      <c r="B112" s="200"/>
      <c r="C112" s="201"/>
      <c r="D112" s="187" t="s">
        <v>219</v>
      </c>
      <c r="E112" s="202" t="s">
        <v>19</v>
      </c>
      <c r="F112" s="203" t="s">
        <v>245</v>
      </c>
      <c r="G112" s="201"/>
      <c r="H112" s="204">
        <v>64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219</v>
      </c>
      <c r="AU112" s="210" t="s">
        <v>81</v>
      </c>
      <c r="AV112" s="13" t="s">
        <v>81</v>
      </c>
      <c r="AW112" s="13" t="s">
        <v>33</v>
      </c>
      <c r="AX112" s="13" t="s">
        <v>79</v>
      </c>
      <c r="AY112" s="210" t="s">
        <v>137</v>
      </c>
    </row>
    <row r="113" spans="1:65" s="2" customFormat="1" ht="33" customHeight="1">
      <c r="A113" s="35"/>
      <c r="B113" s="36"/>
      <c r="C113" s="174" t="s">
        <v>170</v>
      </c>
      <c r="D113" s="174" t="s">
        <v>144</v>
      </c>
      <c r="E113" s="175" t="s">
        <v>246</v>
      </c>
      <c r="F113" s="176" t="s">
        <v>247</v>
      </c>
      <c r="G113" s="177" t="s">
        <v>230</v>
      </c>
      <c r="H113" s="178">
        <v>1</v>
      </c>
      <c r="I113" s="179"/>
      <c r="J113" s="180">
        <f>ROUND(I113*H113,2)</f>
        <v>0</v>
      </c>
      <c r="K113" s="176" t="s">
        <v>215</v>
      </c>
      <c r="L113" s="40"/>
      <c r="M113" s="181" t="s">
        <v>19</v>
      </c>
      <c r="N113" s="182" t="s">
        <v>42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162</v>
      </c>
      <c r="AT113" s="185" t="s">
        <v>144</v>
      </c>
      <c r="AU113" s="185" t="s">
        <v>81</v>
      </c>
      <c r="AY113" s="18" t="s">
        <v>137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162</v>
      </c>
      <c r="BM113" s="185" t="s">
        <v>248</v>
      </c>
    </row>
    <row r="114" spans="1:47" s="2" customFormat="1" ht="19.2">
      <c r="A114" s="35"/>
      <c r="B114" s="36"/>
      <c r="C114" s="37"/>
      <c r="D114" s="187" t="s">
        <v>150</v>
      </c>
      <c r="E114" s="37"/>
      <c r="F114" s="188" t="s">
        <v>249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150</v>
      </c>
      <c r="AU114" s="18" t="s">
        <v>81</v>
      </c>
    </row>
    <row r="115" spans="1:47" s="2" customFormat="1" ht="10.2">
      <c r="A115" s="35"/>
      <c r="B115" s="36"/>
      <c r="C115" s="37"/>
      <c r="D115" s="192" t="s">
        <v>160</v>
      </c>
      <c r="E115" s="37"/>
      <c r="F115" s="193" t="s">
        <v>250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160</v>
      </c>
      <c r="AU115" s="18" t="s">
        <v>81</v>
      </c>
    </row>
    <row r="116" spans="1:65" s="2" customFormat="1" ht="33" customHeight="1">
      <c r="A116" s="35"/>
      <c r="B116" s="36"/>
      <c r="C116" s="174" t="s">
        <v>175</v>
      </c>
      <c r="D116" s="174" t="s">
        <v>144</v>
      </c>
      <c r="E116" s="175" t="s">
        <v>251</v>
      </c>
      <c r="F116" s="176" t="s">
        <v>252</v>
      </c>
      <c r="G116" s="177" t="s">
        <v>230</v>
      </c>
      <c r="H116" s="178">
        <v>1</v>
      </c>
      <c r="I116" s="179"/>
      <c r="J116" s="180">
        <f>ROUND(I116*H116,2)</f>
        <v>0</v>
      </c>
      <c r="K116" s="176" t="s">
        <v>215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162</v>
      </c>
      <c r="AT116" s="185" t="s">
        <v>144</v>
      </c>
      <c r="AU116" s="185" t="s">
        <v>81</v>
      </c>
      <c r="AY116" s="18" t="s">
        <v>137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162</v>
      </c>
      <c r="BM116" s="185" t="s">
        <v>253</v>
      </c>
    </row>
    <row r="117" spans="1:47" s="2" customFormat="1" ht="19.2">
      <c r="A117" s="35"/>
      <c r="B117" s="36"/>
      <c r="C117" s="37"/>
      <c r="D117" s="187" t="s">
        <v>150</v>
      </c>
      <c r="E117" s="37"/>
      <c r="F117" s="188" t="s">
        <v>254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150</v>
      </c>
      <c r="AU117" s="18" t="s">
        <v>81</v>
      </c>
    </row>
    <row r="118" spans="1:47" s="2" customFormat="1" ht="10.2">
      <c r="A118" s="35"/>
      <c r="B118" s="36"/>
      <c r="C118" s="37"/>
      <c r="D118" s="192" t="s">
        <v>160</v>
      </c>
      <c r="E118" s="37"/>
      <c r="F118" s="193" t="s">
        <v>255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160</v>
      </c>
      <c r="AU118" s="18" t="s">
        <v>81</v>
      </c>
    </row>
    <row r="119" spans="1:65" s="2" customFormat="1" ht="33" customHeight="1">
      <c r="A119" s="35"/>
      <c r="B119" s="36"/>
      <c r="C119" s="174" t="s">
        <v>181</v>
      </c>
      <c r="D119" s="174" t="s">
        <v>144</v>
      </c>
      <c r="E119" s="175" t="s">
        <v>256</v>
      </c>
      <c r="F119" s="176" t="s">
        <v>257</v>
      </c>
      <c r="G119" s="177" t="s">
        <v>230</v>
      </c>
      <c r="H119" s="178">
        <v>1</v>
      </c>
      <c r="I119" s="179"/>
      <c r="J119" s="180">
        <f>ROUND(I119*H119,2)</f>
        <v>0</v>
      </c>
      <c r="K119" s="176" t="s">
        <v>215</v>
      </c>
      <c r="L119" s="40"/>
      <c r="M119" s="181" t="s">
        <v>19</v>
      </c>
      <c r="N119" s="182" t="s">
        <v>42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162</v>
      </c>
      <c r="AT119" s="185" t="s">
        <v>144</v>
      </c>
      <c r="AU119" s="185" t="s">
        <v>81</v>
      </c>
      <c r="AY119" s="18" t="s">
        <v>137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162</v>
      </c>
      <c r="BM119" s="185" t="s">
        <v>258</v>
      </c>
    </row>
    <row r="120" spans="1:47" s="2" customFormat="1" ht="19.2">
      <c r="A120" s="35"/>
      <c r="B120" s="36"/>
      <c r="C120" s="37"/>
      <c r="D120" s="187" t="s">
        <v>150</v>
      </c>
      <c r="E120" s="37"/>
      <c r="F120" s="188" t="s">
        <v>259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150</v>
      </c>
      <c r="AU120" s="18" t="s">
        <v>81</v>
      </c>
    </row>
    <row r="121" spans="1:47" s="2" customFormat="1" ht="10.2">
      <c r="A121" s="35"/>
      <c r="B121" s="36"/>
      <c r="C121" s="37"/>
      <c r="D121" s="192" t="s">
        <v>160</v>
      </c>
      <c r="E121" s="37"/>
      <c r="F121" s="193" t="s">
        <v>260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160</v>
      </c>
      <c r="AU121" s="18" t="s">
        <v>81</v>
      </c>
    </row>
    <row r="122" spans="1:65" s="2" customFormat="1" ht="24.15" customHeight="1">
      <c r="A122" s="35"/>
      <c r="B122" s="36"/>
      <c r="C122" s="174" t="s">
        <v>185</v>
      </c>
      <c r="D122" s="174" t="s">
        <v>144</v>
      </c>
      <c r="E122" s="175" t="s">
        <v>261</v>
      </c>
      <c r="F122" s="176" t="s">
        <v>262</v>
      </c>
      <c r="G122" s="177" t="s">
        <v>214</v>
      </c>
      <c r="H122" s="178">
        <v>3848</v>
      </c>
      <c r="I122" s="179"/>
      <c r="J122" s="180">
        <f>ROUND(I122*H122,2)</f>
        <v>0</v>
      </c>
      <c r="K122" s="176" t="s">
        <v>215</v>
      </c>
      <c r="L122" s="40"/>
      <c r="M122" s="181" t="s">
        <v>19</v>
      </c>
      <c r="N122" s="182" t="s">
        <v>42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0.44</v>
      </c>
      <c r="T122" s="184">
        <f>S122*H122</f>
        <v>1693.1200000000001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162</v>
      </c>
      <c r="AT122" s="185" t="s">
        <v>144</v>
      </c>
      <c r="AU122" s="185" t="s">
        <v>81</v>
      </c>
      <c r="AY122" s="18" t="s">
        <v>137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79</v>
      </c>
      <c r="BK122" s="186">
        <f>ROUND(I122*H122,2)</f>
        <v>0</v>
      </c>
      <c r="BL122" s="18" t="s">
        <v>162</v>
      </c>
      <c r="BM122" s="185" t="s">
        <v>263</v>
      </c>
    </row>
    <row r="123" spans="1:47" s="2" customFormat="1" ht="38.4">
      <c r="A123" s="35"/>
      <c r="B123" s="36"/>
      <c r="C123" s="37"/>
      <c r="D123" s="187" t="s">
        <v>150</v>
      </c>
      <c r="E123" s="37"/>
      <c r="F123" s="188" t="s">
        <v>264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150</v>
      </c>
      <c r="AU123" s="18" t="s">
        <v>81</v>
      </c>
    </row>
    <row r="124" spans="1:47" s="2" customFormat="1" ht="10.2">
      <c r="A124" s="35"/>
      <c r="B124" s="36"/>
      <c r="C124" s="37"/>
      <c r="D124" s="192" t="s">
        <v>160</v>
      </c>
      <c r="E124" s="37"/>
      <c r="F124" s="193" t="s">
        <v>265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160</v>
      </c>
      <c r="AU124" s="18" t="s">
        <v>81</v>
      </c>
    </row>
    <row r="125" spans="2:51" s="13" customFormat="1" ht="10.2">
      <c r="B125" s="200"/>
      <c r="C125" s="201"/>
      <c r="D125" s="187" t="s">
        <v>219</v>
      </c>
      <c r="E125" s="202" t="s">
        <v>19</v>
      </c>
      <c r="F125" s="203" t="s">
        <v>266</v>
      </c>
      <c r="G125" s="201"/>
      <c r="H125" s="204">
        <v>3848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219</v>
      </c>
      <c r="AU125" s="210" t="s">
        <v>81</v>
      </c>
      <c r="AV125" s="13" t="s">
        <v>81</v>
      </c>
      <c r="AW125" s="13" t="s">
        <v>33</v>
      </c>
      <c r="AX125" s="13" t="s">
        <v>79</v>
      </c>
      <c r="AY125" s="210" t="s">
        <v>137</v>
      </c>
    </row>
    <row r="126" spans="1:65" s="2" customFormat="1" ht="24.15" customHeight="1">
      <c r="A126" s="35"/>
      <c r="B126" s="36"/>
      <c r="C126" s="174" t="s">
        <v>190</v>
      </c>
      <c r="D126" s="174" t="s">
        <v>144</v>
      </c>
      <c r="E126" s="175" t="s">
        <v>267</v>
      </c>
      <c r="F126" s="176" t="s">
        <v>268</v>
      </c>
      <c r="G126" s="177" t="s">
        <v>214</v>
      </c>
      <c r="H126" s="178">
        <v>3848</v>
      </c>
      <c r="I126" s="179"/>
      <c r="J126" s="180">
        <f>ROUND(I126*H126,2)</f>
        <v>0</v>
      </c>
      <c r="K126" s="176" t="s">
        <v>215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0.22</v>
      </c>
      <c r="T126" s="184">
        <f>S126*H126</f>
        <v>846.5600000000001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162</v>
      </c>
      <c r="AT126" s="185" t="s">
        <v>144</v>
      </c>
      <c r="AU126" s="185" t="s">
        <v>81</v>
      </c>
      <c r="AY126" s="18" t="s">
        <v>137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162</v>
      </c>
      <c r="BM126" s="185" t="s">
        <v>269</v>
      </c>
    </row>
    <row r="127" spans="1:47" s="2" customFormat="1" ht="38.4">
      <c r="A127" s="35"/>
      <c r="B127" s="36"/>
      <c r="C127" s="37"/>
      <c r="D127" s="187" t="s">
        <v>150</v>
      </c>
      <c r="E127" s="37"/>
      <c r="F127" s="188" t="s">
        <v>270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150</v>
      </c>
      <c r="AU127" s="18" t="s">
        <v>81</v>
      </c>
    </row>
    <row r="128" spans="1:47" s="2" customFormat="1" ht="10.2">
      <c r="A128" s="35"/>
      <c r="B128" s="36"/>
      <c r="C128" s="37"/>
      <c r="D128" s="192" t="s">
        <v>160</v>
      </c>
      <c r="E128" s="37"/>
      <c r="F128" s="193" t="s">
        <v>271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160</v>
      </c>
      <c r="AU128" s="18" t="s">
        <v>81</v>
      </c>
    </row>
    <row r="129" spans="2:51" s="14" customFormat="1" ht="10.2">
      <c r="B129" s="211"/>
      <c r="C129" s="212"/>
      <c r="D129" s="187" t="s">
        <v>219</v>
      </c>
      <c r="E129" s="213" t="s">
        <v>19</v>
      </c>
      <c r="F129" s="214" t="s">
        <v>234</v>
      </c>
      <c r="G129" s="212"/>
      <c r="H129" s="213" t="s">
        <v>19</v>
      </c>
      <c r="I129" s="215"/>
      <c r="J129" s="212"/>
      <c r="K129" s="212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219</v>
      </c>
      <c r="AU129" s="220" t="s">
        <v>81</v>
      </c>
      <c r="AV129" s="14" t="s">
        <v>79</v>
      </c>
      <c r="AW129" s="14" t="s">
        <v>33</v>
      </c>
      <c r="AX129" s="14" t="s">
        <v>71</v>
      </c>
      <c r="AY129" s="220" t="s">
        <v>137</v>
      </c>
    </row>
    <row r="130" spans="2:51" s="13" customFormat="1" ht="10.2">
      <c r="B130" s="200"/>
      <c r="C130" s="201"/>
      <c r="D130" s="187" t="s">
        <v>219</v>
      </c>
      <c r="E130" s="202" t="s">
        <v>19</v>
      </c>
      <c r="F130" s="203" t="s">
        <v>266</v>
      </c>
      <c r="G130" s="201"/>
      <c r="H130" s="204">
        <v>3848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219</v>
      </c>
      <c r="AU130" s="210" t="s">
        <v>81</v>
      </c>
      <c r="AV130" s="13" t="s">
        <v>81</v>
      </c>
      <c r="AW130" s="13" t="s">
        <v>33</v>
      </c>
      <c r="AX130" s="13" t="s">
        <v>79</v>
      </c>
      <c r="AY130" s="210" t="s">
        <v>137</v>
      </c>
    </row>
    <row r="131" spans="1:65" s="2" customFormat="1" ht="33" customHeight="1">
      <c r="A131" s="35"/>
      <c r="B131" s="36"/>
      <c r="C131" s="174" t="s">
        <v>195</v>
      </c>
      <c r="D131" s="174" t="s">
        <v>144</v>
      </c>
      <c r="E131" s="175" t="s">
        <v>272</v>
      </c>
      <c r="F131" s="176" t="s">
        <v>273</v>
      </c>
      <c r="G131" s="177" t="s">
        <v>274</v>
      </c>
      <c r="H131" s="178">
        <v>1603</v>
      </c>
      <c r="I131" s="179"/>
      <c r="J131" s="180">
        <f>ROUND(I131*H131,2)</f>
        <v>0</v>
      </c>
      <c r="K131" s="176" t="s">
        <v>215</v>
      </c>
      <c r="L131" s="40"/>
      <c r="M131" s="181" t="s">
        <v>19</v>
      </c>
      <c r="N131" s="182" t="s">
        <v>42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162</v>
      </c>
      <c r="AT131" s="185" t="s">
        <v>144</v>
      </c>
      <c r="AU131" s="185" t="s">
        <v>81</v>
      </c>
      <c r="AY131" s="18" t="s">
        <v>137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79</v>
      </c>
      <c r="BK131" s="186">
        <f>ROUND(I131*H131,2)</f>
        <v>0</v>
      </c>
      <c r="BL131" s="18" t="s">
        <v>162</v>
      </c>
      <c r="BM131" s="185" t="s">
        <v>275</v>
      </c>
    </row>
    <row r="132" spans="1:47" s="2" customFormat="1" ht="19.2">
      <c r="A132" s="35"/>
      <c r="B132" s="36"/>
      <c r="C132" s="37"/>
      <c r="D132" s="187" t="s">
        <v>150</v>
      </c>
      <c r="E132" s="37"/>
      <c r="F132" s="188" t="s">
        <v>276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150</v>
      </c>
      <c r="AU132" s="18" t="s">
        <v>81</v>
      </c>
    </row>
    <row r="133" spans="1:47" s="2" customFormat="1" ht="10.2">
      <c r="A133" s="35"/>
      <c r="B133" s="36"/>
      <c r="C133" s="37"/>
      <c r="D133" s="192" t="s">
        <v>160</v>
      </c>
      <c r="E133" s="37"/>
      <c r="F133" s="193" t="s">
        <v>277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160</v>
      </c>
      <c r="AU133" s="18" t="s">
        <v>81</v>
      </c>
    </row>
    <row r="134" spans="2:51" s="13" customFormat="1" ht="10.2">
      <c r="B134" s="200"/>
      <c r="C134" s="201"/>
      <c r="D134" s="187" t="s">
        <v>219</v>
      </c>
      <c r="E134" s="202" t="s">
        <v>19</v>
      </c>
      <c r="F134" s="203" t="s">
        <v>278</v>
      </c>
      <c r="G134" s="201"/>
      <c r="H134" s="204">
        <v>1603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219</v>
      </c>
      <c r="AU134" s="210" t="s">
        <v>81</v>
      </c>
      <c r="AV134" s="13" t="s">
        <v>81</v>
      </c>
      <c r="AW134" s="13" t="s">
        <v>33</v>
      </c>
      <c r="AX134" s="13" t="s">
        <v>79</v>
      </c>
      <c r="AY134" s="210" t="s">
        <v>137</v>
      </c>
    </row>
    <row r="135" spans="1:65" s="2" customFormat="1" ht="33" customHeight="1">
      <c r="A135" s="35"/>
      <c r="B135" s="36"/>
      <c r="C135" s="174" t="s">
        <v>199</v>
      </c>
      <c r="D135" s="174" t="s">
        <v>144</v>
      </c>
      <c r="E135" s="175" t="s">
        <v>279</v>
      </c>
      <c r="F135" s="176" t="s">
        <v>273</v>
      </c>
      <c r="G135" s="177" t="s">
        <v>274</v>
      </c>
      <c r="H135" s="178">
        <v>2300</v>
      </c>
      <c r="I135" s="179"/>
      <c r="J135" s="180">
        <f>ROUND(I135*H135,2)</f>
        <v>0</v>
      </c>
      <c r="K135" s="176" t="s">
        <v>215</v>
      </c>
      <c r="L135" s="40"/>
      <c r="M135" s="181" t="s">
        <v>19</v>
      </c>
      <c r="N135" s="182" t="s">
        <v>42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162</v>
      </c>
      <c r="AT135" s="185" t="s">
        <v>144</v>
      </c>
      <c r="AU135" s="185" t="s">
        <v>81</v>
      </c>
      <c r="AY135" s="18" t="s">
        <v>137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162</v>
      </c>
      <c r="BM135" s="185" t="s">
        <v>280</v>
      </c>
    </row>
    <row r="136" spans="1:47" s="2" customFormat="1" ht="19.2">
      <c r="A136" s="35"/>
      <c r="B136" s="36"/>
      <c r="C136" s="37"/>
      <c r="D136" s="187" t="s">
        <v>150</v>
      </c>
      <c r="E136" s="37"/>
      <c r="F136" s="188" t="s">
        <v>276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150</v>
      </c>
      <c r="AU136" s="18" t="s">
        <v>81</v>
      </c>
    </row>
    <row r="137" spans="1:47" s="2" customFormat="1" ht="10.2">
      <c r="A137" s="35"/>
      <c r="B137" s="36"/>
      <c r="C137" s="37"/>
      <c r="D137" s="192" t="s">
        <v>160</v>
      </c>
      <c r="E137" s="37"/>
      <c r="F137" s="193" t="s">
        <v>281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160</v>
      </c>
      <c r="AU137" s="18" t="s">
        <v>81</v>
      </c>
    </row>
    <row r="138" spans="2:51" s="13" customFormat="1" ht="10.2">
      <c r="B138" s="200"/>
      <c r="C138" s="201"/>
      <c r="D138" s="187" t="s">
        <v>219</v>
      </c>
      <c r="E138" s="202" t="s">
        <v>19</v>
      </c>
      <c r="F138" s="203" t="s">
        <v>282</v>
      </c>
      <c r="G138" s="201"/>
      <c r="H138" s="204">
        <v>2300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219</v>
      </c>
      <c r="AU138" s="210" t="s">
        <v>81</v>
      </c>
      <c r="AV138" s="13" t="s">
        <v>81</v>
      </c>
      <c r="AW138" s="13" t="s">
        <v>33</v>
      </c>
      <c r="AX138" s="13" t="s">
        <v>79</v>
      </c>
      <c r="AY138" s="210" t="s">
        <v>137</v>
      </c>
    </row>
    <row r="139" spans="1:65" s="2" customFormat="1" ht="33" customHeight="1">
      <c r="A139" s="35"/>
      <c r="B139" s="36"/>
      <c r="C139" s="174" t="s">
        <v>283</v>
      </c>
      <c r="D139" s="174" t="s">
        <v>144</v>
      </c>
      <c r="E139" s="175" t="s">
        <v>284</v>
      </c>
      <c r="F139" s="176" t="s">
        <v>285</v>
      </c>
      <c r="G139" s="177" t="s">
        <v>274</v>
      </c>
      <c r="H139" s="178">
        <v>672.3</v>
      </c>
      <c r="I139" s="179"/>
      <c r="J139" s="180">
        <f>ROUND(I139*H139,2)</f>
        <v>0</v>
      </c>
      <c r="K139" s="176" t="s">
        <v>215</v>
      </c>
      <c r="L139" s="40"/>
      <c r="M139" s="181" t="s">
        <v>19</v>
      </c>
      <c r="N139" s="182" t="s">
        <v>42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162</v>
      </c>
      <c r="AT139" s="185" t="s">
        <v>144</v>
      </c>
      <c r="AU139" s="185" t="s">
        <v>81</v>
      </c>
      <c r="AY139" s="18" t="s">
        <v>137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79</v>
      </c>
      <c r="BK139" s="186">
        <f>ROUND(I139*H139,2)</f>
        <v>0</v>
      </c>
      <c r="BL139" s="18" t="s">
        <v>162</v>
      </c>
      <c r="BM139" s="185" t="s">
        <v>286</v>
      </c>
    </row>
    <row r="140" spans="1:47" s="2" customFormat="1" ht="28.8">
      <c r="A140" s="35"/>
      <c r="B140" s="36"/>
      <c r="C140" s="37"/>
      <c r="D140" s="187" t="s">
        <v>150</v>
      </c>
      <c r="E140" s="37"/>
      <c r="F140" s="188" t="s">
        <v>287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150</v>
      </c>
      <c r="AU140" s="18" t="s">
        <v>81</v>
      </c>
    </row>
    <row r="141" spans="1:47" s="2" customFormat="1" ht="10.2">
      <c r="A141" s="35"/>
      <c r="B141" s="36"/>
      <c r="C141" s="37"/>
      <c r="D141" s="192" t="s">
        <v>160</v>
      </c>
      <c r="E141" s="37"/>
      <c r="F141" s="193" t="s">
        <v>288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160</v>
      </c>
      <c r="AU141" s="18" t="s">
        <v>81</v>
      </c>
    </row>
    <row r="142" spans="2:51" s="13" customFormat="1" ht="10.2">
      <c r="B142" s="200"/>
      <c r="C142" s="201"/>
      <c r="D142" s="187" t="s">
        <v>219</v>
      </c>
      <c r="E142" s="202" t="s">
        <v>19</v>
      </c>
      <c r="F142" s="203" t="s">
        <v>289</v>
      </c>
      <c r="G142" s="201"/>
      <c r="H142" s="204">
        <v>142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219</v>
      </c>
      <c r="AU142" s="210" t="s">
        <v>81</v>
      </c>
      <c r="AV142" s="13" t="s">
        <v>81</v>
      </c>
      <c r="AW142" s="13" t="s">
        <v>33</v>
      </c>
      <c r="AX142" s="13" t="s">
        <v>71</v>
      </c>
      <c r="AY142" s="210" t="s">
        <v>137</v>
      </c>
    </row>
    <row r="143" spans="2:51" s="13" customFormat="1" ht="10.2">
      <c r="B143" s="200"/>
      <c r="C143" s="201"/>
      <c r="D143" s="187" t="s">
        <v>219</v>
      </c>
      <c r="E143" s="202" t="s">
        <v>19</v>
      </c>
      <c r="F143" s="203" t="s">
        <v>290</v>
      </c>
      <c r="G143" s="201"/>
      <c r="H143" s="204">
        <v>302.5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219</v>
      </c>
      <c r="AU143" s="210" t="s">
        <v>81</v>
      </c>
      <c r="AV143" s="13" t="s">
        <v>81</v>
      </c>
      <c r="AW143" s="13" t="s">
        <v>33</v>
      </c>
      <c r="AX143" s="13" t="s">
        <v>71</v>
      </c>
      <c r="AY143" s="210" t="s">
        <v>137</v>
      </c>
    </row>
    <row r="144" spans="2:51" s="13" customFormat="1" ht="10.2">
      <c r="B144" s="200"/>
      <c r="C144" s="201"/>
      <c r="D144" s="187" t="s">
        <v>219</v>
      </c>
      <c r="E144" s="202" t="s">
        <v>19</v>
      </c>
      <c r="F144" s="203" t="s">
        <v>291</v>
      </c>
      <c r="G144" s="201"/>
      <c r="H144" s="204">
        <v>227.8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219</v>
      </c>
      <c r="AU144" s="210" t="s">
        <v>81</v>
      </c>
      <c r="AV144" s="13" t="s">
        <v>81</v>
      </c>
      <c r="AW144" s="13" t="s">
        <v>33</v>
      </c>
      <c r="AX144" s="13" t="s">
        <v>71</v>
      </c>
      <c r="AY144" s="210" t="s">
        <v>137</v>
      </c>
    </row>
    <row r="145" spans="2:51" s="15" customFormat="1" ht="10.2">
      <c r="B145" s="221"/>
      <c r="C145" s="222"/>
      <c r="D145" s="187" t="s">
        <v>219</v>
      </c>
      <c r="E145" s="223" t="s">
        <v>19</v>
      </c>
      <c r="F145" s="224" t="s">
        <v>292</v>
      </c>
      <c r="G145" s="222"/>
      <c r="H145" s="225">
        <v>672.3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219</v>
      </c>
      <c r="AU145" s="231" t="s">
        <v>81</v>
      </c>
      <c r="AV145" s="15" t="s">
        <v>162</v>
      </c>
      <c r="AW145" s="15" t="s">
        <v>33</v>
      </c>
      <c r="AX145" s="15" t="s">
        <v>79</v>
      </c>
      <c r="AY145" s="231" t="s">
        <v>137</v>
      </c>
    </row>
    <row r="146" spans="1:65" s="2" customFormat="1" ht="33" customHeight="1">
      <c r="A146" s="35"/>
      <c r="B146" s="36"/>
      <c r="C146" s="174" t="s">
        <v>293</v>
      </c>
      <c r="D146" s="174" t="s">
        <v>144</v>
      </c>
      <c r="E146" s="175" t="s">
        <v>294</v>
      </c>
      <c r="F146" s="176" t="s">
        <v>295</v>
      </c>
      <c r="G146" s="177" t="s">
        <v>274</v>
      </c>
      <c r="H146" s="178">
        <v>2300</v>
      </c>
      <c r="I146" s="179"/>
      <c r="J146" s="180">
        <f>ROUND(I146*H146,2)</f>
        <v>0</v>
      </c>
      <c r="K146" s="176" t="s">
        <v>215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162</v>
      </c>
      <c r="AT146" s="185" t="s">
        <v>144</v>
      </c>
      <c r="AU146" s="185" t="s">
        <v>81</v>
      </c>
      <c r="AY146" s="18" t="s">
        <v>137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162</v>
      </c>
      <c r="BM146" s="185" t="s">
        <v>296</v>
      </c>
    </row>
    <row r="147" spans="1:47" s="2" customFormat="1" ht="28.8">
      <c r="A147" s="35"/>
      <c r="B147" s="36"/>
      <c r="C147" s="37"/>
      <c r="D147" s="187" t="s">
        <v>150</v>
      </c>
      <c r="E147" s="37"/>
      <c r="F147" s="188" t="s">
        <v>297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150</v>
      </c>
      <c r="AU147" s="18" t="s">
        <v>81</v>
      </c>
    </row>
    <row r="148" spans="1:47" s="2" customFormat="1" ht="10.2">
      <c r="A148" s="35"/>
      <c r="B148" s="36"/>
      <c r="C148" s="37"/>
      <c r="D148" s="192" t="s">
        <v>160</v>
      </c>
      <c r="E148" s="37"/>
      <c r="F148" s="193" t="s">
        <v>298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160</v>
      </c>
      <c r="AU148" s="18" t="s">
        <v>81</v>
      </c>
    </row>
    <row r="149" spans="2:51" s="13" customFormat="1" ht="10.2">
      <c r="B149" s="200"/>
      <c r="C149" s="201"/>
      <c r="D149" s="187" t="s">
        <v>219</v>
      </c>
      <c r="E149" s="202" t="s">
        <v>19</v>
      </c>
      <c r="F149" s="203" t="s">
        <v>299</v>
      </c>
      <c r="G149" s="201"/>
      <c r="H149" s="204">
        <v>2300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219</v>
      </c>
      <c r="AU149" s="210" t="s">
        <v>81</v>
      </c>
      <c r="AV149" s="13" t="s">
        <v>81</v>
      </c>
      <c r="AW149" s="13" t="s">
        <v>33</v>
      </c>
      <c r="AX149" s="13" t="s">
        <v>79</v>
      </c>
      <c r="AY149" s="210" t="s">
        <v>137</v>
      </c>
    </row>
    <row r="150" spans="1:65" s="2" customFormat="1" ht="33" customHeight="1">
      <c r="A150" s="35"/>
      <c r="B150" s="36"/>
      <c r="C150" s="174" t="s">
        <v>8</v>
      </c>
      <c r="D150" s="174" t="s">
        <v>144</v>
      </c>
      <c r="E150" s="175" t="s">
        <v>300</v>
      </c>
      <c r="F150" s="176" t="s">
        <v>301</v>
      </c>
      <c r="G150" s="177" t="s">
        <v>274</v>
      </c>
      <c r="H150" s="178">
        <v>30</v>
      </c>
      <c r="I150" s="179"/>
      <c r="J150" s="180">
        <f>ROUND(I150*H150,2)</f>
        <v>0</v>
      </c>
      <c r="K150" s="176" t="s">
        <v>215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162</v>
      </c>
      <c r="AT150" s="185" t="s">
        <v>144</v>
      </c>
      <c r="AU150" s="185" t="s">
        <v>81</v>
      </c>
      <c r="AY150" s="18" t="s">
        <v>137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162</v>
      </c>
      <c r="BM150" s="185" t="s">
        <v>302</v>
      </c>
    </row>
    <row r="151" spans="1:47" s="2" customFormat="1" ht="28.8">
      <c r="A151" s="35"/>
      <c r="B151" s="36"/>
      <c r="C151" s="37"/>
      <c r="D151" s="187" t="s">
        <v>150</v>
      </c>
      <c r="E151" s="37"/>
      <c r="F151" s="188" t="s">
        <v>303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150</v>
      </c>
      <c r="AU151" s="18" t="s">
        <v>81</v>
      </c>
    </row>
    <row r="152" spans="1:47" s="2" customFormat="1" ht="10.2">
      <c r="A152" s="35"/>
      <c r="B152" s="36"/>
      <c r="C152" s="37"/>
      <c r="D152" s="192" t="s">
        <v>160</v>
      </c>
      <c r="E152" s="37"/>
      <c r="F152" s="193" t="s">
        <v>304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160</v>
      </c>
      <c r="AU152" s="18" t="s">
        <v>81</v>
      </c>
    </row>
    <row r="153" spans="2:51" s="13" customFormat="1" ht="10.2">
      <c r="B153" s="200"/>
      <c r="C153" s="201"/>
      <c r="D153" s="187" t="s">
        <v>219</v>
      </c>
      <c r="E153" s="202" t="s">
        <v>19</v>
      </c>
      <c r="F153" s="203" t="s">
        <v>305</v>
      </c>
      <c r="G153" s="201"/>
      <c r="H153" s="204">
        <v>30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219</v>
      </c>
      <c r="AU153" s="210" t="s">
        <v>81</v>
      </c>
      <c r="AV153" s="13" t="s">
        <v>81</v>
      </c>
      <c r="AW153" s="13" t="s">
        <v>33</v>
      </c>
      <c r="AX153" s="13" t="s">
        <v>79</v>
      </c>
      <c r="AY153" s="210" t="s">
        <v>137</v>
      </c>
    </row>
    <row r="154" spans="1:65" s="2" customFormat="1" ht="24.15" customHeight="1">
      <c r="A154" s="35"/>
      <c r="B154" s="36"/>
      <c r="C154" s="174" t="s">
        <v>306</v>
      </c>
      <c r="D154" s="174" t="s">
        <v>144</v>
      </c>
      <c r="E154" s="175" t="s">
        <v>307</v>
      </c>
      <c r="F154" s="176" t="s">
        <v>308</v>
      </c>
      <c r="G154" s="177" t="s">
        <v>230</v>
      </c>
      <c r="H154" s="178">
        <v>2</v>
      </c>
      <c r="I154" s="179"/>
      <c r="J154" s="180">
        <f>ROUND(I154*H154,2)</f>
        <v>0</v>
      </c>
      <c r="K154" s="176" t="s">
        <v>215</v>
      </c>
      <c r="L154" s="40"/>
      <c r="M154" s="181" t="s">
        <v>19</v>
      </c>
      <c r="N154" s="182" t="s">
        <v>42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162</v>
      </c>
      <c r="AT154" s="185" t="s">
        <v>144</v>
      </c>
      <c r="AU154" s="185" t="s">
        <v>81</v>
      </c>
      <c r="AY154" s="18" t="s">
        <v>137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162</v>
      </c>
      <c r="BM154" s="185" t="s">
        <v>309</v>
      </c>
    </row>
    <row r="155" spans="1:47" s="2" customFormat="1" ht="28.8">
      <c r="A155" s="35"/>
      <c r="B155" s="36"/>
      <c r="C155" s="37"/>
      <c r="D155" s="187" t="s">
        <v>150</v>
      </c>
      <c r="E155" s="37"/>
      <c r="F155" s="188" t="s">
        <v>310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150</v>
      </c>
      <c r="AU155" s="18" t="s">
        <v>81</v>
      </c>
    </row>
    <row r="156" spans="1:47" s="2" customFormat="1" ht="10.2">
      <c r="A156" s="35"/>
      <c r="B156" s="36"/>
      <c r="C156" s="37"/>
      <c r="D156" s="192" t="s">
        <v>160</v>
      </c>
      <c r="E156" s="37"/>
      <c r="F156" s="193" t="s">
        <v>311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160</v>
      </c>
      <c r="AU156" s="18" t="s">
        <v>81</v>
      </c>
    </row>
    <row r="157" spans="1:65" s="2" customFormat="1" ht="24.15" customHeight="1">
      <c r="A157" s="35"/>
      <c r="B157" s="36"/>
      <c r="C157" s="174" t="s">
        <v>312</v>
      </c>
      <c r="D157" s="174" t="s">
        <v>144</v>
      </c>
      <c r="E157" s="175" t="s">
        <v>313</v>
      </c>
      <c r="F157" s="176" t="s">
        <v>314</v>
      </c>
      <c r="G157" s="177" t="s">
        <v>214</v>
      </c>
      <c r="H157" s="178">
        <v>94</v>
      </c>
      <c r="I157" s="179"/>
      <c r="J157" s="180">
        <f>ROUND(I157*H157,2)</f>
        <v>0</v>
      </c>
      <c r="K157" s="176" t="s">
        <v>215</v>
      </c>
      <c r="L157" s="40"/>
      <c r="M157" s="181" t="s">
        <v>19</v>
      </c>
      <c r="N157" s="182" t="s">
        <v>42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162</v>
      </c>
      <c r="AT157" s="185" t="s">
        <v>144</v>
      </c>
      <c r="AU157" s="185" t="s">
        <v>81</v>
      </c>
      <c r="AY157" s="18" t="s">
        <v>137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79</v>
      </c>
      <c r="BK157" s="186">
        <f>ROUND(I157*H157,2)</f>
        <v>0</v>
      </c>
      <c r="BL157" s="18" t="s">
        <v>162</v>
      </c>
      <c r="BM157" s="185" t="s">
        <v>315</v>
      </c>
    </row>
    <row r="158" spans="1:47" s="2" customFormat="1" ht="19.2">
      <c r="A158" s="35"/>
      <c r="B158" s="36"/>
      <c r="C158" s="37"/>
      <c r="D158" s="187" t="s">
        <v>150</v>
      </c>
      <c r="E158" s="37"/>
      <c r="F158" s="188" t="s">
        <v>316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150</v>
      </c>
      <c r="AU158" s="18" t="s">
        <v>81</v>
      </c>
    </row>
    <row r="159" spans="1:47" s="2" customFormat="1" ht="10.2">
      <c r="A159" s="35"/>
      <c r="B159" s="36"/>
      <c r="C159" s="37"/>
      <c r="D159" s="192" t="s">
        <v>160</v>
      </c>
      <c r="E159" s="37"/>
      <c r="F159" s="193" t="s">
        <v>317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160</v>
      </c>
      <c r="AU159" s="18" t="s">
        <v>81</v>
      </c>
    </row>
    <row r="160" spans="1:65" s="2" customFormat="1" ht="24.15" customHeight="1">
      <c r="A160" s="35"/>
      <c r="B160" s="36"/>
      <c r="C160" s="174" t="s">
        <v>318</v>
      </c>
      <c r="D160" s="174" t="s">
        <v>144</v>
      </c>
      <c r="E160" s="175" t="s">
        <v>319</v>
      </c>
      <c r="F160" s="176" t="s">
        <v>320</v>
      </c>
      <c r="G160" s="177" t="s">
        <v>274</v>
      </c>
      <c r="H160" s="178">
        <v>8694.916</v>
      </c>
      <c r="I160" s="179"/>
      <c r="J160" s="180">
        <f>ROUND(I160*H160,2)</f>
        <v>0</v>
      </c>
      <c r="K160" s="176" t="s">
        <v>19</v>
      </c>
      <c r="L160" s="40"/>
      <c r="M160" s="181" t="s">
        <v>19</v>
      </c>
      <c r="N160" s="182" t="s">
        <v>42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162</v>
      </c>
      <c r="AT160" s="185" t="s">
        <v>144</v>
      </c>
      <c r="AU160" s="185" t="s">
        <v>81</v>
      </c>
      <c r="AY160" s="18" t="s">
        <v>137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79</v>
      </c>
      <c r="BK160" s="186">
        <f>ROUND(I160*H160,2)</f>
        <v>0</v>
      </c>
      <c r="BL160" s="18" t="s">
        <v>162</v>
      </c>
      <c r="BM160" s="185" t="s">
        <v>321</v>
      </c>
    </row>
    <row r="161" spans="1:47" s="2" customFormat="1" ht="38.4">
      <c r="A161" s="35"/>
      <c r="B161" s="36"/>
      <c r="C161" s="37"/>
      <c r="D161" s="187" t="s">
        <v>150</v>
      </c>
      <c r="E161" s="37"/>
      <c r="F161" s="188" t="s">
        <v>322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150</v>
      </c>
      <c r="AU161" s="18" t="s">
        <v>81</v>
      </c>
    </row>
    <row r="162" spans="2:51" s="14" customFormat="1" ht="10.2">
      <c r="B162" s="211"/>
      <c r="C162" s="212"/>
      <c r="D162" s="187" t="s">
        <v>219</v>
      </c>
      <c r="E162" s="213" t="s">
        <v>19</v>
      </c>
      <c r="F162" s="214" t="s">
        <v>323</v>
      </c>
      <c r="G162" s="212"/>
      <c r="H162" s="213" t="s">
        <v>19</v>
      </c>
      <c r="I162" s="215"/>
      <c r="J162" s="212"/>
      <c r="K162" s="212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219</v>
      </c>
      <c r="AU162" s="220" t="s">
        <v>81</v>
      </c>
      <c r="AV162" s="14" t="s">
        <v>79</v>
      </c>
      <c r="AW162" s="14" t="s">
        <v>33</v>
      </c>
      <c r="AX162" s="14" t="s">
        <v>71</v>
      </c>
      <c r="AY162" s="220" t="s">
        <v>137</v>
      </c>
    </row>
    <row r="163" spans="2:51" s="13" customFormat="1" ht="10.2">
      <c r="B163" s="200"/>
      <c r="C163" s="201"/>
      <c r="D163" s="187" t="s">
        <v>219</v>
      </c>
      <c r="E163" s="202" t="s">
        <v>19</v>
      </c>
      <c r="F163" s="203" t="s">
        <v>324</v>
      </c>
      <c r="G163" s="201"/>
      <c r="H163" s="204">
        <v>507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219</v>
      </c>
      <c r="AU163" s="210" t="s">
        <v>81</v>
      </c>
      <c r="AV163" s="13" t="s">
        <v>81</v>
      </c>
      <c r="AW163" s="13" t="s">
        <v>33</v>
      </c>
      <c r="AX163" s="13" t="s">
        <v>71</v>
      </c>
      <c r="AY163" s="210" t="s">
        <v>137</v>
      </c>
    </row>
    <row r="164" spans="2:51" s="13" customFormat="1" ht="10.2">
      <c r="B164" s="200"/>
      <c r="C164" s="201"/>
      <c r="D164" s="187" t="s">
        <v>219</v>
      </c>
      <c r="E164" s="202" t="s">
        <v>19</v>
      </c>
      <c r="F164" s="203" t="s">
        <v>325</v>
      </c>
      <c r="G164" s="201"/>
      <c r="H164" s="204">
        <v>22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219</v>
      </c>
      <c r="AU164" s="210" t="s">
        <v>81</v>
      </c>
      <c r="AV164" s="13" t="s">
        <v>81</v>
      </c>
      <c r="AW164" s="13" t="s">
        <v>33</v>
      </c>
      <c r="AX164" s="13" t="s">
        <v>71</v>
      </c>
      <c r="AY164" s="210" t="s">
        <v>137</v>
      </c>
    </row>
    <row r="165" spans="2:51" s="13" customFormat="1" ht="10.2">
      <c r="B165" s="200"/>
      <c r="C165" s="201"/>
      <c r="D165" s="187" t="s">
        <v>219</v>
      </c>
      <c r="E165" s="202" t="s">
        <v>19</v>
      </c>
      <c r="F165" s="203" t="s">
        <v>278</v>
      </c>
      <c r="G165" s="201"/>
      <c r="H165" s="204">
        <v>1603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219</v>
      </c>
      <c r="AU165" s="210" t="s">
        <v>81</v>
      </c>
      <c r="AV165" s="13" t="s">
        <v>81</v>
      </c>
      <c r="AW165" s="13" t="s">
        <v>33</v>
      </c>
      <c r="AX165" s="13" t="s">
        <v>71</v>
      </c>
      <c r="AY165" s="210" t="s">
        <v>137</v>
      </c>
    </row>
    <row r="166" spans="2:51" s="13" customFormat="1" ht="10.2">
      <c r="B166" s="200"/>
      <c r="C166" s="201"/>
      <c r="D166" s="187" t="s">
        <v>219</v>
      </c>
      <c r="E166" s="202" t="s">
        <v>19</v>
      </c>
      <c r="F166" s="203" t="s">
        <v>326</v>
      </c>
      <c r="G166" s="201"/>
      <c r="H166" s="204">
        <v>2300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219</v>
      </c>
      <c r="AU166" s="210" t="s">
        <v>81</v>
      </c>
      <c r="AV166" s="13" t="s">
        <v>81</v>
      </c>
      <c r="AW166" s="13" t="s">
        <v>33</v>
      </c>
      <c r="AX166" s="13" t="s">
        <v>71</v>
      </c>
      <c r="AY166" s="210" t="s">
        <v>137</v>
      </c>
    </row>
    <row r="167" spans="2:51" s="13" customFormat="1" ht="10.2">
      <c r="B167" s="200"/>
      <c r="C167" s="201"/>
      <c r="D167" s="187" t="s">
        <v>219</v>
      </c>
      <c r="E167" s="202" t="s">
        <v>19</v>
      </c>
      <c r="F167" s="203" t="s">
        <v>327</v>
      </c>
      <c r="G167" s="201"/>
      <c r="H167" s="204">
        <v>1269.84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219</v>
      </c>
      <c r="AU167" s="210" t="s">
        <v>81</v>
      </c>
      <c r="AV167" s="13" t="s">
        <v>81</v>
      </c>
      <c r="AW167" s="13" t="s">
        <v>33</v>
      </c>
      <c r="AX167" s="13" t="s">
        <v>71</v>
      </c>
      <c r="AY167" s="210" t="s">
        <v>137</v>
      </c>
    </row>
    <row r="168" spans="2:51" s="13" customFormat="1" ht="10.2">
      <c r="B168" s="200"/>
      <c r="C168" s="201"/>
      <c r="D168" s="187" t="s">
        <v>219</v>
      </c>
      <c r="E168" s="202" t="s">
        <v>19</v>
      </c>
      <c r="F168" s="203" t="s">
        <v>328</v>
      </c>
      <c r="G168" s="201"/>
      <c r="H168" s="204">
        <v>0.776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219</v>
      </c>
      <c r="AU168" s="210" t="s">
        <v>81</v>
      </c>
      <c r="AV168" s="13" t="s">
        <v>81</v>
      </c>
      <c r="AW168" s="13" t="s">
        <v>33</v>
      </c>
      <c r="AX168" s="13" t="s">
        <v>71</v>
      </c>
      <c r="AY168" s="210" t="s">
        <v>137</v>
      </c>
    </row>
    <row r="169" spans="2:51" s="16" customFormat="1" ht="10.2">
      <c r="B169" s="232"/>
      <c r="C169" s="233"/>
      <c r="D169" s="187" t="s">
        <v>219</v>
      </c>
      <c r="E169" s="234" t="s">
        <v>203</v>
      </c>
      <c r="F169" s="235" t="s">
        <v>329</v>
      </c>
      <c r="G169" s="233"/>
      <c r="H169" s="236">
        <v>5702.616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219</v>
      </c>
      <c r="AU169" s="242" t="s">
        <v>81</v>
      </c>
      <c r="AV169" s="16" t="s">
        <v>155</v>
      </c>
      <c r="AW169" s="16" t="s">
        <v>33</v>
      </c>
      <c r="AX169" s="16" t="s">
        <v>71</v>
      </c>
      <c r="AY169" s="242" t="s">
        <v>137</v>
      </c>
    </row>
    <row r="170" spans="2:51" s="14" customFormat="1" ht="10.2">
      <c r="B170" s="211"/>
      <c r="C170" s="212"/>
      <c r="D170" s="187" t="s">
        <v>219</v>
      </c>
      <c r="E170" s="213" t="s">
        <v>19</v>
      </c>
      <c r="F170" s="214" t="s">
        <v>330</v>
      </c>
      <c r="G170" s="212"/>
      <c r="H170" s="213" t="s">
        <v>19</v>
      </c>
      <c r="I170" s="215"/>
      <c r="J170" s="212"/>
      <c r="K170" s="212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219</v>
      </c>
      <c r="AU170" s="220" t="s">
        <v>81</v>
      </c>
      <c r="AV170" s="14" t="s">
        <v>79</v>
      </c>
      <c r="AW170" s="14" t="s">
        <v>33</v>
      </c>
      <c r="AX170" s="14" t="s">
        <v>71</v>
      </c>
      <c r="AY170" s="220" t="s">
        <v>137</v>
      </c>
    </row>
    <row r="171" spans="2:51" s="13" customFormat="1" ht="10.2">
      <c r="B171" s="200"/>
      <c r="C171" s="201"/>
      <c r="D171" s="187" t="s">
        <v>219</v>
      </c>
      <c r="E171" s="202" t="s">
        <v>19</v>
      </c>
      <c r="F171" s="203" t="s">
        <v>289</v>
      </c>
      <c r="G171" s="201"/>
      <c r="H171" s="204">
        <v>142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219</v>
      </c>
      <c r="AU171" s="210" t="s">
        <v>81</v>
      </c>
      <c r="AV171" s="13" t="s">
        <v>81</v>
      </c>
      <c r="AW171" s="13" t="s">
        <v>33</v>
      </c>
      <c r="AX171" s="13" t="s">
        <v>71</v>
      </c>
      <c r="AY171" s="210" t="s">
        <v>137</v>
      </c>
    </row>
    <row r="172" spans="2:51" s="13" customFormat="1" ht="10.2">
      <c r="B172" s="200"/>
      <c r="C172" s="201"/>
      <c r="D172" s="187" t="s">
        <v>219</v>
      </c>
      <c r="E172" s="202" t="s">
        <v>19</v>
      </c>
      <c r="F172" s="203" t="s">
        <v>331</v>
      </c>
      <c r="G172" s="201"/>
      <c r="H172" s="204">
        <v>302.5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219</v>
      </c>
      <c r="AU172" s="210" t="s">
        <v>81</v>
      </c>
      <c r="AV172" s="13" t="s">
        <v>81</v>
      </c>
      <c r="AW172" s="13" t="s">
        <v>33</v>
      </c>
      <c r="AX172" s="13" t="s">
        <v>71</v>
      </c>
      <c r="AY172" s="210" t="s">
        <v>137</v>
      </c>
    </row>
    <row r="173" spans="2:51" s="13" customFormat="1" ht="10.2">
      <c r="B173" s="200"/>
      <c r="C173" s="201"/>
      <c r="D173" s="187" t="s">
        <v>219</v>
      </c>
      <c r="E173" s="202" t="s">
        <v>19</v>
      </c>
      <c r="F173" s="203" t="s">
        <v>332</v>
      </c>
      <c r="G173" s="201"/>
      <c r="H173" s="204">
        <v>10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219</v>
      </c>
      <c r="AU173" s="210" t="s">
        <v>81</v>
      </c>
      <c r="AV173" s="13" t="s">
        <v>81</v>
      </c>
      <c r="AW173" s="13" t="s">
        <v>33</v>
      </c>
      <c r="AX173" s="13" t="s">
        <v>71</v>
      </c>
      <c r="AY173" s="210" t="s">
        <v>137</v>
      </c>
    </row>
    <row r="174" spans="2:51" s="13" customFormat="1" ht="10.2">
      <c r="B174" s="200"/>
      <c r="C174" s="201"/>
      <c r="D174" s="187" t="s">
        <v>219</v>
      </c>
      <c r="E174" s="202" t="s">
        <v>19</v>
      </c>
      <c r="F174" s="203" t="s">
        <v>333</v>
      </c>
      <c r="G174" s="201"/>
      <c r="H174" s="204">
        <v>10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219</v>
      </c>
      <c r="AU174" s="210" t="s">
        <v>81</v>
      </c>
      <c r="AV174" s="13" t="s">
        <v>81</v>
      </c>
      <c r="AW174" s="13" t="s">
        <v>33</v>
      </c>
      <c r="AX174" s="13" t="s">
        <v>71</v>
      </c>
      <c r="AY174" s="210" t="s">
        <v>137</v>
      </c>
    </row>
    <row r="175" spans="2:51" s="13" customFormat="1" ht="10.2">
      <c r="B175" s="200"/>
      <c r="C175" s="201"/>
      <c r="D175" s="187" t="s">
        <v>219</v>
      </c>
      <c r="E175" s="202" t="s">
        <v>19</v>
      </c>
      <c r="F175" s="203" t="s">
        <v>334</v>
      </c>
      <c r="G175" s="201"/>
      <c r="H175" s="204">
        <v>227.8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219</v>
      </c>
      <c r="AU175" s="210" t="s">
        <v>81</v>
      </c>
      <c r="AV175" s="13" t="s">
        <v>81</v>
      </c>
      <c r="AW175" s="13" t="s">
        <v>33</v>
      </c>
      <c r="AX175" s="13" t="s">
        <v>71</v>
      </c>
      <c r="AY175" s="210" t="s">
        <v>137</v>
      </c>
    </row>
    <row r="176" spans="2:51" s="13" customFormat="1" ht="10.2">
      <c r="B176" s="200"/>
      <c r="C176" s="201"/>
      <c r="D176" s="187" t="s">
        <v>219</v>
      </c>
      <c r="E176" s="202" t="s">
        <v>19</v>
      </c>
      <c r="F176" s="203" t="s">
        <v>335</v>
      </c>
      <c r="G176" s="201"/>
      <c r="H176" s="204">
        <v>2300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219</v>
      </c>
      <c r="AU176" s="210" t="s">
        <v>81</v>
      </c>
      <c r="AV176" s="13" t="s">
        <v>81</v>
      </c>
      <c r="AW176" s="13" t="s">
        <v>33</v>
      </c>
      <c r="AX176" s="13" t="s">
        <v>71</v>
      </c>
      <c r="AY176" s="210" t="s">
        <v>137</v>
      </c>
    </row>
    <row r="177" spans="2:51" s="15" customFormat="1" ht="10.2">
      <c r="B177" s="221"/>
      <c r="C177" s="222"/>
      <c r="D177" s="187" t="s">
        <v>219</v>
      </c>
      <c r="E177" s="223" t="s">
        <v>19</v>
      </c>
      <c r="F177" s="224" t="s">
        <v>292</v>
      </c>
      <c r="G177" s="222"/>
      <c r="H177" s="225">
        <v>8694.916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219</v>
      </c>
      <c r="AU177" s="231" t="s">
        <v>81</v>
      </c>
      <c r="AV177" s="15" t="s">
        <v>162</v>
      </c>
      <c r="AW177" s="15" t="s">
        <v>33</v>
      </c>
      <c r="AX177" s="15" t="s">
        <v>79</v>
      </c>
      <c r="AY177" s="231" t="s">
        <v>137</v>
      </c>
    </row>
    <row r="178" spans="1:65" s="2" customFormat="1" ht="24.15" customHeight="1">
      <c r="A178" s="35"/>
      <c r="B178" s="36"/>
      <c r="C178" s="174" t="s">
        <v>336</v>
      </c>
      <c r="D178" s="174" t="s">
        <v>144</v>
      </c>
      <c r="E178" s="175" t="s">
        <v>337</v>
      </c>
      <c r="F178" s="176" t="s">
        <v>338</v>
      </c>
      <c r="G178" s="177" t="s">
        <v>274</v>
      </c>
      <c r="H178" s="178">
        <v>142</v>
      </c>
      <c r="I178" s="179"/>
      <c r="J178" s="180">
        <f>ROUND(I178*H178,2)</f>
        <v>0</v>
      </c>
      <c r="K178" s="176" t="s">
        <v>215</v>
      </c>
      <c r="L178" s="40"/>
      <c r="M178" s="181" t="s">
        <v>19</v>
      </c>
      <c r="N178" s="182" t="s">
        <v>42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162</v>
      </c>
      <c r="AT178" s="185" t="s">
        <v>144</v>
      </c>
      <c r="AU178" s="185" t="s">
        <v>81</v>
      </c>
      <c r="AY178" s="18" t="s">
        <v>137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79</v>
      </c>
      <c r="BK178" s="186">
        <f>ROUND(I178*H178,2)</f>
        <v>0</v>
      </c>
      <c r="BL178" s="18" t="s">
        <v>162</v>
      </c>
      <c r="BM178" s="185" t="s">
        <v>339</v>
      </c>
    </row>
    <row r="179" spans="1:47" s="2" customFormat="1" ht="28.8">
      <c r="A179" s="35"/>
      <c r="B179" s="36"/>
      <c r="C179" s="37"/>
      <c r="D179" s="187" t="s">
        <v>150</v>
      </c>
      <c r="E179" s="37"/>
      <c r="F179" s="188" t="s">
        <v>340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150</v>
      </c>
      <c r="AU179" s="18" t="s">
        <v>81</v>
      </c>
    </row>
    <row r="180" spans="1:47" s="2" customFormat="1" ht="10.2">
      <c r="A180" s="35"/>
      <c r="B180" s="36"/>
      <c r="C180" s="37"/>
      <c r="D180" s="192" t="s">
        <v>160</v>
      </c>
      <c r="E180" s="37"/>
      <c r="F180" s="193" t="s">
        <v>341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160</v>
      </c>
      <c r="AU180" s="18" t="s">
        <v>81</v>
      </c>
    </row>
    <row r="181" spans="2:51" s="14" customFormat="1" ht="10.2">
      <c r="B181" s="211"/>
      <c r="C181" s="212"/>
      <c r="D181" s="187" t="s">
        <v>219</v>
      </c>
      <c r="E181" s="213" t="s">
        <v>19</v>
      </c>
      <c r="F181" s="214" t="s">
        <v>342</v>
      </c>
      <c r="G181" s="212"/>
      <c r="H181" s="213" t="s">
        <v>19</v>
      </c>
      <c r="I181" s="215"/>
      <c r="J181" s="212"/>
      <c r="K181" s="212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219</v>
      </c>
      <c r="AU181" s="220" t="s">
        <v>81</v>
      </c>
      <c r="AV181" s="14" t="s">
        <v>79</v>
      </c>
      <c r="AW181" s="14" t="s">
        <v>33</v>
      </c>
      <c r="AX181" s="14" t="s">
        <v>71</v>
      </c>
      <c r="AY181" s="220" t="s">
        <v>137</v>
      </c>
    </row>
    <row r="182" spans="2:51" s="13" customFormat="1" ht="10.2">
      <c r="B182" s="200"/>
      <c r="C182" s="201"/>
      <c r="D182" s="187" t="s">
        <v>219</v>
      </c>
      <c r="E182" s="202" t="s">
        <v>19</v>
      </c>
      <c r="F182" s="203" t="s">
        <v>289</v>
      </c>
      <c r="G182" s="201"/>
      <c r="H182" s="204">
        <v>142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219</v>
      </c>
      <c r="AU182" s="210" t="s">
        <v>81</v>
      </c>
      <c r="AV182" s="13" t="s">
        <v>81</v>
      </c>
      <c r="AW182" s="13" t="s">
        <v>33</v>
      </c>
      <c r="AX182" s="13" t="s">
        <v>79</v>
      </c>
      <c r="AY182" s="210" t="s">
        <v>137</v>
      </c>
    </row>
    <row r="183" spans="1:65" s="2" customFormat="1" ht="16.5" customHeight="1">
      <c r="A183" s="35"/>
      <c r="B183" s="36"/>
      <c r="C183" s="174" t="s">
        <v>343</v>
      </c>
      <c r="D183" s="174" t="s">
        <v>144</v>
      </c>
      <c r="E183" s="175" t="s">
        <v>344</v>
      </c>
      <c r="F183" s="176" t="s">
        <v>345</v>
      </c>
      <c r="G183" s="177" t="s">
        <v>274</v>
      </c>
      <c r="H183" s="178">
        <v>227.8</v>
      </c>
      <c r="I183" s="179"/>
      <c r="J183" s="180">
        <f>ROUND(I183*H183,2)</f>
        <v>0</v>
      </c>
      <c r="K183" s="176" t="s">
        <v>346</v>
      </c>
      <c r="L183" s="40"/>
      <c r="M183" s="181" t="s">
        <v>19</v>
      </c>
      <c r="N183" s="182" t="s">
        <v>42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162</v>
      </c>
      <c r="AT183" s="185" t="s">
        <v>144</v>
      </c>
      <c r="AU183" s="185" t="s">
        <v>81</v>
      </c>
      <c r="AY183" s="18" t="s">
        <v>137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79</v>
      </c>
      <c r="BK183" s="186">
        <f>ROUND(I183*H183,2)</f>
        <v>0</v>
      </c>
      <c r="BL183" s="18" t="s">
        <v>162</v>
      </c>
      <c r="BM183" s="185" t="s">
        <v>347</v>
      </c>
    </row>
    <row r="184" spans="1:47" s="2" customFormat="1" ht="10.2">
      <c r="A184" s="35"/>
      <c r="B184" s="36"/>
      <c r="C184" s="37"/>
      <c r="D184" s="187" t="s">
        <v>150</v>
      </c>
      <c r="E184" s="37"/>
      <c r="F184" s="188" t="s">
        <v>348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150</v>
      </c>
      <c r="AU184" s="18" t="s">
        <v>81</v>
      </c>
    </row>
    <row r="185" spans="2:51" s="14" customFormat="1" ht="10.2">
      <c r="B185" s="211"/>
      <c r="C185" s="212"/>
      <c r="D185" s="187" t="s">
        <v>219</v>
      </c>
      <c r="E185" s="213" t="s">
        <v>19</v>
      </c>
      <c r="F185" s="214" t="s">
        <v>342</v>
      </c>
      <c r="G185" s="212"/>
      <c r="H185" s="213" t="s">
        <v>19</v>
      </c>
      <c r="I185" s="215"/>
      <c r="J185" s="212"/>
      <c r="K185" s="212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219</v>
      </c>
      <c r="AU185" s="220" t="s">
        <v>81</v>
      </c>
      <c r="AV185" s="14" t="s">
        <v>79</v>
      </c>
      <c r="AW185" s="14" t="s">
        <v>33</v>
      </c>
      <c r="AX185" s="14" t="s">
        <v>71</v>
      </c>
      <c r="AY185" s="220" t="s">
        <v>137</v>
      </c>
    </row>
    <row r="186" spans="2:51" s="13" customFormat="1" ht="10.2">
      <c r="B186" s="200"/>
      <c r="C186" s="201"/>
      <c r="D186" s="187" t="s">
        <v>219</v>
      </c>
      <c r="E186" s="202" t="s">
        <v>19</v>
      </c>
      <c r="F186" s="203" t="s">
        <v>349</v>
      </c>
      <c r="G186" s="201"/>
      <c r="H186" s="204">
        <v>227.8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219</v>
      </c>
      <c r="AU186" s="210" t="s">
        <v>81</v>
      </c>
      <c r="AV186" s="13" t="s">
        <v>81</v>
      </c>
      <c r="AW186" s="13" t="s">
        <v>33</v>
      </c>
      <c r="AX186" s="13" t="s">
        <v>79</v>
      </c>
      <c r="AY186" s="210" t="s">
        <v>137</v>
      </c>
    </row>
    <row r="187" spans="1:65" s="2" customFormat="1" ht="24.15" customHeight="1">
      <c r="A187" s="35"/>
      <c r="B187" s="36"/>
      <c r="C187" s="174" t="s">
        <v>7</v>
      </c>
      <c r="D187" s="174" t="s">
        <v>144</v>
      </c>
      <c r="E187" s="175" t="s">
        <v>350</v>
      </c>
      <c r="F187" s="176" t="s">
        <v>351</v>
      </c>
      <c r="G187" s="177" t="s">
        <v>230</v>
      </c>
      <c r="H187" s="178">
        <v>1</v>
      </c>
      <c r="I187" s="179"/>
      <c r="J187" s="180">
        <f>ROUND(I187*H187,2)</f>
        <v>0</v>
      </c>
      <c r="K187" s="176" t="s">
        <v>215</v>
      </c>
      <c r="L187" s="40"/>
      <c r="M187" s="181" t="s">
        <v>19</v>
      </c>
      <c r="N187" s="182" t="s">
        <v>42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162</v>
      </c>
      <c r="AT187" s="185" t="s">
        <v>144</v>
      </c>
      <c r="AU187" s="185" t="s">
        <v>81</v>
      </c>
      <c r="AY187" s="18" t="s">
        <v>137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79</v>
      </c>
      <c r="BK187" s="186">
        <f>ROUND(I187*H187,2)</f>
        <v>0</v>
      </c>
      <c r="BL187" s="18" t="s">
        <v>162</v>
      </c>
      <c r="BM187" s="185" t="s">
        <v>352</v>
      </c>
    </row>
    <row r="188" spans="1:47" s="2" customFormat="1" ht="28.8">
      <c r="A188" s="35"/>
      <c r="B188" s="36"/>
      <c r="C188" s="37"/>
      <c r="D188" s="187" t="s">
        <v>150</v>
      </c>
      <c r="E188" s="37"/>
      <c r="F188" s="188" t="s">
        <v>353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150</v>
      </c>
      <c r="AU188" s="18" t="s">
        <v>81</v>
      </c>
    </row>
    <row r="189" spans="1:47" s="2" customFormat="1" ht="10.2">
      <c r="A189" s="35"/>
      <c r="B189" s="36"/>
      <c r="C189" s="37"/>
      <c r="D189" s="192" t="s">
        <v>160</v>
      </c>
      <c r="E189" s="37"/>
      <c r="F189" s="193" t="s">
        <v>354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160</v>
      </c>
      <c r="AU189" s="18" t="s">
        <v>81</v>
      </c>
    </row>
    <row r="190" spans="1:65" s="2" customFormat="1" ht="33" customHeight="1">
      <c r="A190" s="35"/>
      <c r="B190" s="36"/>
      <c r="C190" s="174" t="s">
        <v>355</v>
      </c>
      <c r="D190" s="174" t="s">
        <v>144</v>
      </c>
      <c r="E190" s="175" t="s">
        <v>356</v>
      </c>
      <c r="F190" s="176" t="s">
        <v>357</v>
      </c>
      <c r="G190" s="177" t="s">
        <v>274</v>
      </c>
      <c r="H190" s="178">
        <v>2300</v>
      </c>
      <c r="I190" s="179"/>
      <c r="J190" s="180">
        <f>ROUND(I190*H190,2)</f>
        <v>0</v>
      </c>
      <c r="K190" s="176" t="s">
        <v>215</v>
      </c>
      <c r="L190" s="40"/>
      <c r="M190" s="181" t="s">
        <v>19</v>
      </c>
      <c r="N190" s="182" t="s">
        <v>42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162</v>
      </c>
      <c r="AT190" s="185" t="s">
        <v>144</v>
      </c>
      <c r="AU190" s="185" t="s">
        <v>81</v>
      </c>
      <c r="AY190" s="18" t="s">
        <v>137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79</v>
      </c>
      <c r="BK190" s="186">
        <f>ROUND(I190*H190,2)</f>
        <v>0</v>
      </c>
      <c r="BL190" s="18" t="s">
        <v>162</v>
      </c>
      <c r="BM190" s="185" t="s">
        <v>358</v>
      </c>
    </row>
    <row r="191" spans="1:47" s="2" customFormat="1" ht="38.4">
      <c r="A191" s="35"/>
      <c r="B191" s="36"/>
      <c r="C191" s="37"/>
      <c r="D191" s="187" t="s">
        <v>150</v>
      </c>
      <c r="E191" s="37"/>
      <c r="F191" s="188" t="s">
        <v>359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150</v>
      </c>
      <c r="AU191" s="18" t="s">
        <v>81</v>
      </c>
    </row>
    <row r="192" spans="1:47" s="2" customFormat="1" ht="10.2">
      <c r="A192" s="35"/>
      <c r="B192" s="36"/>
      <c r="C192" s="37"/>
      <c r="D192" s="192" t="s">
        <v>160</v>
      </c>
      <c r="E192" s="37"/>
      <c r="F192" s="193" t="s">
        <v>360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160</v>
      </c>
      <c r="AU192" s="18" t="s">
        <v>81</v>
      </c>
    </row>
    <row r="193" spans="2:51" s="14" customFormat="1" ht="10.2">
      <c r="B193" s="211"/>
      <c r="C193" s="212"/>
      <c r="D193" s="187" t="s">
        <v>219</v>
      </c>
      <c r="E193" s="213" t="s">
        <v>19</v>
      </c>
      <c r="F193" s="214" t="s">
        <v>361</v>
      </c>
      <c r="G193" s="212"/>
      <c r="H193" s="213" t="s">
        <v>19</v>
      </c>
      <c r="I193" s="215"/>
      <c r="J193" s="212"/>
      <c r="K193" s="212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219</v>
      </c>
      <c r="AU193" s="220" t="s">
        <v>81</v>
      </c>
      <c r="AV193" s="14" t="s">
        <v>79</v>
      </c>
      <c r="AW193" s="14" t="s">
        <v>33</v>
      </c>
      <c r="AX193" s="14" t="s">
        <v>71</v>
      </c>
      <c r="AY193" s="220" t="s">
        <v>137</v>
      </c>
    </row>
    <row r="194" spans="2:51" s="13" customFormat="1" ht="10.2">
      <c r="B194" s="200"/>
      <c r="C194" s="201"/>
      <c r="D194" s="187" t="s">
        <v>219</v>
      </c>
      <c r="E194" s="202" t="s">
        <v>19</v>
      </c>
      <c r="F194" s="203" t="s">
        <v>362</v>
      </c>
      <c r="G194" s="201"/>
      <c r="H194" s="204">
        <v>2300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219</v>
      </c>
      <c r="AU194" s="210" t="s">
        <v>81</v>
      </c>
      <c r="AV194" s="13" t="s">
        <v>81</v>
      </c>
      <c r="AW194" s="13" t="s">
        <v>33</v>
      </c>
      <c r="AX194" s="13" t="s">
        <v>79</v>
      </c>
      <c r="AY194" s="210" t="s">
        <v>137</v>
      </c>
    </row>
    <row r="195" spans="1:65" s="2" customFormat="1" ht="16.5" customHeight="1">
      <c r="A195" s="35"/>
      <c r="B195" s="36"/>
      <c r="C195" s="243" t="s">
        <v>363</v>
      </c>
      <c r="D195" s="243" t="s">
        <v>364</v>
      </c>
      <c r="E195" s="244" t="s">
        <v>365</v>
      </c>
      <c r="F195" s="245" t="s">
        <v>366</v>
      </c>
      <c r="G195" s="246" t="s">
        <v>367</v>
      </c>
      <c r="H195" s="247">
        <v>4600</v>
      </c>
      <c r="I195" s="248"/>
      <c r="J195" s="249">
        <f>ROUND(I195*H195,2)</f>
        <v>0</v>
      </c>
      <c r="K195" s="245" t="s">
        <v>346</v>
      </c>
      <c r="L195" s="250"/>
      <c r="M195" s="251" t="s">
        <v>19</v>
      </c>
      <c r="N195" s="252" t="s">
        <v>42</v>
      </c>
      <c r="O195" s="65"/>
      <c r="P195" s="183">
        <f>O195*H195</f>
        <v>0</v>
      </c>
      <c r="Q195" s="183">
        <v>1</v>
      </c>
      <c r="R195" s="183">
        <f>Q195*H195</f>
        <v>4600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181</v>
      </c>
      <c r="AT195" s="185" t="s">
        <v>364</v>
      </c>
      <c r="AU195" s="185" t="s">
        <v>81</v>
      </c>
      <c r="AY195" s="18" t="s">
        <v>137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79</v>
      </c>
      <c r="BK195" s="186">
        <f>ROUND(I195*H195,2)</f>
        <v>0</v>
      </c>
      <c r="BL195" s="18" t="s">
        <v>162</v>
      </c>
      <c r="BM195" s="185" t="s">
        <v>368</v>
      </c>
    </row>
    <row r="196" spans="1:47" s="2" customFormat="1" ht="10.2">
      <c r="A196" s="35"/>
      <c r="B196" s="36"/>
      <c r="C196" s="37"/>
      <c r="D196" s="187" t="s">
        <v>150</v>
      </c>
      <c r="E196" s="37"/>
      <c r="F196" s="188" t="s">
        <v>369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150</v>
      </c>
      <c r="AU196" s="18" t="s">
        <v>81</v>
      </c>
    </row>
    <row r="197" spans="2:51" s="13" customFormat="1" ht="10.2">
      <c r="B197" s="200"/>
      <c r="C197" s="201"/>
      <c r="D197" s="187" t="s">
        <v>219</v>
      </c>
      <c r="E197" s="202" t="s">
        <v>19</v>
      </c>
      <c r="F197" s="203" t="s">
        <v>370</v>
      </c>
      <c r="G197" s="201"/>
      <c r="H197" s="204">
        <v>4600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219</v>
      </c>
      <c r="AU197" s="210" t="s">
        <v>81</v>
      </c>
      <c r="AV197" s="13" t="s">
        <v>81</v>
      </c>
      <c r="AW197" s="13" t="s">
        <v>33</v>
      </c>
      <c r="AX197" s="13" t="s">
        <v>79</v>
      </c>
      <c r="AY197" s="210" t="s">
        <v>137</v>
      </c>
    </row>
    <row r="198" spans="1:65" s="2" customFormat="1" ht="16.5" customHeight="1">
      <c r="A198" s="35"/>
      <c r="B198" s="36"/>
      <c r="C198" s="174" t="s">
        <v>371</v>
      </c>
      <c r="D198" s="174" t="s">
        <v>144</v>
      </c>
      <c r="E198" s="175" t="s">
        <v>372</v>
      </c>
      <c r="F198" s="176" t="s">
        <v>373</v>
      </c>
      <c r="G198" s="177" t="s">
        <v>274</v>
      </c>
      <c r="H198" s="178">
        <v>5702.616</v>
      </c>
      <c r="I198" s="179"/>
      <c r="J198" s="180">
        <f>ROUND(I198*H198,2)</f>
        <v>0</v>
      </c>
      <c r="K198" s="176" t="s">
        <v>215</v>
      </c>
      <c r="L198" s="40"/>
      <c r="M198" s="181" t="s">
        <v>19</v>
      </c>
      <c r="N198" s="182" t="s">
        <v>42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162</v>
      </c>
      <c r="AT198" s="185" t="s">
        <v>144</v>
      </c>
      <c r="AU198" s="185" t="s">
        <v>81</v>
      </c>
      <c r="AY198" s="18" t="s">
        <v>137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162</v>
      </c>
      <c r="BM198" s="185" t="s">
        <v>374</v>
      </c>
    </row>
    <row r="199" spans="1:47" s="2" customFormat="1" ht="19.2">
      <c r="A199" s="35"/>
      <c r="B199" s="36"/>
      <c r="C199" s="37"/>
      <c r="D199" s="187" t="s">
        <v>150</v>
      </c>
      <c r="E199" s="37"/>
      <c r="F199" s="188" t="s">
        <v>375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150</v>
      </c>
      <c r="AU199" s="18" t="s">
        <v>81</v>
      </c>
    </row>
    <row r="200" spans="1:47" s="2" customFormat="1" ht="10.2">
      <c r="A200" s="35"/>
      <c r="B200" s="36"/>
      <c r="C200" s="37"/>
      <c r="D200" s="192" t="s">
        <v>160</v>
      </c>
      <c r="E200" s="37"/>
      <c r="F200" s="193" t="s">
        <v>376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160</v>
      </c>
      <c r="AU200" s="18" t="s">
        <v>81</v>
      </c>
    </row>
    <row r="201" spans="2:51" s="13" customFormat="1" ht="10.2">
      <c r="B201" s="200"/>
      <c r="C201" s="201"/>
      <c r="D201" s="187" t="s">
        <v>219</v>
      </c>
      <c r="E201" s="202" t="s">
        <v>19</v>
      </c>
      <c r="F201" s="203" t="s">
        <v>203</v>
      </c>
      <c r="G201" s="201"/>
      <c r="H201" s="204">
        <v>5702.616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219</v>
      </c>
      <c r="AU201" s="210" t="s">
        <v>81</v>
      </c>
      <c r="AV201" s="13" t="s">
        <v>81</v>
      </c>
      <c r="AW201" s="13" t="s">
        <v>33</v>
      </c>
      <c r="AX201" s="13" t="s">
        <v>79</v>
      </c>
      <c r="AY201" s="210" t="s">
        <v>137</v>
      </c>
    </row>
    <row r="202" spans="1:65" s="2" customFormat="1" ht="24.15" customHeight="1">
      <c r="A202" s="35"/>
      <c r="B202" s="36"/>
      <c r="C202" s="174" t="s">
        <v>377</v>
      </c>
      <c r="D202" s="174" t="s">
        <v>144</v>
      </c>
      <c r="E202" s="175" t="s">
        <v>378</v>
      </c>
      <c r="F202" s="176" t="s">
        <v>379</v>
      </c>
      <c r="G202" s="177" t="s">
        <v>367</v>
      </c>
      <c r="H202" s="178">
        <v>11405.232</v>
      </c>
      <c r="I202" s="179"/>
      <c r="J202" s="180">
        <f>ROUND(I202*H202,2)</f>
        <v>0</v>
      </c>
      <c r="K202" s="176" t="s">
        <v>215</v>
      </c>
      <c r="L202" s="40"/>
      <c r="M202" s="181" t="s">
        <v>19</v>
      </c>
      <c r="N202" s="182" t="s">
        <v>42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162</v>
      </c>
      <c r="AT202" s="185" t="s">
        <v>144</v>
      </c>
      <c r="AU202" s="185" t="s">
        <v>81</v>
      </c>
      <c r="AY202" s="18" t="s">
        <v>137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79</v>
      </c>
      <c r="BK202" s="186">
        <f>ROUND(I202*H202,2)</f>
        <v>0</v>
      </c>
      <c r="BL202" s="18" t="s">
        <v>162</v>
      </c>
      <c r="BM202" s="185" t="s">
        <v>380</v>
      </c>
    </row>
    <row r="203" spans="1:47" s="2" customFormat="1" ht="28.8">
      <c r="A203" s="35"/>
      <c r="B203" s="36"/>
      <c r="C203" s="37"/>
      <c r="D203" s="187" t="s">
        <v>150</v>
      </c>
      <c r="E203" s="37"/>
      <c r="F203" s="188" t="s">
        <v>381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150</v>
      </c>
      <c r="AU203" s="18" t="s">
        <v>81</v>
      </c>
    </row>
    <row r="204" spans="1:47" s="2" customFormat="1" ht="10.2">
      <c r="A204" s="35"/>
      <c r="B204" s="36"/>
      <c r="C204" s="37"/>
      <c r="D204" s="192" t="s">
        <v>160</v>
      </c>
      <c r="E204" s="37"/>
      <c r="F204" s="193" t="s">
        <v>382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160</v>
      </c>
      <c r="AU204" s="18" t="s">
        <v>81</v>
      </c>
    </row>
    <row r="205" spans="2:51" s="13" customFormat="1" ht="10.2">
      <c r="B205" s="200"/>
      <c r="C205" s="201"/>
      <c r="D205" s="187" t="s">
        <v>219</v>
      </c>
      <c r="E205" s="202" t="s">
        <v>19</v>
      </c>
      <c r="F205" s="203" t="s">
        <v>383</v>
      </c>
      <c r="G205" s="201"/>
      <c r="H205" s="204">
        <v>11405.232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219</v>
      </c>
      <c r="AU205" s="210" t="s">
        <v>81</v>
      </c>
      <c r="AV205" s="13" t="s">
        <v>81</v>
      </c>
      <c r="AW205" s="13" t="s">
        <v>33</v>
      </c>
      <c r="AX205" s="13" t="s">
        <v>79</v>
      </c>
      <c r="AY205" s="210" t="s">
        <v>137</v>
      </c>
    </row>
    <row r="206" spans="1:65" s="2" customFormat="1" ht="24.15" customHeight="1">
      <c r="A206" s="35"/>
      <c r="B206" s="36"/>
      <c r="C206" s="174" t="s">
        <v>384</v>
      </c>
      <c r="D206" s="174" t="s">
        <v>144</v>
      </c>
      <c r="E206" s="175" t="s">
        <v>385</v>
      </c>
      <c r="F206" s="176" t="s">
        <v>386</v>
      </c>
      <c r="G206" s="177" t="s">
        <v>274</v>
      </c>
      <c r="H206" s="178">
        <v>10</v>
      </c>
      <c r="I206" s="179"/>
      <c r="J206" s="180">
        <f>ROUND(I206*H206,2)</f>
        <v>0</v>
      </c>
      <c r="K206" s="176" t="s">
        <v>215</v>
      </c>
      <c r="L206" s="40"/>
      <c r="M206" s="181" t="s">
        <v>19</v>
      </c>
      <c r="N206" s="182" t="s">
        <v>42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162</v>
      </c>
      <c r="AT206" s="185" t="s">
        <v>144</v>
      </c>
      <c r="AU206" s="185" t="s">
        <v>81</v>
      </c>
      <c r="AY206" s="18" t="s">
        <v>137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79</v>
      </c>
      <c r="BK206" s="186">
        <f>ROUND(I206*H206,2)</f>
        <v>0</v>
      </c>
      <c r="BL206" s="18" t="s">
        <v>162</v>
      </c>
      <c r="BM206" s="185" t="s">
        <v>387</v>
      </c>
    </row>
    <row r="207" spans="1:47" s="2" customFormat="1" ht="28.8">
      <c r="A207" s="35"/>
      <c r="B207" s="36"/>
      <c r="C207" s="37"/>
      <c r="D207" s="187" t="s">
        <v>150</v>
      </c>
      <c r="E207" s="37"/>
      <c r="F207" s="188" t="s">
        <v>388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150</v>
      </c>
      <c r="AU207" s="18" t="s">
        <v>81</v>
      </c>
    </row>
    <row r="208" spans="1:47" s="2" customFormat="1" ht="10.2">
      <c r="A208" s="35"/>
      <c r="B208" s="36"/>
      <c r="C208" s="37"/>
      <c r="D208" s="192" t="s">
        <v>160</v>
      </c>
      <c r="E208" s="37"/>
      <c r="F208" s="193" t="s">
        <v>389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160</v>
      </c>
      <c r="AU208" s="18" t="s">
        <v>81</v>
      </c>
    </row>
    <row r="209" spans="2:51" s="14" customFormat="1" ht="10.2">
      <c r="B209" s="211"/>
      <c r="C209" s="212"/>
      <c r="D209" s="187" t="s">
        <v>219</v>
      </c>
      <c r="E209" s="213" t="s">
        <v>19</v>
      </c>
      <c r="F209" s="214" t="s">
        <v>342</v>
      </c>
      <c r="G209" s="212"/>
      <c r="H209" s="213" t="s">
        <v>19</v>
      </c>
      <c r="I209" s="215"/>
      <c r="J209" s="212"/>
      <c r="K209" s="212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219</v>
      </c>
      <c r="AU209" s="220" t="s">
        <v>81</v>
      </c>
      <c r="AV209" s="14" t="s">
        <v>79</v>
      </c>
      <c r="AW209" s="14" t="s">
        <v>33</v>
      </c>
      <c r="AX209" s="14" t="s">
        <v>71</v>
      </c>
      <c r="AY209" s="220" t="s">
        <v>137</v>
      </c>
    </row>
    <row r="210" spans="2:51" s="14" customFormat="1" ht="10.2">
      <c r="B210" s="211"/>
      <c r="C210" s="212"/>
      <c r="D210" s="187" t="s">
        <v>219</v>
      </c>
      <c r="E210" s="213" t="s">
        <v>19</v>
      </c>
      <c r="F210" s="214" t="s">
        <v>390</v>
      </c>
      <c r="G210" s="212"/>
      <c r="H210" s="213" t="s">
        <v>19</v>
      </c>
      <c r="I210" s="215"/>
      <c r="J210" s="212"/>
      <c r="K210" s="212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219</v>
      </c>
      <c r="AU210" s="220" t="s">
        <v>81</v>
      </c>
      <c r="AV210" s="14" t="s">
        <v>79</v>
      </c>
      <c r="AW210" s="14" t="s">
        <v>33</v>
      </c>
      <c r="AX210" s="14" t="s">
        <v>71</v>
      </c>
      <c r="AY210" s="220" t="s">
        <v>137</v>
      </c>
    </row>
    <row r="211" spans="2:51" s="13" customFormat="1" ht="10.2">
      <c r="B211" s="200"/>
      <c r="C211" s="201"/>
      <c r="D211" s="187" t="s">
        <v>219</v>
      </c>
      <c r="E211" s="202" t="s">
        <v>19</v>
      </c>
      <c r="F211" s="203" t="s">
        <v>391</v>
      </c>
      <c r="G211" s="201"/>
      <c r="H211" s="204">
        <v>10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219</v>
      </c>
      <c r="AU211" s="210" t="s">
        <v>81</v>
      </c>
      <c r="AV211" s="13" t="s">
        <v>81</v>
      </c>
      <c r="AW211" s="13" t="s">
        <v>33</v>
      </c>
      <c r="AX211" s="13" t="s">
        <v>79</v>
      </c>
      <c r="AY211" s="210" t="s">
        <v>137</v>
      </c>
    </row>
    <row r="212" spans="1:65" s="2" customFormat="1" ht="24.15" customHeight="1">
      <c r="A212" s="35"/>
      <c r="B212" s="36"/>
      <c r="C212" s="174" t="s">
        <v>392</v>
      </c>
      <c r="D212" s="174" t="s">
        <v>144</v>
      </c>
      <c r="E212" s="175" t="s">
        <v>393</v>
      </c>
      <c r="F212" s="176" t="s">
        <v>394</v>
      </c>
      <c r="G212" s="177" t="s">
        <v>274</v>
      </c>
      <c r="H212" s="178">
        <v>10</v>
      </c>
      <c r="I212" s="179"/>
      <c r="J212" s="180">
        <f>ROUND(I212*H212,2)</f>
        <v>0</v>
      </c>
      <c r="K212" s="176" t="s">
        <v>215</v>
      </c>
      <c r="L212" s="40"/>
      <c r="M212" s="181" t="s">
        <v>19</v>
      </c>
      <c r="N212" s="182" t="s">
        <v>42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162</v>
      </c>
      <c r="AT212" s="185" t="s">
        <v>144</v>
      </c>
      <c r="AU212" s="185" t="s">
        <v>81</v>
      </c>
      <c r="AY212" s="18" t="s">
        <v>137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79</v>
      </c>
      <c r="BK212" s="186">
        <f>ROUND(I212*H212,2)</f>
        <v>0</v>
      </c>
      <c r="BL212" s="18" t="s">
        <v>162</v>
      </c>
      <c r="BM212" s="185" t="s">
        <v>395</v>
      </c>
    </row>
    <row r="213" spans="1:47" s="2" customFormat="1" ht="48">
      <c r="A213" s="35"/>
      <c r="B213" s="36"/>
      <c r="C213" s="37"/>
      <c r="D213" s="187" t="s">
        <v>150</v>
      </c>
      <c r="E213" s="37"/>
      <c r="F213" s="188" t="s">
        <v>396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150</v>
      </c>
      <c r="AU213" s="18" t="s">
        <v>81</v>
      </c>
    </row>
    <row r="214" spans="1:47" s="2" customFormat="1" ht="10.2">
      <c r="A214" s="35"/>
      <c r="B214" s="36"/>
      <c r="C214" s="37"/>
      <c r="D214" s="192" t="s">
        <v>160</v>
      </c>
      <c r="E214" s="37"/>
      <c r="F214" s="193" t="s">
        <v>397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160</v>
      </c>
      <c r="AU214" s="18" t="s">
        <v>81</v>
      </c>
    </row>
    <row r="215" spans="2:51" s="13" customFormat="1" ht="10.2">
      <c r="B215" s="200"/>
      <c r="C215" s="201"/>
      <c r="D215" s="187" t="s">
        <v>219</v>
      </c>
      <c r="E215" s="202" t="s">
        <v>19</v>
      </c>
      <c r="F215" s="203" t="s">
        <v>391</v>
      </c>
      <c r="G215" s="201"/>
      <c r="H215" s="204">
        <v>10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219</v>
      </c>
      <c r="AU215" s="210" t="s">
        <v>81</v>
      </c>
      <c r="AV215" s="13" t="s">
        <v>81</v>
      </c>
      <c r="AW215" s="13" t="s">
        <v>33</v>
      </c>
      <c r="AX215" s="13" t="s">
        <v>79</v>
      </c>
      <c r="AY215" s="210" t="s">
        <v>137</v>
      </c>
    </row>
    <row r="216" spans="2:51" s="14" customFormat="1" ht="10.2">
      <c r="B216" s="211"/>
      <c r="C216" s="212"/>
      <c r="D216" s="187" t="s">
        <v>219</v>
      </c>
      <c r="E216" s="213" t="s">
        <v>19</v>
      </c>
      <c r="F216" s="214" t="s">
        <v>398</v>
      </c>
      <c r="G216" s="212"/>
      <c r="H216" s="213" t="s">
        <v>19</v>
      </c>
      <c r="I216" s="215"/>
      <c r="J216" s="212"/>
      <c r="K216" s="212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219</v>
      </c>
      <c r="AU216" s="220" t="s">
        <v>81</v>
      </c>
      <c r="AV216" s="14" t="s">
        <v>79</v>
      </c>
      <c r="AW216" s="14" t="s">
        <v>33</v>
      </c>
      <c r="AX216" s="14" t="s">
        <v>71</v>
      </c>
      <c r="AY216" s="220" t="s">
        <v>137</v>
      </c>
    </row>
    <row r="217" spans="1:65" s="2" customFormat="1" ht="16.5" customHeight="1">
      <c r="A217" s="35"/>
      <c r="B217" s="36"/>
      <c r="C217" s="243" t="s">
        <v>399</v>
      </c>
      <c r="D217" s="243" t="s">
        <v>364</v>
      </c>
      <c r="E217" s="244" t="s">
        <v>400</v>
      </c>
      <c r="F217" s="245" t="s">
        <v>401</v>
      </c>
      <c r="G217" s="246" t="s">
        <v>367</v>
      </c>
      <c r="H217" s="247">
        <v>22</v>
      </c>
      <c r="I217" s="248"/>
      <c r="J217" s="249">
        <f>ROUND(I217*H217,2)</f>
        <v>0</v>
      </c>
      <c r="K217" s="245" t="s">
        <v>215</v>
      </c>
      <c r="L217" s="250"/>
      <c r="M217" s="251" t="s">
        <v>19</v>
      </c>
      <c r="N217" s="252" t="s">
        <v>42</v>
      </c>
      <c r="O217" s="65"/>
      <c r="P217" s="183">
        <f>O217*H217</f>
        <v>0</v>
      </c>
      <c r="Q217" s="183">
        <v>1</v>
      </c>
      <c r="R217" s="183">
        <f>Q217*H217</f>
        <v>22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181</v>
      </c>
      <c r="AT217" s="185" t="s">
        <v>364</v>
      </c>
      <c r="AU217" s="185" t="s">
        <v>81</v>
      </c>
      <c r="AY217" s="18" t="s">
        <v>137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79</v>
      </c>
      <c r="BK217" s="186">
        <f>ROUND(I217*H217,2)</f>
        <v>0</v>
      </c>
      <c r="BL217" s="18" t="s">
        <v>162</v>
      </c>
      <c r="BM217" s="185" t="s">
        <v>402</v>
      </c>
    </row>
    <row r="218" spans="1:47" s="2" customFormat="1" ht="10.2">
      <c r="A218" s="35"/>
      <c r="B218" s="36"/>
      <c r="C218" s="37"/>
      <c r="D218" s="187" t="s">
        <v>150</v>
      </c>
      <c r="E218" s="37"/>
      <c r="F218" s="188" t="s">
        <v>401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150</v>
      </c>
      <c r="AU218" s="18" t="s">
        <v>81</v>
      </c>
    </row>
    <row r="219" spans="2:51" s="13" customFormat="1" ht="10.2">
      <c r="B219" s="200"/>
      <c r="C219" s="201"/>
      <c r="D219" s="187" t="s">
        <v>219</v>
      </c>
      <c r="E219" s="202" t="s">
        <v>19</v>
      </c>
      <c r="F219" s="203" t="s">
        <v>403</v>
      </c>
      <c r="G219" s="201"/>
      <c r="H219" s="204">
        <v>22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219</v>
      </c>
      <c r="AU219" s="210" t="s">
        <v>81</v>
      </c>
      <c r="AV219" s="13" t="s">
        <v>81</v>
      </c>
      <c r="AW219" s="13" t="s">
        <v>33</v>
      </c>
      <c r="AX219" s="13" t="s">
        <v>79</v>
      </c>
      <c r="AY219" s="210" t="s">
        <v>137</v>
      </c>
    </row>
    <row r="220" spans="1:65" s="2" customFormat="1" ht="24.15" customHeight="1">
      <c r="A220" s="35"/>
      <c r="B220" s="36"/>
      <c r="C220" s="174" t="s">
        <v>404</v>
      </c>
      <c r="D220" s="174" t="s">
        <v>144</v>
      </c>
      <c r="E220" s="175" t="s">
        <v>405</v>
      </c>
      <c r="F220" s="176" t="s">
        <v>406</v>
      </c>
      <c r="G220" s="177" t="s">
        <v>214</v>
      </c>
      <c r="H220" s="178">
        <v>3025</v>
      </c>
      <c r="I220" s="179"/>
      <c r="J220" s="180">
        <f>ROUND(I220*H220,2)</f>
        <v>0</v>
      </c>
      <c r="K220" s="176" t="s">
        <v>215</v>
      </c>
      <c r="L220" s="40"/>
      <c r="M220" s="181" t="s">
        <v>19</v>
      </c>
      <c r="N220" s="182" t="s">
        <v>42</v>
      </c>
      <c r="O220" s="65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162</v>
      </c>
      <c r="AT220" s="185" t="s">
        <v>144</v>
      </c>
      <c r="AU220" s="185" t="s">
        <v>81</v>
      </c>
      <c r="AY220" s="18" t="s">
        <v>137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79</v>
      </c>
      <c r="BK220" s="186">
        <f>ROUND(I220*H220,2)</f>
        <v>0</v>
      </c>
      <c r="BL220" s="18" t="s">
        <v>162</v>
      </c>
      <c r="BM220" s="185" t="s">
        <v>407</v>
      </c>
    </row>
    <row r="221" spans="1:47" s="2" customFormat="1" ht="28.8">
      <c r="A221" s="35"/>
      <c r="B221" s="36"/>
      <c r="C221" s="37"/>
      <c r="D221" s="187" t="s">
        <v>150</v>
      </c>
      <c r="E221" s="37"/>
      <c r="F221" s="188" t="s">
        <v>408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150</v>
      </c>
      <c r="AU221" s="18" t="s">
        <v>81</v>
      </c>
    </row>
    <row r="222" spans="1:47" s="2" customFormat="1" ht="10.2">
      <c r="A222" s="35"/>
      <c r="B222" s="36"/>
      <c r="C222" s="37"/>
      <c r="D222" s="192" t="s">
        <v>160</v>
      </c>
      <c r="E222" s="37"/>
      <c r="F222" s="193" t="s">
        <v>409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160</v>
      </c>
      <c r="AU222" s="18" t="s">
        <v>81</v>
      </c>
    </row>
    <row r="223" spans="2:51" s="13" customFormat="1" ht="10.2">
      <c r="B223" s="200"/>
      <c r="C223" s="201"/>
      <c r="D223" s="187" t="s">
        <v>219</v>
      </c>
      <c r="E223" s="202" t="s">
        <v>19</v>
      </c>
      <c r="F223" s="203" t="s">
        <v>410</v>
      </c>
      <c r="G223" s="201"/>
      <c r="H223" s="204">
        <v>3025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219</v>
      </c>
      <c r="AU223" s="210" t="s">
        <v>81</v>
      </c>
      <c r="AV223" s="13" t="s">
        <v>81</v>
      </c>
      <c r="AW223" s="13" t="s">
        <v>33</v>
      </c>
      <c r="AX223" s="13" t="s">
        <v>79</v>
      </c>
      <c r="AY223" s="210" t="s">
        <v>137</v>
      </c>
    </row>
    <row r="224" spans="1:65" s="2" customFormat="1" ht="16.5" customHeight="1">
      <c r="A224" s="35"/>
      <c r="B224" s="36"/>
      <c r="C224" s="243" t="s">
        <v>305</v>
      </c>
      <c r="D224" s="243" t="s">
        <v>364</v>
      </c>
      <c r="E224" s="244" t="s">
        <v>411</v>
      </c>
      <c r="F224" s="245" t="s">
        <v>412</v>
      </c>
      <c r="G224" s="246" t="s">
        <v>413</v>
      </c>
      <c r="H224" s="247">
        <v>60.5</v>
      </c>
      <c r="I224" s="248"/>
      <c r="J224" s="249">
        <f>ROUND(I224*H224,2)</f>
        <v>0</v>
      </c>
      <c r="K224" s="245" t="s">
        <v>215</v>
      </c>
      <c r="L224" s="250"/>
      <c r="M224" s="251" t="s">
        <v>19</v>
      </c>
      <c r="N224" s="252" t="s">
        <v>42</v>
      </c>
      <c r="O224" s="65"/>
      <c r="P224" s="183">
        <f>O224*H224</f>
        <v>0</v>
      </c>
      <c r="Q224" s="183">
        <v>0.001</v>
      </c>
      <c r="R224" s="183">
        <f>Q224*H224</f>
        <v>0.0605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181</v>
      </c>
      <c r="AT224" s="185" t="s">
        <v>364</v>
      </c>
      <c r="AU224" s="185" t="s">
        <v>81</v>
      </c>
      <c r="AY224" s="18" t="s">
        <v>137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79</v>
      </c>
      <c r="BK224" s="186">
        <f>ROUND(I224*H224,2)</f>
        <v>0</v>
      </c>
      <c r="BL224" s="18" t="s">
        <v>162</v>
      </c>
      <c r="BM224" s="185" t="s">
        <v>414</v>
      </c>
    </row>
    <row r="225" spans="1:47" s="2" customFormat="1" ht="10.2">
      <c r="A225" s="35"/>
      <c r="B225" s="36"/>
      <c r="C225" s="37"/>
      <c r="D225" s="187" t="s">
        <v>150</v>
      </c>
      <c r="E225" s="37"/>
      <c r="F225" s="188" t="s">
        <v>412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150</v>
      </c>
      <c r="AU225" s="18" t="s">
        <v>81</v>
      </c>
    </row>
    <row r="226" spans="2:51" s="13" customFormat="1" ht="10.2">
      <c r="B226" s="200"/>
      <c r="C226" s="201"/>
      <c r="D226" s="187" t="s">
        <v>219</v>
      </c>
      <c r="E226" s="201"/>
      <c r="F226" s="203" t="s">
        <v>415</v>
      </c>
      <c r="G226" s="201"/>
      <c r="H226" s="204">
        <v>60.5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219</v>
      </c>
      <c r="AU226" s="210" t="s">
        <v>81</v>
      </c>
      <c r="AV226" s="13" t="s">
        <v>81</v>
      </c>
      <c r="AW226" s="13" t="s">
        <v>4</v>
      </c>
      <c r="AX226" s="13" t="s">
        <v>79</v>
      </c>
      <c r="AY226" s="210" t="s">
        <v>137</v>
      </c>
    </row>
    <row r="227" spans="1:65" s="2" customFormat="1" ht="24.15" customHeight="1">
      <c r="A227" s="35"/>
      <c r="B227" s="36"/>
      <c r="C227" s="174" t="s">
        <v>416</v>
      </c>
      <c r="D227" s="174" t="s">
        <v>144</v>
      </c>
      <c r="E227" s="175" t="s">
        <v>417</v>
      </c>
      <c r="F227" s="176" t="s">
        <v>418</v>
      </c>
      <c r="G227" s="177" t="s">
        <v>214</v>
      </c>
      <c r="H227" s="178">
        <v>5793.3</v>
      </c>
      <c r="I227" s="179"/>
      <c r="J227" s="180">
        <f>ROUND(I227*H227,2)</f>
        <v>0</v>
      </c>
      <c r="K227" s="176" t="s">
        <v>215</v>
      </c>
      <c r="L227" s="40"/>
      <c r="M227" s="181" t="s">
        <v>19</v>
      </c>
      <c r="N227" s="182" t="s">
        <v>42</v>
      </c>
      <c r="O227" s="65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162</v>
      </c>
      <c r="AT227" s="185" t="s">
        <v>144</v>
      </c>
      <c r="AU227" s="185" t="s">
        <v>81</v>
      </c>
      <c r="AY227" s="18" t="s">
        <v>137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79</v>
      </c>
      <c r="BK227" s="186">
        <f>ROUND(I227*H227,2)</f>
        <v>0</v>
      </c>
      <c r="BL227" s="18" t="s">
        <v>162</v>
      </c>
      <c r="BM227" s="185" t="s">
        <v>419</v>
      </c>
    </row>
    <row r="228" spans="1:47" s="2" customFormat="1" ht="19.2">
      <c r="A228" s="35"/>
      <c r="B228" s="36"/>
      <c r="C228" s="37"/>
      <c r="D228" s="187" t="s">
        <v>150</v>
      </c>
      <c r="E228" s="37"/>
      <c r="F228" s="188" t="s">
        <v>420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150</v>
      </c>
      <c r="AU228" s="18" t="s">
        <v>81</v>
      </c>
    </row>
    <row r="229" spans="1:47" s="2" customFormat="1" ht="10.2">
      <c r="A229" s="35"/>
      <c r="B229" s="36"/>
      <c r="C229" s="37"/>
      <c r="D229" s="192" t="s">
        <v>160</v>
      </c>
      <c r="E229" s="37"/>
      <c r="F229" s="193" t="s">
        <v>421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160</v>
      </c>
      <c r="AU229" s="18" t="s">
        <v>81</v>
      </c>
    </row>
    <row r="230" spans="2:51" s="13" customFormat="1" ht="10.2">
      <c r="B230" s="200"/>
      <c r="C230" s="201"/>
      <c r="D230" s="187" t="s">
        <v>219</v>
      </c>
      <c r="E230" s="202" t="s">
        <v>19</v>
      </c>
      <c r="F230" s="203" t="s">
        <v>422</v>
      </c>
      <c r="G230" s="201"/>
      <c r="H230" s="204">
        <v>5793.3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219</v>
      </c>
      <c r="AU230" s="210" t="s">
        <v>81</v>
      </c>
      <c r="AV230" s="13" t="s">
        <v>81</v>
      </c>
      <c r="AW230" s="13" t="s">
        <v>33</v>
      </c>
      <c r="AX230" s="13" t="s">
        <v>79</v>
      </c>
      <c r="AY230" s="210" t="s">
        <v>137</v>
      </c>
    </row>
    <row r="231" spans="1:65" s="2" customFormat="1" ht="16.5" customHeight="1">
      <c r="A231" s="35"/>
      <c r="B231" s="36"/>
      <c r="C231" s="174" t="s">
        <v>423</v>
      </c>
      <c r="D231" s="174" t="s">
        <v>144</v>
      </c>
      <c r="E231" s="175" t="s">
        <v>424</v>
      </c>
      <c r="F231" s="176" t="s">
        <v>425</v>
      </c>
      <c r="G231" s="177" t="s">
        <v>214</v>
      </c>
      <c r="H231" s="178">
        <v>3025</v>
      </c>
      <c r="I231" s="179"/>
      <c r="J231" s="180">
        <f>ROUND(I231*H231,2)</f>
        <v>0</v>
      </c>
      <c r="K231" s="176" t="s">
        <v>215</v>
      </c>
      <c r="L231" s="40"/>
      <c r="M231" s="181" t="s">
        <v>19</v>
      </c>
      <c r="N231" s="182" t="s">
        <v>42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162</v>
      </c>
      <c r="AT231" s="185" t="s">
        <v>144</v>
      </c>
      <c r="AU231" s="185" t="s">
        <v>81</v>
      </c>
      <c r="AY231" s="18" t="s">
        <v>137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79</v>
      </c>
      <c r="BK231" s="186">
        <f>ROUND(I231*H231,2)</f>
        <v>0</v>
      </c>
      <c r="BL231" s="18" t="s">
        <v>162</v>
      </c>
      <c r="BM231" s="185" t="s">
        <v>426</v>
      </c>
    </row>
    <row r="232" spans="1:47" s="2" customFormat="1" ht="28.8">
      <c r="A232" s="35"/>
      <c r="B232" s="36"/>
      <c r="C232" s="37"/>
      <c r="D232" s="187" t="s">
        <v>150</v>
      </c>
      <c r="E232" s="37"/>
      <c r="F232" s="188" t="s">
        <v>427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150</v>
      </c>
      <c r="AU232" s="18" t="s">
        <v>81</v>
      </c>
    </row>
    <row r="233" spans="1:47" s="2" customFormat="1" ht="10.2">
      <c r="A233" s="35"/>
      <c r="B233" s="36"/>
      <c r="C233" s="37"/>
      <c r="D233" s="192" t="s">
        <v>160</v>
      </c>
      <c r="E233" s="37"/>
      <c r="F233" s="193" t="s">
        <v>428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160</v>
      </c>
      <c r="AU233" s="18" t="s">
        <v>81</v>
      </c>
    </row>
    <row r="234" spans="2:51" s="13" customFormat="1" ht="10.2">
      <c r="B234" s="200"/>
      <c r="C234" s="201"/>
      <c r="D234" s="187" t="s">
        <v>219</v>
      </c>
      <c r="E234" s="202" t="s">
        <v>19</v>
      </c>
      <c r="F234" s="203" t="s">
        <v>410</v>
      </c>
      <c r="G234" s="201"/>
      <c r="H234" s="204">
        <v>3025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219</v>
      </c>
      <c r="AU234" s="210" t="s">
        <v>81</v>
      </c>
      <c r="AV234" s="13" t="s">
        <v>81</v>
      </c>
      <c r="AW234" s="13" t="s">
        <v>33</v>
      </c>
      <c r="AX234" s="13" t="s">
        <v>79</v>
      </c>
      <c r="AY234" s="210" t="s">
        <v>137</v>
      </c>
    </row>
    <row r="235" spans="1:65" s="2" customFormat="1" ht="24.15" customHeight="1">
      <c r="A235" s="35"/>
      <c r="B235" s="36"/>
      <c r="C235" s="174" t="s">
        <v>429</v>
      </c>
      <c r="D235" s="174" t="s">
        <v>144</v>
      </c>
      <c r="E235" s="175" t="s">
        <v>430</v>
      </c>
      <c r="F235" s="176" t="s">
        <v>431</v>
      </c>
      <c r="G235" s="177" t="s">
        <v>214</v>
      </c>
      <c r="H235" s="178">
        <v>3025</v>
      </c>
      <c r="I235" s="179"/>
      <c r="J235" s="180">
        <f>ROUND(I235*H235,2)</f>
        <v>0</v>
      </c>
      <c r="K235" s="176" t="s">
        <v>215</v>
      </c>
      <c r="L235" s="40"/>
      <c r="M235" s="181" t="s">
        <v>19</v>
      </c>
      <c r="N235" s="182" t="s">
        <v>42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162</v>
      </c>
      <c r="AT235" s="185" t="s">
        <v>144</v>
      </c>
      <c r="AU235" s="185" t="s">
        <v>81</v>
      </c>
      <c r="AY235" s="18" t="s">
        <v>137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79</v>
      </c>
      <c r="BK235" s="186">
        <f>ROUND(I235*H235,2)</f>
        <v>0</v>
      </c>
      <c r="BL235" s="18" t="s">
        <v>162</v>
      </c>
      <c r="BM235" s="185" t="s">
        <v>432</v>
      </c>
    </row>
    <row r="236" spans="1:47" s="2" customFormat="1" ht="28.8">
      <c r="A236" s="35"/>
      <c r="B236" s="36"/>
      <c r="C236" s="37"/>
      <c r="D236" s="187" t="s">
        <v>150</v>
      </c>
      <c r="E236" s="37"/>
      <c r="F236" s="188" t="s">
        <v>433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150</v>
      </c>
      <c r="AU236" s="18" t="s">
        <v>81</v>
      </c>
    </row>
    <row r="237" spans="1:47" s="2" customFormat="1" ht="10.2">
      <c r="A237" s="35"/>
      <c r="B237" s="36"/>
      <c r="C237" s="37"/>
      <c r="D237" s="192" t="s">
        <v>160</v>
      </c>
      <c r="E237" s="37"/>
      <c r="F237" s="193" t="s">
        <v>434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160</v>
      </c>
      <c r="AU237" s="18" t="s">
        <v>81</v>
      </c>
    </row>
    <row r="238" spans="2:51" s="13" customFormat="1" ht="10.2">
      <c r="B238" s="200"/>
      <c r="C238" s="201"/>
      <c r="D238" s="187" t="s">
        <v>219</v>
      </c>
      <c r="E238" s="202" t="s">
        <v>19</v>
      </c>
      <c r="F238" s="203" t="s">
        <v>410</v>
      </c>
      <c r="G238" s="201"/>
      <c r="H238" s="204">
        <v>3025</v>
      </c>
      <c r="I238" s="205"/>
      <c r="J238" s="201"/>
      <c r="K238" s="201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219</v>
      </c>
      <c r="AU238" s="210" t="s">
        <v>81</v>
      </c>
      <c r="AV238" s="13" t="s">
        <v>81</v>
      </c>
      <c r="AW238" s="13" t="s">
        <v>33</v>
      </c>
      <c r="AX238" s="13" t="s">
        <v>71</v>
      </c>
      <c r="AY238" s="210" t="s">
        <v>137</v>
      </c>
    </row>
    <row r="239" spans="2:51" s="14" customFormat="1" ht="10.2">
      <c r="B239" s="211"/>
      <c r="C239" s="212"/>
      <c r="D239" s="187" t="s">
        <v>219</v>
      </c>
      <c r="E239" s="213" t="s">
        <v>19</v>
      </c>
      <c r="F239" s="214" t="s">
        <v>435</v>
      </c>
      <c r="G239" s="212"/>
      <c r="H239" s="213" t="s">
        <v>19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219</v>
      </c>
      <c r="AU239" s="220" t="s">
        <v>81</v>
      </c>
      <c r="AV239" s="14" t="s">
        <v>79</v>
      </c>
      <c r="AW239" s="14" t="s">
        <v>33</v>
      </c>
      <c r="AX239" s="14" t="s">
        <v>71</v>
      </c>
      <c r="AY239" s="220" t="s">
        <v>137</v>
      </c>
    </row>
    <row r="240" spans="2:51" s="15" customFormat="1" ht="10.2">
      <c r="B240" s="221"/>
      <c r="C240" s="222"/>
      <c r="D240" s="187" t="s">
        <v>219</v>
      </c>
      <c r="E240" s="223" t="s">
        <v>19</v>
      </c>
      <c r="F240" s="224" t="s">
        <v>292</v>
      </c>
      <c r="G240" s="222"/>
      <c r="H240" s="225">
        <v>3025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219</v>
      </c>
      <c r="AU240" s="231" t="s">
        <v>81</v>
      </c>
      <c r="AV240" s="15" t="s">
        <v>162</v>
      </c>
      <c r="AW240" s="15" t="s">
        <v>33</v>
      </c>
      <c r="AX240" s="15" t="s">
        <v>79</v>
      </c>
      <c r="AY240" s="231" t="s">
        <v>137</v>
      </c>
    </row>
    <row r="241" spans="1:65" s="2" customFormat="1" ht="16.5" customHeight="1">
      <c r="A241" s="35"/>
      <c r="B241" s="36"/>
      <c r="C241" s="243" t="s">
        <v>436</v>
      </c>
      <c r="D241" s="243" t="s">
        <v>364</v>
      </c>
      <c r="E241" s="244" t="s">
        <v>437</v>
      </c>
      <c r="F241" s="245" t="s">
        <v>438</v>
      </c>
      <c r="G241" s="246" t="s">
        <v>274</v>
      </c>
      <c r="H241" s="247">
        <v>302.5</v>
      </c>
      <c r="I241" s="248"/>
      <c r="J241" s="249">
        <f>ROUND(I241*H241,2)</f>
        <v>0</v>
      </c>
      <c r="K241" s="245" t="s">
        <v>215</v>
      </c>
      <c r="L241" s="250"/>
      <c r="M241" s="251" t="s">
        <v>19</v>
      </c>
      <c r="N241" s="252" t="s">
        <v>42</v>
      </c>
      <c r="O241" s="65"/>
      <c r="P241" s="183">
        <f>O241*H241</f>
        <v>0</v>
      </c>
      <c r="Q241" s="183">
        <v>0.21</v>
      </c>
      <c r="R241" s="183">
        <f>Q241*H241</f>
        <v>63.525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181</v>
      </c>
      <c r="AT241" s="185" t="s">
        <v>364</v>
      </c>
      <c r="AU241" s="185" t="s">
        <v>81</v>
      </c>
      <c r="AY241" s="18" t="s">
        <v>137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79</v>
      </c>
      <c r="BK241" s="186">
        <f>ROUND(I241*H241,2)</f>
        <v>0</v>
      </c>
      <c r="BL241" s="18" t="s">
        <v>162</v>
      </c>
      <c r="BM241" s="185" t="s">
        <v>439</v>
      </c>
    </row>
    <row r="242" spans="1:47" s="2" customFormat="1" ht="10.2">
      <c r="A242" s="35"/>
      <c r="B242" s="36"/>
      <c r="C242" s="37"/>
      <c r="D242" s="187" t="s">
        <v>150</v>
      </c>
      <c r="E242" s="37"/>
      <c r="F242" s="188" t="s">
        <v>438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150</v>
      </c>
      <c r="AU242" s="18" t="s">
        <v>81</v>
      </c>
    </row>
    <row r="243" spans="2:51" s="13" customFormat="1" ht="10.2">
      <c r="B243" s="200"/>
      <c r="C243" s="201"/>
      <c r="D243" s="187" t="s">
        <v>219</v>
      </c>
      <c r="E243" s="202" t="s">
        <v>19</v>
      </c>
      <c r="F243" s="203" t="s">
        <v>440</v>
      </c>
      <c r="G243" s="201"/>
      <c r="H243" s="204">
        <v>302.5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219</v>
      </c>
      <c r="AU243" s="210" t="s">
        <v>81</v>
      </c>
      <c r="AV243" s="13" t="s">
        <v>81</v>
      </c>
      <c r="AW243" s="13" t="s">
        <v>33</v>
      </c>
      <c r="AX243" s="13" t="s">
        <v>79</v>
      </c>
      <c r="AY243" s="210" t="s">
        <v>137</v>
      </c>
    </row>
    <row r="244" spans="2:63" s="12" customFormat="1" ht="22.8" customHeight="1">
      <c r="B244" s="158"/>
      <c r="C244" s="159"/>
      <c r="D244" s="160" t="s">
        <v>70</v>
      </c>
      <c r="E244" s="172" t="s">
        <v>81</v>
      </c>
      <c r="F244" s="172" t="s">
        <v>138</v>
      </c>
      <c r="G244" s="159"/>
      <c r="H244" s="159"/>
      <c r="I244" s="162"/>
      <c r="J244" s="173">
        <f>BK244</f>
        <v>0</v>
      </c>
      <c r="K244" s="159"/>
      <c r="L244" s="164"/>
      <c r="M244" s="165"/>
      <c r="N244" s="166"/>
      <c r="O244" s="166"/>
      <c r="P244" s="167">
        <f>SUM(P245:P260)</f>
        <v>0</v>
      </c>
      <c r="Q244" s="166"/>
      <c r="R244" s="167">
        <f>SUM(R245:R260)</f>
        <v>62.422016</v>
      </c>
      <c r="S244" s="166"/>
      <c r="T244" s="168">
        <f>SUM(T245:T260)</f>
        <v>0</v>
      </c>
      <c r="AR244" s="169" t="s">
        <v>79</v>
      </c>
      <c r="AT244" s="170" t="s">
        <v>70</v>
      </c>
      <c r="AU244" s="170" t="s">
        <v>79</v>
      </c>
      <c r="AY244" s="169" t="s">
        <v>137</v>
      </c>
      <c r="BK244" s="171">
        <f>SUM(BK245:BK260)</f>
        <v>0</v>
      </c>
    </row>
    <row r="245" spans="1:65" s="2" customFormat="1" ht="24.15" customHeight="1">
      <c r="A245" s="35"/>
      <c r="B245" s="36"/>
      <c r="C245" s="174" t="s">
        <v>441</v>
      </c>
      <c r="D245" s="174" t="s">
        <v>144</v>
      </c>
      <c r="E245" s="175" t="s">
        <v>442</v>
      </c>
      <c r="F245" s="176" t="s">
        <v>443</v>
      </c>
      <c r="G245" s="177" t="s">
        <v>214</v>
      </c>
      <c r="H245" s="178">
        <v>6704.2</v>
      </c>
      <c r="I245" s="179"/>
      <c r="J245" s="180">
        <f>ROUND(I245*H245,2)</f>
        <v>0</v>
      </c>
      <c r="K245" s="176" t="s">
        <v>215</v>
      </c>
      <c r="L245" s="40"/>
      <c r="M245" s="181" t="s">
        <v>19</v>
      </c>
      <c r="N245" s="182" t="s">
        <v>42</v>
      </c>
      <c r="O245" s="65"/>
      <c r="P245" s="183">
        <f>O245*H245</f>
        <v>0</v>
      </c>
      <c r="Q245" s="183">
        <v>0.00027</v>
      </c>
      <c r="R245" s="183">
        <f>Q245*H245</f>
        <v>1.810134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162</v>
      </c>
      <c r="AT245" s="185" t="s">
        <v>144</v>
      </c>
      <c r="AU245" s="185" t="s">
        <v>81</v>
      </c>
      <c r="AY245" s="18" t="s">
        <v>137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79</v>
      </c>
      <c r="BK245" s="186">
        <f>ROUND(I245*H245,2)</f>
        <v>0</v>
      </c>
      <c r="BL245" s="18" t="s">
        <v>162</v>
      </c>
      <c r="BM245" s="185" t="s">
        <v>444</v>
      </c>
    </row>
    <row r="246" spans="1:47" s="2" customFormat="1" ht="38.4">
      <c r="A246" s="35"/>
      <c r="B246" s="36"/>
      <c r="C246" s="37"/>
      <c r="D246" s="187" t="s">
        <v>150</v>
      </c>
      <c r="E246" s="37"/>
      <c r="F246" s="188" t="s">
        <v>445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150</v>
      </c>
      <c r="AU246" s="18" t="s">
        <v>81</v>
      </c>
    </row>
    <row r="247" spans="1:47" s="2" customFormat="1" ht="10.2">
      <c r="A247" s="35"/>
      <c r="B247" s="36"/>
      <c r="C247" s="37"/>
      <c r="D247" s="192" t="s">
        <v>160</v>
      </c>
      <c r="E247" s="37"/>
      <c r="F247" s="193" t="s">
        <v>446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160</v>
      </c>
      <c r="AU247" s="18" t="s">
        <v>81</v>
      </c>
    </row>
    <row r="248" spans="2:51" s="13" customFormat="1" ht="10.2">
      <c r="B248" s="200"/>
      <c r="C248" s="201"/>
      <c r="D248" s="187" t="s">
        <v>219</v>
      </c>
      <c r="E248" s="202" t="s">
        <v>19</v>
      </c>
      <c r="F248" s="203" t="s">
        <v>447</v>
      </c>
      <c r="G248" s="201"/>
      <c r="H248" s="204">
        <v>6704.2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219</v>
      </c>
      <c r="AU248" s="210" t="s">
        <v>81</v>
      </c>
      <c r="AV248" s="13" t="s">
        <v>81</v>
      </c>
      <c r="AW248" s="13" t="s">
        <v>33</v>
      </c>
      <c r="AX248" s="13" t="s">
        <v>71</v>
      </c>
      <c r="AY248" s="210" t="s">
        <v>137</v>
      </c>
    </row>
    <row r="249" spans="2:51" s="15" customFormat="1" ht="10.2">
      <c r="B249" s="221"/>
      <c r="C249" s="222"/>
      <c r="D249" s="187" t="s">
        <v>219</v>
      </c>
      <c r="E249" s="223" t="s">
        <v>19</v>
      </c>
      <c r="F249" s="224" t="s">
        <v>292</v>
      </c>
      <c r="G249" s="222"/>
      <c r="H249" s="225">
        <v>6704.2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219</v>
      </c>
      <c r="AU249" s="231" t="s">
        <v>81</v>
      </c>
      <c r="AV249" s="15" t="s">
        <v>162</v>
      </c>
      <c r="AW249" s="15" t="s">
        <v>33</v>
      </c>
      <c r="AX249" s="15" t="s">
        <v>79</v>
      </c>
      <c r="AY249" s="231" t="s">
        <v>137</v>
      </c>
    </row>
    <row r="250" spans="1:65" s="2" customFormat="1" ht="16.5" customHeight="1">
      <c r="A250" s="35"/>
      <c r="B250" s="36"/>
      <c r="C250" s="243" t="s">
        <v>448</v>
      </c>
      <c r="D250" s="243" t="s">
        <v>364</v>
      </c>
      <c r="E250" s="244" t="s">
        <v>449</v>
      </c>
      <c r="F250" s="245" t="s">
        <v>450</v>
      </c>
      <c r="G250" s="246" t="s">
        <v>214</v>
      </c>
      <c r="H250" s="247">
        <v>6704.2</v>
      </c>
      <c r="I250" s="248"/>
      <c r="J250" s="249">
        <f>ROUND(I250*H250,2)</f>
        <v>0</v>
      </c>
      <c r="K250" s="245" t="s">
        <v>346</v>
      </c>
      <c r="L250" s="250"/>
      <c r="M250" s="251" t="s">
        <v>19</v>
      </c>
      <c r="N250" s="252" t="s">
        <v>42</v>
      </c>
      <c r="O250" s="65"/>
      <c r="P250" s="183">
        <f>O250*H250</f>
        <v>0</v>
      </c>
      <c r="Q250" s="183">
        <v>0.00021</v>
      </c>
      <c r="R250" s="183">
        <f>Q250*H250</f>
        <v>1.407882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181</v>
      </c>
      <c r="AT250" s="185" t="s">
        <v>364</v>
      </c>
      <c r="AU250" s="185" t="s">
        <v>81</v>
      </c>
      <c r="AY250" s="18" t="s">
        <v>137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79</v>
      </c>
      <c r="BK250" s="186">
        <f>ROUND(I250*H250,2)</f>
        <v>0</v>
      </c>
      <c r="BL250" s="18" t="s">
        <v>162</v>
      </c>
      <c r="BM250" s="185" t="s">
        <v>451</v>
      </c>
    </row>
    <row r="251" spans="1:47" s="2" customFormat="1" ht="10.2">
      <c r="A251" s="35"/>
      <c r="B251" s="36"/>
      <c r="C251" s="37"/>
      <c r="D251" s="187" t="s">
        <v>150</v>
      </c>
      <c r="E251" s="37"/>
      <c r="F251" s="188" t="s">
        <v>452</v>
      </c>
      <c r="G251" s="37"/>
      <c r="H251" s="37"/>
      <c r="I251" s="189"/>
      <c r="J251" s="37"/>
      <c r="K251" s="37"/>
      <c r="L251" s="40"/>
      <c r="M251" s="190"/>
      <c r="N251" s="191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150</v>
      </c>
      <c r="AU251" s="18" t="s">
        <v>81</v>
      </c>
    </row>
    <row r="252" spans="1:65" s="2" customFormat="1" ht="24.15" customHeight="1">
      <c r="A252" s="35"/>
      <c r="B252" s="36"/>
      <c r="C252" s="174" t="s">
        <v>453</v>
      </c>
      <c r="D252" s="174" t="s">
        <v>144</v>
      </c>
      <c r="E252" s="175" t="s">
        <v>454</v>
      </c>
      <c r="F252" s="176" t="s">
        <v>455</v>
      </c>
      <c r="G252" s="177" t="s">
        <v>214</v>
      </c>
      <c r="H252" s="178">
        <v>123</v>
      </c>
      <c r="I252" s="179"/>
      <c r="J252" s="180">
        <f>ROUND(I252*H252,2)</f>
        <v>0</v>
      </c>
      <c r="K252" s="176" t="s">
        <v>215</v>
      </c>
      <c r="L252" s="40"/>
      <c r="M252" s="181" t="s">
        <v>19</v>
      </c>
      <c r="N252" s="182" t="s">
        <v>42</v>
      </c>
      <c r="O252" s="65"/>
      <c r="P252" s="183">
        <f>O252*H252</f>
        <v>0</v>
      </c>
      <c r="Q252" s="183">
        <v>0.108</v>
      </c>
      <c r="R252" s="183">
        <f>Q252*H252</f>
        <v>13.284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162</v>
      </c>
      <c r="AT252" s="185" t="s">
        <v>144</v>
      </c>
      <c r="AU252" s="185" t="s">
        <v>81</v>
      </c>
      <c r="AY252" s="18" t="s">
        <v>137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79</v>
      </c>
      <c r="BK252" s="186">
        <f>ROUND(I252*H252,2)</f>
        <v>0</v>
      </c>
      <c r="BL252" s="18" t="s">
        <v>162</v>
      </c>
      <c r="BM252" s="185" t="s">
        <v>456</v>
      </c>
    </row>
    <row r="253" spans="1:47" s="2" customFormat="1" ht="19.2">
      <c r="A253" s="35"/>
      <c r="B253" s="36"/>
      <c r="C253" s="37"/>
      <c r="D253" s="187" t="s">
        <v>150</v>
      </c>
      <c r="E253" s="37"/>
      <c r="F253" s="188" t="s">
        <v>457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150</v>
      </c>
      <c r="AU253" s="18" t="s">
        <v>81</v>
      </c>
    </row>
    <row r="254" spans="1:47" s="2" customFormat="1" ht="10.2">
      <c r="A254" s="35"/>
      <c r="B254" s="36"/>
      <c r="C254" s="37"/>
      <c r="D254" s="192" t="s">
        <v>160</v>
      </c>
      <c r="E254" s="37"/>
      <c r="F254" s="193" t="s">
        <v>458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160</v>
      </c>
      <c r="AU254" s="18" t="s">
        <v>81</v>
      </c>
    </row>
    <row r="255" spans="2:51" s="14" customFormat="1" ht="10.2">
      <c r="B255" s="211"/>
      <c r="C255" s="212"/>
      <c r="D255" s="187" t="s">
        <v>219</v>
      </c>
      <c r="E255" s="213" t="s">
        <v>19</v>
      </c>
      <c r="F255" s="214" t="s">
        <v>459</v>
      </c>
      <c r="G255" s="212"/>
      <c r="H255" s="213" t="s">
        <v>19</v>
      </c>
      <c r="I255" s="215"/>
      <c r="J255" s="212"/>
      <c r="K255" s="212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219</v>
      </c>
      <c r="AU255" s="220" t="s">
        <v>81</v>
      </c>
      <c r="AV255" s="14" t="s">
        <v>79</v>
      </c>
      <c r="AW255" s="14" t="s">
        <v>33</v>
      </c>
      <c r="AX255" s="14" t="s">
        <v>71</v>
      </c>
      <c r="AY255" s="220" t="s">
        <v>137</v>
      </c>
    </row>
    <row r="256" spans="2:51" s="13" customFormat="1" ht="10.2">
      <c r="B256" s="200"/>
      <c r="C256" s="201"/>
      <c r="D256" s="187" t="s">
        <v>219</v>
      </c>
      <c r="E256" s="202" t="s">
        <v>19</v>
      </c>
      <c r="F256" s="203" t="s">
        <v>460</v>
      </c>
      <c r="G256" s="201"/>
      <c r="H256" s="204">
        <v>123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219</v>
      </c>
      <c r="AU256" s="210" t="s">
        <v>81</v>
      </c>
      <c r="AV256" s="13" t="s">
        <v>81</v>
      </c>
      <c r="AW256" s="13" t="s">
        <v>33</v>
      </c>
      <c r="AX256" s="13" t="s">
        <v>79</v>
      </c>
      <c r="AY256" s="210" t="s">
        <v>137</v>
      </c>
    </row>
    <row r="257" spans="1:65" s="2" customFormat="1" ht="16.5" customHeight="1">
      <c r="A257" s="35"/>
      <c r="B257" s="36"/>
      <c r="C257" s="243" t="s">
        <v>461</v>
      </c>
      <c r="D257" s="243" t="s">
        <v>364</v>
      </c>
      <c r="E257" s="244" t="s">
        <v>462</v>
      </c>
      <c r="F257" s="245" t="s">
        <v>463</v>
      </c>
      <c r="G257" s="246" t="s">
        <v>230</v>
      </c>
      <c r="H257" s="247">
        <v>41</v>
      </c>
      <c r="I257" s="248"/>
      <c r="J257" s="249">
        <f>ROUND(I257*H257,2)</f>
        <v>0</v>
      </c>
      <c r="K257" s="245" t="s">
        <v>215</v>
      </c>
      <c r="L257" s="250"/>
      <c r="M257" s="251" t="s">
        <v>19</v>
      </c>
      <c r="N257" s="252" t="s">
        <v>42</v>
      </c>
      <c r="O257" s="65"/>
      <c r="P257" s="183">
        <f>O257*H257</f>
        <v>0</v>
      </c>
      <c r="Q257" s="183">
        <v>1.12</v>
      </c>
      <c r="R257" s="183">
        <f>Q257*H257</f>
        <v>45.92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181</v>
      </c>
      <c r="AT257" s="185" t="s">
        <v>364</v>
      </c>
      <c r="AU257" s="185" t="s">
        <v>81</v>
      </c>
      <c r="AY257" s="18" t="s">
        <v>137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79</v>
      </c>
      <c r="BK257" s="186">
        <f>ROUND(I257*H257,2)</f>
        <v>0</v>
      </c>
      <c r="BL257" s="18" t="s">
        <v>162</v>
      </c>
      <c r="BM257" s="185" t="s">
        <v>464</v>
      </c>
    </row>
    <row r="258" spans="1:47" s="2" customFormat="1" ht="10.2">
      <c r="A258" s="35"/>
      <c r="B258" s="36"/>
      <c r="C258" s="37"/>
      <c r="D258" s="187" t="s">
        <v>150</v>
      </c>
      <c r="E258" s="37"/>
      <c r="F258" s="188" t="s">
        <v>463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150</v>
      </c>
      <c r="AU258" s="18" t="s">
        <v>81</v>
      </c>
    </row>
    <row r="259" spans="2:51" s="13" customFormat="1" ht="10.2">
      <c r="B259" s="200"/>
      <c r="C259" s="201"/>
      <c r="D259" s="187" t="s">
        <v>219</v>
      </c>
      <c r="E259" s="202" t="s">
        <v>19</v>
      </c>
      <c r="F259" s="203" t="s">
        <v>465</v>
      </c>
      <c r="G259" s="201"/>
      <c r="H259" s="204">
        <v>41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219</v>
      </c>
      <c r="AU259" s="210" t="s">
        <v>81</v>
      </c>
      <c r="AV259" s="13" t="s">
        <v>81</v>
      </c>
      <c r="AW259" s="13" t="s">
        <v>33</v>
      </c>
      <c r="AX259" s="13" t="s">
        <v>79</v>
      </c>
      <c r="AY259" s="210" t="s">
        <v>137</v>
      </c>
    </row>
    <row r="260" spans="2:51" s="14" customFormat="1" ht="10.2">
      <c r="B260" s="211"/>
      <c r="C260" s="212"/>
      <c r="D260" s="187" t="s">
        <v>219</v>
      </c>
      <c r="E260" s="213" t="s">
        <v>19</v>
      </c>
      <c r="F260" s="214" t="s">
        <v>466</v>
      </c>
      <c r="G260" s="212"/>
      <c r="H260" s="213" t="s">
        <v>19</v>
      </c>
      <c r="I260" s="215"/>
      <c r="J260" s="212"/>
      <c r="K260" s="212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219</v>
      </c>
      <c r="AU260" s="220" t="s">
        <v>81</v>
      </c>
      <c r="AV260" s="14" t="s">
        <v>79</v>
      </c>
      <c r="AW260" s="14" t="s">
        <v>33</v>
      </c>
      <c r="AX260" s="14" t="s">
        <v>71</v>
      </c>
      <c r="AY260" s="220" t="s">
        <v>137</v>
      </c>
    </row>
    <row r="261" spans="2:63" s="12" customFormat="1" ht="22.8" customHeight="1">
      <c r="B261" s="158"/>
      <c r="C261" s="159"/>
      <c r="D261" s="160" t="s">
        <v>70</v>
      </c>
      <c r="E261" s="172" t="s">
        <v>162</v>
      </c>
      <c r="F261" s="172" t="s">
        <v>467</v>
      </c>
      <c r="G261" s="159"/>
      <c r="H261" s="159"/>
      <c r="I261" s="162"/>
      <c r="J261" s="173">
        <f>BK261</f>
        <v>0</v>
      </c>
      <c r="K261" s="159"/>
      <c r="L261" s="164"/>
      <c r="M261" s="165"/>
      <c r="N261" s="166"/>
      <c r="O261" s="166"/>
      <c r="P261" s="167">
        <f>SUM(P262:P265)</f>
        <v>0</v>
      </c>
      <c r="Q261" s="166"/>
      <c r="R261" s="167">
        <f>SUM(R262:R265)</f>
        <v>0</v>
      </c>
      <c r="S261" s="166"/>
      <c r="T261" s="168">
        <f>SUM(T262:T265)</f>
        <v>0</v>
      </c>
      <c r="AR261" s="169" t="s">
        <v>79</v>
      </c>
      <c r="AT261" s="170" t="s">
        <v>70</v>
      </c>
      <c r="AU261" s="170" t="s">
        <v>79</v>
      </c>
      <c r="AY261" s="169" t="s">
        <v>137</v>
      </c>
      <c r="BK261" s="171">
        <f>SUM(BK262:BK265)</f>
        <v>0</v>
      </c>
    </row>
    <row r="262" spans="1:65" s="2" customFormat="1" ht="24.15" customHeight="1">
      <c r="A262" s="35"/>
      <c r="B262" s="36"/>
      <c r="C262" s="174" t="s">
        <v>468</v>
      </c>
      <c r="D262" s="174" t="s">
        <v>144</v>
      </c>
      <c r="E262" s="175" t="s">
        <v>469</v>
      </c>
      <c r="F262" s="176" t="s">
        <v>470</v>
      </c>
      <c r="G262" s="177" t="s">
        <v>214</v>
      </c>
      <c r="H262" s="178">
        <v>22</v>
      </c>
      <c r="I262" s="179"/>
      <c r="J262" s="180">
        <f>ROUND(I262*H262,2)</f>
        <v>0</v>
      </c>
      <c r="K262" s="176" t="s">
        <v>215</v>
      </c>
      <c r="L262" s="40"/>
      <c r="M262" s="181" t="s">
        <v>19</v>
      </c>
      <c r="N262" s="182" t="s">
        <v>42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162</v>
      </c>
      <c r="AT262" s="185" t="s">
        <v>144</v>
      </c>
      <c r="AU262" s="185" t="s">
        <v>81</v>
      </c>
      <c r="AY262" s="18" t="s">
        <v>137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79</v>
      </c>
      <c r="BK262" s="186">
        <f>ROUND(I262*H262,2)</f>
        <v>0</v>
      </c>
      <c r="BL262" s="18" t="s">
        <v>162</v>
      </c>
      <c r="BM262" s="185" t="s">
        <v>471</v>
      </c>
    </row>
    <row r="263" spans="1:47" s="2" customFormat="1" ht="19.2">
      <c r="A263" s="35"/>
      <c r="B263" s="36"/>
      <c r="C263" s="37"/>
      <c r="D263" s="187" t="s">
        <v>150</v>
      </c>
      <c r="E263" s="37"/>
      <c r="F263" s="188" t="s">
        <v>472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150</v>
      </c>
      <c r="AU263" s="18" t="s">
        <v>81</v>
      </c>
    </row>
    <row r="264" spans="1:47" s="2" customFormat="1" ht="10.2">
      <c r="A264" s="35"/>
      <c r="B264" s="36"/>
      <c r="C264" s="37"/>
      <c r="D264" s="192" t="s">
        <v>160</v>
      </c>
      <c r="E264" s="37"/>
      <c r="F264" s="193" t="s">
        <v>473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160</v>
      </c>
      <c r="AU264" s="18" t="s">
        <v>81</v>
      </c>
    </row>
    <row r="265" spans="2:51" s="13" customFormat="1" ht="10.2">
      <c r="B265" s="200"/>
      <c r="C265" s="201"/>
      <c r="D265" s="187" t="s">
        <v>219</v>
      </c>
      <c r="E265" s="202" t="s">
        <v>19</v>
      </c>
      <c r="F265" s="203" t="s">
        <v>355</v>
      </c>
      <c r="G265" s="201"/>
      <c r="H265" s="204">
        <v>22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219</v>
      </c>
      <c r="AU265" s="210" t="s">
        <v>81</v>
      </c>
      <c r="AV265" s="13" t="s">
        <v>81</v>
      </c>
      <c r="AW265" s="13" t="s">
        <v>33</v>
      </c>
      <c r="AX265" s="13" t="s">
        <v>79</v>
      </c>
      <c r="AY265" s="210" t="s">
        <v>137</v>
      </c>
    </row>
    <row r="266" spans="2:63" s="12" customFormat="1" ht="22.8" customHeight="1">
      <c r="B266" s="158"/>
      <c r="C266" s="159"/>
      <c r="D266" s="160" t="s">
        <v>70</v>
      </c>
      <c r="E266" s="172" t="s">
        <v>141</v>
      </c>
      <c r="F266" s="172" t="s">
        <v>474</v>
      </c>
      <c r="G266" s="159"/>
      <c r="H266" s="159"/>
      <c r="I266" s="162"/>
      <c r="J266" s="173">
        <f>BK266</f>
        <v>0</v>
      </c>
      <c r="K266" s="159"/>
      <c r="L266" s="164"/>
      <c r="M266" s="165"/>
      <c r="N266" s="166"/>
      <c r="O266" s="166"/>
      <c r="P266" s="167">
        <f>SUM(P267:P313)</f>
        <v>0</v>
      </c>
      <c r="Q266" s="166"/>
      <c r="R266" s="167">
        <f>SUM(R267:R313)</f>
        <v>260.98928</v>
      </c>
      <c r="S266" s="166"/>
      <c r="T266" s="168">
        <f>SUM(T267:T313)</f>
        <v>0</v>
      </c>
      <c r="AR266" s="169" t="s">
        <v>79</v>
      </c>
      <c r="AT266" s="170" t="s">
        <v>70</v>
      </c>
      <c r="AU266" s="170" t="s">
        <v>79</v>
      </c>
      <c r="AY266" s="169" t="s">
        <v>137</v>
      </c>
      <c r="BK266" s="171">
        <f>SUM(BK267:BK313)</f>
        <v>0</v>
      </c>
    </row>
    <row r="267" spans="1:65" s="2" customFormat="1" ht="16.5" customHeight="1">
      <c r="A267" s="35"/>
      <c r="B267" s="36"/>
      <c r="C267" s="174" t="s">
        <v>475</v>
      </c>
      <c r="D267" s="174" t="s">
        <v>144</v>
      </c>
      <c r="E267" s="175" t="s">
        <v>476</v>
      </c>
      <c r="F267" s="176" t="s">
        <v>477</v>
      </c>
      <c r="G267" s="177" t="s">
        <v>214</v>
      </c>
      <c r="H267" s="178">
        <v>5527.86</v>
      </c>
      <c r="I267" s="179"/>
      <c r="J267" s="180">
        <f>ROUND(I267*H267,2)</f>
        <v>0</v>
      </c>
      <c r="K267" s="176" t="s">
        <v>215</v>
      </c>
      <c r="L267" s="40"/>
      <c r="M267" s="181" t="s">
        <v>19</v>
      </c>
      <c r="N267" s="182" t="s">
        <v>42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162</v>
      </c>
      <c r="AT267" s="185" t="s">
        <v>144</v>
      </c>
      <c r="AU267" s="185" t="s">
        <v>81</v>
      </c>
      <c r="AY267" s="18" t="s">
        <v>137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79</v>
      </c>
      <c r="BK267" s="186">
        <f>ROUND(I267*H267,2)</f>
        <v>0</v>
      </c>
      <c r="BL267" s="18" t="s">
        <v>162</v>
      </c>
      <c r="BM267" s="185" t="s">
        <v>478</v>
      </c>
    </row>
    <row r="268" spans="1:47" s="2" customFormat="1" ht="19.2">
      <c r="A268" s="35"/>
      <c r="B268" s="36"/>
      <c r="C268" s="37"/>
      <c r="D268" s="187" t="s">
        <v>150</v>
      </c>
      <c r="E268" s="37"/>
      <c r="F268" s="188" t="s">
        <v>479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150</v>
      </c>
      <c r="AU268" s="18" t="s">
        <v>81</v>
      </c>
    </row>
    <row r="269" spans="1:47" s="2" customFormat="1" ht="10.2">
      <c r="A269" s="35"/>
      <c r="B269" s="36"/>
      <c r="C269" s="37"/>
      <c r="D269" s="192" t="s">
        <v>160</v>
      </c>
      <c r="E269" s="37"/>
      <c r="F269" s="193" t="s">
        <v>480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160</v>
      </c>
      <c r="AU269" s="18" t="s">
        <v>81</v>
      </c>
    </row>
    <row r="270" spans="2:51" s="13" customFormat="1" ht="10.2">
      <c r="B270" s="200"/>
      <c r="C270" s="201"/>
      <c r="D270" s="187" t="s">
        <v>219</v>
      </c>
      <c r="E270" s="202" t="s">
        <v>19</v>
      </c>
      <c r="F270" s="203" t="s">
        <v>481</v>
      </c>
      <c r="G270" s="201"/>
      <c r="H270" s="204">
        <v>5527.86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219</v>
      </c>
      <c r="AU270" s="210" t="s">
        <v>81</v>
      </c>
      <c r="AV270" s="13" t="s">
        <v>81</v>
      </c>
      <c r="AW270" s="13" t="s">
        <v>33</v>
      </c>
      <c r="AX270" s="13" t="s">
        <v>79</v>
      </c>
      <c r="AY270" s="210" t="s">
        <v>137</v>
      </c>
    </row>
    <row r="271" spans="1:65" s="2" customFormat="1" ht="24.15" customHeight="1">
      <c r="A271" s="35"/>
      <c r="B271" s="36"/>
      <c r="C271" s="174" t="s">
        <v>465</v>
      </c>
      <c r="D271" s="174" t="s">
        <v>144</v>
      </c>
      <c r="E271" s="175" t="s">
        <v>482</v>
      </c>
      <c r="F271" s="176" t="s">
        <v>483</v>
      </c>
      <c r="G271" s="177" t="s">
        <v>214</v>
      </c>
      <c r="H271" s="178">
        <v>6643.13</v>
      </c>
      <c r="I271" s="179"/>
      <c r="J271" s="180">
        <f>ROUND(I271*H271,2)</f>
        <v>0</v>
      </c>
      <c r="K271" s="176" t="s">
        <v>215</v>
      </c>
      <c r="L271" s="40"/>
      <c r="M271" s="181" t="s">
        <v>19</v>
      </c>
      <c r="N271" s="182" t="s">
        <v>42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162</v>
      </c>
      <c r="AT271" s="185" t="s">
        <v>144</v>
      </c>
      <c r="AU271" s="185" t="s">
        <v>81</v>
      </c>
      <c r="AY271" s="18" t="s">
        <v>137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79</v>
      </c>
      <c r="BK271" s="186">
        <f>ROUND(I271*H271,2)</f>
        <v>0</v>
      </c>
      <c r="BL271" s="18" t="s">
        <v>162</v>
      </c>
      <c r="BM271" s="185" t="s">
        <v>484</v>
      </c>
    </row>
    <row r="272" spans="1:47" s="2" customFormat="1" ht="19.2">
      <c r="A272" s="35"/>
      <c r="B272" s="36"/>
      <c r="C272" s="37"/>
      <c r="D272" s="187" t="s">
        <v>150</v>
      </c>
      <c r="E272" s="37"/>
      <c r="F272" s="188" t="s">
        <v>485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150</v>
      </c>
      <c r="AU272" s="18" t="s">
        <v>81</v>
      </c>
    </row>
    <row r="273" spans="1:47" s="2" customFormat="1" ht="10.2">
      <c r="A273" s="35"/>
      <c r="B273" s="36"/>
      <c r="C273" s="37"/>
      <c r="D273" s="192" t="s">
        <v>160</v>
      </c>
      <c r="E273" s="37"/>
      <c r="F273" s="193" t="s">
        <v>486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160</v>
      </c>
      <c r="AU273" s="18" t="s">
        <v>81</v>
      </c>
    </row>
    <row r="274" spans="2:51" s="13" customFormat="1" ht="10.2">
      <c r="B274" s="200"/>
      <c r="C274" s="201"/>
      <c r="D274" s="187" t="s">
        <v>219</v>
      </c>
      <c r="E274" s="202" t="s">
        <v>19</v>
      </c>
      <c r="F274" s="203" t="s">
        <v>487</v>
      </c>
      <c r="G274" s="201"/>
      <c r="H274" s="204">
        <v>6643.13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219</v>
      </c>
      <c r="AU274" s="210" t="s">
        <v>81</v>
      </c>
      <c r="AV274" s="13" t="s">
        <v>81</v>
      </c>
      <c r="AW274" s="13" t="s">
        <v>33</v>
      </c>
      <c r="AX274" s="13" t="s">
        <v>79</v>
      </c>
      <c r="AY274" s="210" t="s">
        <v>137</v>
      </c>
    </row>
    <row r="275" spans="1:65" s="2" customFormat="1" ht="24.15" customHeight="1">
      <c r="A275" s="35"/>
      <c r="B275" s="36"/>
      <c r="C275" s="174" t="s">
        <v>488</v>
      </c>
      <c r="D275" s="174" t="s">
        <v>144</v>
      </c>
      <c r="E275" s="175" t="s">
        <v>489</v>
      </c>
      <c r="F275" s="176" t="s">
        <v>490</v>
      </c>
      <c r="G275" s="177" t="s">
        <v>214</v>
      </c>
      <c r="H275" s="178">
        <v>209.96</v>
      </c>
      <c r="I275" s="179"/>
      <c r="J275" s="180">
        <f>ROUND(I275*H275,2)</f>
        <v>0</v>
      </c>
      <c r="K275" s="176" t="s">
        <v>215</v>
      </c>
      <c r="L275" s="40"/>
      <c r="M275" s="181" t="s">
        <v>19</v>
      </c>
      <c r="N275" s="182" t="s">
        <v>42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162</v>
      </c>
      <c r="AT275" s="185" t="s">
        <v>144</v>
      </c>
      <c r="AU275" s="185" t="s">
        <v>81</v>
      </c>
      <c r="AY275" s="18" t="s">
        <v>137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79</v>
      </c>
      <c r="BK275" s="186">
        <f>ROUND(I275*H275,2)</f>
        <v>0</v>
      </c>
      <c r="BL275" s="18" t="s">
        <v>162</v>
      </c>
      <c r="BM275" s="185" t="s">
        <v>491</v>
      </c>
    </row>
    <row r="276" spans="1:47" s="2" customFormat="1" ht="19.2">
      <c r="A276" s="35"/>
      <c r="B276" s="36"/>
      <c r="C276" s="37"/>
      <c r="D276" s="187" t="s">
        <v>150</v>
      </c>
      <c r="E276" s="37"/>
      <c r="F276" s="188" t="s">
        <v>492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150</v>
      </c>
      <c r="AU276" s="18" t="s">
        <v>81</v>
      </c>
    </row>
    <row r="277" spans="1:47" s="2" customFormat="1" ht="10.2">
      <c r="A277" s="35"/>
      <c r="B277" s="36"/>
      <c r="C277" s="37"/>
      <c r="D277" s="192" t="s">
        <v>160</v>
      </c>
      <c r="E277" s="37"/>
      <c r="F277" s="193" t="s">
        <v>493</v>
      </c>
      <c r="G277" s="37"/>
      <c r="H277" s="37"/>
      <c r="I277" s="189"/>
      <c r="J277" s="37"/>
      <c r="K277" s="37"/>
      <c r="L277" s="40"/>
      <c r="M277" s="190"/>
      <c r="N277" s="191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160</v>
      </c>
      <c r="AU277" s="18" t="s">
        <v>81</v>
      </c>
    </row>
    <row r="278" spans="2:51" s="13" customFormat="1" ht="10.2">
      <c r="B278" s="200"/>
      <c r="C278" s="201"/>
      <c r="D278" s="187" t="s">
        <v>219</v>
      </c>
      <c r="E278" s="202" t="s">
        <v>19</v>
      </c>
      <c r="F278" s="203" t="s">
        <v>494</v>
      </c>
      <c r="G278" s="201"/>
      <c r="H278" s="204">
        <v>209.96</v>
      </c>
      <c r="I278" s="205"/>
      <c r="J278" s="201"/>
      <c r="K278" s="201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219</v>
      </c>
      <c r="AU278" s="210" t="s">
        <v>81</v>
      </c>
      <c r="AV278" s="13" t="s">
        <v>81</v>
      </c>
      <c r="AW278" s="13" t="s">
        <v>33</v>
      </c>
      <c r="AX278" s="13" t="s">
        <v>79</v>
      </c>
      <c r="AY278" s="210" t="s">
        <v>137</v>
      </c>
    </row>
    <row r="279" spans="1:65" s="2" customFormat="1" ht="33" customHeight="1">
      <c r="A279" s="35"/>
      <c r="B279" s="36"/>
      <c r="C279" s="174" t="s">
        <v>495</v>
      </c>
      <c r="D279" s="174" t="s">
        <v>144</v>
      </c>
      <c r="E279" s="175" t="s">
        <v>496</v>
      </c>
      <c r="F279" s="176" t="s">
        <v>497</v>
      </c>
      <c r="G279" s="177" t="s">
        <v>214</v>
      </c>
      <c r="H279" s="178">
        <v>5180.9</v>
      </c>
      <c r="I279" s="179"/>
      <c r="J279" s="180">
        <f>ROUND(I279*H279,2)</f>
        <v>0</v>
      </c>
      <c r="K279" s="176" t="s">
        <v>215</v>
      </c>
      <c r="L279" s="40"/>
      <c r="M279" s="181" t="s">
        <v>19</v>
      </c>
      <c r="N279" s="182" t="s">
        <v>42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162</v>
      </c>
      <c r="AT279" s="185" t="s">
        <v>144</v>
      </c>
      <c r="AU279" s="185" t="s">
        <v>81</v>
      </c>
      <c r="AY279" s="18" t="s">
        <v>137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79</v>
      </c>
      <c r="BK279" s="186">
        <f>ROUND(I279*H279,2)</f>
        <v>0</v>
      </c>
      <c r="BL279" s="18" t="s">
        <v>162</v>
      </c>
      <c r="BM279" s="185" t="s">
        <v>498</v>
      </c>
    </row>
    <row r="280" spans="1:47" s="2" customFormat="1" ht="28.8">
      <c r="A280" s="35"/>
      <c r="B280" s="36"/>
      <c r="C280" s="37"/>
      <c r="D280" s="187" t="s">
        <v>150</v>
      </c>
      <c r="E280" s="37"/>
      <c r="F280" s="188" t="s">
        <v>499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150</v>
      </c>
      <c r="AU280" s="18" t="s">
        <v>81</v>
      </c>
    </row>
    <row r="281" spans="1:47" s="2" customFormat="1" ht="10.2">
      <c r="A281" s="35"/>
      <c r="B281" s="36"/>
      <c r="C281" s="37"/>
      <c r="D281" s="192" t="s">
        <v>160</v>
      </c>
      <c r="E281" s="37"/>
      <c r="F281" s="193" t="s">
        <v>500</v>
      </c>
      <c r="G281" s="37"/>
      <c r="H281" s="37"/>
      <c r="I281" s="189"/>
      <c r="J281" s="37"/>
      <c r="K281" s="37"/>
      <c r="L281" s="40"/>
      <c r="M281" s="190"/>
      <c r="N281" s="191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160</v>
      </c>
      <c r="AU281" s="18" t="s">
        <v>81</v>
      </c>
    </row>
    <row r="282" spans="2:51" s="14" customFormat="1" ht="10.2">
      <c r="B282" s="211"/>
      <c r="C282" s="212"/>
      <c r="D282" s="187" t="s">
        <v>219</v>
      </c>
      <c r="E282" s="213" t="s">
        <v>19</v>
      </c>
      <c r="F282" s="214" t="s">
        <v>501</v>
      </c>
      <c r="G282" s="212"/>
      <c r="H282" s="213" t="s">
        <v>19</v>
      </c>
      <c r="I282" s="215"/>
      <c r="J282" s="212"/>
      <c r="K282" s="212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219</v>
      </c>
      <c r="AU282" s="220" t="s">
        <v>81</v>
      </c>
      <c r="AV282" s="14" t="s">
        <v>79</v>
      </c>
      <c r="AW282" s="14" t="s">
        <v>33</v>
      </c>
      <c r="AX282" s="14" t="s">
        <v>71</v>
      </c>
      <c r="AY282" s="220" t="s">
        <v>137</v>
      </c>
    </row>
    <row r="283" spans="2:51" s="13" customFormat="1" ht="10.2">
      <c r="B283" s="200"/>
      <c r="C283" s="201"/>
      <c r="D283" s="187" t="s">
        <v>219</v>
      </c>
      <c r="E283" s="202" t="s">
        <v>19</v>
      </c>
      <c r="F283" s="203" t="s">
        <v>502</v>
      </c>
      <c r="G283" s="201"/>
      <c r="H283" s="204">
        <v>5180.9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219</v>
      </c>
      <c r="AU283" s="210" t="s">
        <v>81</v>
      </c>
      <c r="AV283" s="13" t="s">
        <v>81</v>
      </c>
      <c r="AW283" s="13" t="s">
        <v>33</v>
      </c>
      <c r="AX283" s="13" t="s">
        <v>79</v>
      </c>
      <c r="AY283" s="210" t="s">
        <v>137</v>
      </c>
    </row>
    <row r="284" spans="1:65" s="2" customFormat="1" ht="21.75" customHeight="1">
      <c r="A284" s="35"/>
      <c r="B284" s="36"/>
      <c r="C284" s="174" t="s">
        <v>503</v>
      </c>
      <c r="D284" s="174" t="s">
        <v>144</v>
      </c>
      <c r="E284" s="175" t="s">
        <v>504</v>
      </c>
      <c r="F284" s="176" t="s">
        <v>505</v>
      </c>
      <c r="G284" s="177" t="s">
        <v>214</v>
      </c>
      <c r="H284" s="178">
        <v>1139</v>
      </c>
      <c r="I284" s="179"/>
      <c r="J284" s="180">
        <f>ROUND(I284*H284,2)</f>
        <v>0</v>
      </c>
      <c r="K284" s="176" t="s">
        <v>215</v>
      </c>
      <c r="L284" s="40"/>
      <c r="M284" s="181" t="s">
        <v>19</v>
      </c>
      <c r="N284" s="182" t="s">
        <v>42</v>
      </c>
      <c r="O284" s="65"/>
      <c r="P284" s="183">
        <f>O284*H284</f>
        <v>0</v>
      </c>
      <c r="Q284" s="183">
        <v>0.216</v>
      </c>
      <c r="R284" s="183">
        <f>Q284*H284</f>
        <v>246.024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162</v>
      </c>
      <c r="AT284" s="185" t="s">
        <v>144</v>
      </c>
      <c r="AU284" s="185" t="s">
        <v>81</v>
      </c>
      <c r="AY284" s="18" t="s">
        <v>137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79</v>
      </c>
      <c r="BK284" s="186">
        <f>ROUND(I284*H284,2)</f>
        <v>0</v>
      </c>
      <c r="BL284" s="18" t="s">
        <v>162</v>
      </c>
      <c r="BM284" s="185" t="s">
        <v>506</v>
      </c>
    </row>
    <row r="285" spans="1:47" s="2" customFormat="1" ht="19.2">
      <c r="A285" s="35"/>
      <c r="B285" s="36"/>
      <c r="C285" s="37"/>
      <c r="D285" s="187" t="s">
        <v>150</v>
      </c>
      <c r="E285" s="37"/>
      <c r="F285" s="188" t="s">
        <v>507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150</v>
      </c>
      <c r="AU285" s="18" t="s">
        <v>81</v>
      </c>
    </row>
    <row r="286" spans="1:47" s="2" customFormat="1" ht="10.2">
      <c r="A286" s="35"/>
      <c r="B286" s="36"/>
      <c r="C286" s="37"/>
      <c r="D286" s="192" t="s">
        <v>160</v>
      </c>
      <c r="E286" s="37"/>
      <c r="F286" s="193" t="s">
        <v>508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160</v>
      </c>
      <c r="AU286" s="18" t="s">
        <v>81</v>
      </c>
    </row>
    <row r="287" spans="2:51" s="13" customFormat="1" ht="10.2">
      <c r="B287" s="200"/>
      <c r="C287" s="201"/>
      <c r="D287" s="187" t="s">
        <v>219</v>
      </c>
      <c r="E287" s="202" t="s">
        <v>19</v>
      </c>
      <c r="F287" s="203" t="s">
        <v>509</v>
      </c>
      <c r="G287" s="201"/>
      <c r="H287" s="204">
        <v>1139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219</v>
      </c>
      <c r="AU287" s="210" t="s">
        <v>81</v>
      </c>
      <c r="AV287" s="13" t="s">
        <v>81</v>
      </c>
      <c r="AW287" s="13" t="s">
        <v>33</v>
      </c>
      <c r="AX287" s="13" t="s">
        <v>79</v>
      </c>
      <c r="AY287" s="210" t="s">
        <v>137</v>
      </c>
    </row>
    <row r="288" spans="1:65" s="2" customFormat="1" ht="24.15" customHeight="1">
      <c r="A288" s="35"/>
      <c r="B288" s="36"/>
      <c r="C288" s="174" t="s">
        <v>510</v>
      </c>
      <c r="D288" s="174" t="s">
        <v>144</v>
      </c>
      <c r="E288" s="175" t="s">
        <v>511</v>
      </c>
      <c r="F288" s="176" t="s">
        <v>512</v>
      </c>
      <c r="G288" s="177" t="s">
        <v>214</v>
      </c>
      <c r="H288" s="178">
        <v>5683.9</v>
      </c>
      <c r="I288" s="179"/>
      <c r="J288" s="180">
        <f>ROUND(I288*H288,2)</f>
        <v>0</v>
      </c>
      <c r="K288" s="176" t="s">
        <v>215</v>
      </c>
      <c r="L288" s="40"/>
      <c r="M288" s="181" t="s">
        <v>19</v>
      </c>
      <c r="N288" s="182" t="s">
        <v>42</v>
      </c>
      <c r="O288" s="65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162</v>
      </c>
      <c r="AT288" s="185" t="s">
        <v>144</v>
      </c>
      <c r="AU288" s="185" t="s">
        <v>81</v>
      </c>
      <c r="AY288" s="18" t="s">
        <v>137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79</v>
      </c>
      <c r="BK288" s="186">
        <f>ROUND(I288*H288,2)</f>
        <v>0</v>
      </c>
      <c r="BL288" s="18" t="s">
        <v>162</v>
      </c>
      <c r="BM288" s="185" t="s">
        <v>513</v>
      </c>
    </row>
    <row r="289" spans="1:47" s="2" customFormat="1" ht="19.2">
      <c r="A289" s="35"/>
      <c r="B289" s="36"/>
      <c r="C289" s="37"/>
      <c r="D289" s="187" t="s">
        <v>150</v>
      </c>
      <c r="E289" s="37"/>
      <c r="F289" s="188" t="s">
        <v>514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150</v>
      </c>
      <c r="AU289" s="18" t="s">
        <v>81</v>
      </c>
    </row>
    <row r="290" spans="1:47" s="2" customFormat="1" ht="10.2">
      <c r="A290" s="35"/>
      <c r="B290" s="36"/>
      <c r="C290" s="37"/>
      <c r="D290" s="192" t="s">
        <v>160</v>
      </c>
      <c r="E290" s="37"/>
      <c r="F290" s="193" t="s">
        <v>515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160</v>
      </c>
      <c r="AU290" s="18" t="s">
        <v>81</v>
      </c>
    </row>
    <row r="291" spans="2:51" s="13" customFormat="1" ht="10.2">
      <c r="B291" s="200"/>
      <c r="C291" s="201"/>
      <c r="D291" s="187" t="s">
        <v>219</v>
      </c>
      <c r="E291" s="202" t="s">
        <v>19</v>
      </c>
      <c r="F291" s="203" t="s">
        <v>516</v>
      </c>
      <c r="G291" s="201"/>
      <c r="H291" s="204">
        <v>5683.9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219</v>
      </c>
      <c r="AU291" s="210" t="s">
        <v>81</v>
      </c>
      <c r="AV291" s="13" t="s">
        <v>81</v>
      </c>
      <c r="AW291" s="13" t="s">
        <v>33</v>
      </c>
      <c r="AX291" s="13" t="s">
        <v>79</v>
      </c>
      <c r="AY291" s="210" t="s">
        <v>137</v>
      </c>
    </row>
    <row r="292" spans="2:51" s="14" customFormat="1" ht="10.2">
      <c r="B292" s="211"/>
      <c r="C292" s="212"/>
      <c r="D292" s="187" t="s">
        <v>219</v>
      </c>
      <c r="E292" s="213" t="s">
        <v>19</v>
      </c>
      <c r="F292" s="214" t="s">
        <v>517</v>
      </c>
      <c r="G292" s="212"/>
      <c r="H292" s="213" t="s">
        <v>19</v>
      </c>
      <c r="I292" s="215"/>
      <c r="J292" s="212"/>
      <c r="K292" s="212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219</v>
      </c>
      <c r="AU292" s="220" t="s">
        <v>81</v>
      </c>
      <c r="AV292" s="14" t="s">
        <v>79</v>
      </c>
      <c r="AW292" s="14" t="s">
        <v>33</v>
      </c>
      <c r="AX292" s="14" t="s">
        <v>71</v>
      </c>
      <c r="AY292" s="220" t="s">
        <v>137</v>
      </c>
    </row>
    <row r="293" spans="2:51" s="14" customFormat="1" ht="10.2">
      <c r="B293" s="211"/>
      <c r="C293" s="212"/>
      <c r="D293" s="187" t="s">
        <v>219</v>
      </c>
      <c r="E293" s="213" t="s">
        <v>19</v>
      </c>
      <c r="F293" s="214" t="s">
        <v>518</v>
      </c>
      <c r="G293" s="212"/>
      <c r="H293" s="213" t="s">
        <v>19</v>
      </c>
      <c r="I293" s="215"/>
      <c r="J293" s="212"/>
      <c r="K293" s="212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219</v>
      </c>
      <c r="AU293" s="220" t="s">
        <v>81</v>
      </c>
      <c r="AV293" s="14" t="s">
        <v>79</v>
      </c>
      <c r="AW293" s="14" t="s">
        <v>33</v>
      </c>
      <c r="AX293" s="14" t="s">
        <v>71</v>
      </c>
      <c r="AY293" s="220" t="s">
        <v>137</v>
      </c>
    </row>
    <row r="294" spans="1:65" s="2" customFormat="1" ht="24.15" customHeight="1">
      <c r="A294" s="35"/>
      <c r="B294" s="36"/>
      <c r="C294" s="174" t="s">
        <v>519</v>
      </c>
      <c r="D294" s="174" t="s">
        <v>144</v>
      </c>
      <c r="E294" s="175" t="s">
        <v>520</v>
      </c>
      <c r="F294" s="176" t="s">
        <v>521</v>
      </c>
      <c r="G294" s="177" t="s">
        <v>214</v>
      </c>
      <c r="H294" s="178">
        <v>5130.6</v>
      </c>
      <c r="I294" s="179"/>
      <c r="J294" s="180">
        <f>ROUND(I294*H294,2)</f>
        <v>0</v>
      </c>
      <c r="K294" s="176" t="s">
        <v>215</v>
      </c>
      <c r="L294" s="40"/>
      <c r="M294" s="181" t="s">
        <v>19</v>
      </c>
      <c r="N294" s="182" t="s">
        <v>42</v>
      </c>
      <c r="O294" s="65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162</v>
      </c>
      <c r="AT294" s="185" t="s">
        <v>144</v>
      </c>
      <c r="AU294" s="185" t="s">
        <v>81</v>
      </c>
      <c r="AY294" s="18" t="s">
        <v>137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18" t="s">
        <v>79</v>
      </c>
      <c r="BK294" s="186">
        <f>ROUND(I294*H294,2)</f>
        <v>0</v>
      </c>
      <c r="BL294" s="18" t="s">
        <v>162</v>
      </c>
      <c r="BM294" s="185" t="s">
        <v>522</v>
      </c>
    </row>
    <row r="295" spans="1:47" s="2" customFormat="1" ht="19.2">
      <c r="A295" s="35"/>
      <c r="B295" s="36"/>
      <c r="C295" s="37"/>
      <c r="D295" s="187" t="s">
        <v>150</v>
      </c>
      <c r="E295" s="37"/>
      <c r="F295" s="188" t="s">
        <v>523</v>
      </c>
      <c r="G295" s="37"/>
      <c r="H295" s="37"/>
      <c r="I295" s="189"/>
      <c r="J295" s="37"/>
      <c r="K295" s="37"/>
      <c r="L295" s="40"/>
      <c r="M295" s="190"/>
      <c r="N295" s="191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150</v>
      </c>
      <c r="AU295" s="18" t="s">
        <v>81</v>
      </c>
    </row>
    <row r="296" spans="1:47" s="2" customFormat="1" ht="10.2">
      <c r="A296" s="35"/>
      <c r="B296" s="36"/>
      <c r="C296" s="37"/>
      <c r="D296" s="192" t="s">
        <v>160</v>
      </c>
      <c r="E296" s="37"/>
      <c r="F296" s="193" t="s">
        <v>524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160</v>
      </c>
      <c r="AU296" s="18" t="s">
        <v>81</v>
      </c>
    </row>
    <row r="297" spans="2:51" s="13" customFormat="1" ht="10.2">
      <c r="B297" s="200"/>
      <c r="C297" s="201"/>
      <c r="D297" s="187" t="s">
        <v>219</v>
      </c>
      <c r="E297" s="202" t="s">
        <v>19</v>
      </c>
      <c r="F297" s="203" t="s">
        <v>525</v>
      </c>
      <c r="G297" s="201"/>
      <c r="H297" s="204">
        <v>5130.6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219</v>
      </c>
      <c r="AU297" s="210" t="s">
        <v>81</v>
      </c>
      <c r="AV297" s="13" t="s">
        <v>81</v>
      </c>
      <c r="AW297" s="13" t="s">
        <v>33</v>
      </c>
      <c r="AX297" s="13" t="s">
        <v>79</v>
      </c>
      <c r="AY297" s="210" t="s">
        <v>137</v>
      </c>
    </row>
    <row r="298" spans="2:51" s="14" customFormat="1" ht="10.2">
      <c r="B298" s="211"/>
      <c r="C298" s="212"/>
      <c r="D298" s="187" t="s">
        <v>219</v>
      </c>
      <c r="E298" s="213" t="s">
        <v>19</v>
      </c>
      <c r="F298" s="214" t="s">
        <v>526</v>
      </c>
      <c r="G298" s="212"/>
      <c r="H298" s="213" t="s">
        <v>19</v>
      </c>
      <c r="I298" s="215"/>
      <c r="J298" s="212"/>
      <c r="K298" s="212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219</v>
      </c>
      <c r="AU298" s="220" t="s">
        <v>81</v>
      </c>
      <c r="AV298" s="14" t="s">
        <v>79</v>
      </c>
      <c r="AW298" s="14" t="s">
        <v>33</v>
      </c>
      <c r="AX298" s="14" t="s">
        <v>71</v>
      </c>
      <c r="AY298" s="220" t="s">
        <v>137</v>
      </c>
    </row>
    <row r="299" spans="2:51" s="14" customFormat="1" ht="10.2">
      <c r="B299" s="211"/>
      <c r="C299" s="212"/>
      <c r="D299" s="187" t="s">
        <v>219</v>
      </c>
      <c r="E299" s="213" t="s">
        <v>19</v>
      </c>
      <c r="F299" s="214" t="s">
        <v>527</v>
      </c>
      <c r="G299" s="212"/>
      <c r="H299" s="213" t="s">
        <v>19</v>
      </c>
      <c r="I299" s="215"/>
      <c r="J299" s="212"/>
      <c r="K299" s="212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219</v>
      </c>
      <c r="AU299" s="220" t="s">
        <v>81</v>
      </c>
      <c r="AV299" s="14" t="s">
        <v>79</v>
      </c>
      <c r="AW299" s="14" t="s">
        <v>33</v>
      </c>
      <c r="AX299" s="14" t="s">
        <v>71</v>
      </c>
      <c r="AY299" s="220" t="s">
        <v>137</v>
      </c>
    </row>
    <row r="300" spans="1:65" s="2" customFormat="1" ht="33" customHeight="1">
      <c r="A300" s="35"/>
      <c r="B300" s="36"/>
      <c r="C300" s="174" t="s">
        <v>528</v>
      </c>
      <c r="D300" s="174" t="s">
        <v>144</v>
      </c>
      <c r="E300" s="175" t="s">
        <v>529</v>
      </c>
      <c r="F300" s="176" t="s">
        <v>530</v>
      </c>
      <c r="G300" s="177" t="s">
        <v>214</v>
      </c>
      <c r="H300" s="178">
        <v>5174</v>
      </c>
      <c r="I300" s="179"/>
      <c r="J300" s="180">
        <f>ROUND(I300*H300,2)</f>
        <v>0</v>
      </c>
      <c r="K300" s="176" t="s">
        <v>215</v>
      </c>
      <c r="L300" s="40"/>
      <c r="M300" s="181" t="s">
        <v>19</v>
      </c>
      <c r="N300" s="182" t="s">
        <v>42</v>
      </c>
      <c r="O300" s="65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162</v>
      </c>
      <c r="AT300" s="185" t="s">
        <v>144</v>
      </c>
      <c r="AU300" s="185" t="s">
        <v>81</v>
      </c>
      <c r="AY300" s="18" t="s">
        <v>137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8" t="s">
        <v>79</v>
      </c>
      <c r="BK300" s="186">
        <f>ROUND(I300*H300,2)</f>
        <v>0</v>
      </c>
      <c r="BL300" s="18" t="s">
        <v>162</v>
      </c>
      <c r="BM300" s="185" t="s">
        <v>531</v>
      </c>
    </row>
    <row r="301" spans="1:47" s="2" customFormat="1" ht="28.8">
      <c r="A301" s="35"/>
      <c r="B301" s="36"/>
      <c r="C301" s="37"/>
      <c r="D301" s="187" t="s">
        <v>150</v>
      </c>
      <c r="E301" s="37"/>
      <c r="F301" s="188" t="s">
        <v>532</v>
      </c>
      <c r="G301" s="37"/>
      <c r="H301" s="37"/>
      <c r="I301" s="189"/>
      <c r="J301" s="37"/>
      <c r="K301" s="37"/>
      <c r="L301" s="40"/>
      <c r="M301" s="190"/>
      <c r="N301" s="191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150</v>
      </c>
      <c r="AU301" s="18" t="s">
        <v>81</v>
      </c>
    </row>
    <row r="302" spans="1:47" s="2" customFormat="1" ht="10.2">
      <c r="A302" s="35"/>
      <c r="B302" s="36"/>
      <c r="C302" s="37"/>
      <c r="D302" s="192" t="s">
        <v>160</v>
      </c>
      <c r="E302" s="37"/>
      <c r="F302" s="193" t="s">
        <v>533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160</v>
      </c>
      <c r="AU302" s="18" t="s">
        <v>81</v>
      </c>
    </row>
    <row r="303" spans="2:51" s="14" customFormat="1" ht="10.2">
      <c r="B303" s="211"/>
      <c r="C303" s="212"/>
      <c r="D303" s="187" t="s">
        <v>219</v>
      </c>
      <c r="E303" s="213" t="s">
        <v>19</v>
      </c>
      <c r="F303" s="214" t="s">
        <v>534</v>
      </c>
      <c r="G303" s="212"/>
      <c r="H303" s="213" t="s">
        <v>19</v>
      </c>
      <c r="I303" s="215"/>
      <c r="J303" s="212"/>
      <c r="K303" s="212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219</v>
      </c>
      <c r="AU303" s="220" t="s">
        <v>81</v>
      </c>
      <c r="AV303" s="14" t="s">
        <v>79</v>
      </c>
      <c r="AW303" s="14" t="s">
        <v>33</v>
      </c>
      <c r="AX303" s="14" t="s">
        <v>71</v>
      </c>
      <c r="AY303" s="220" t="s">
        <v>137</v>
      </c>
    </row>
    <row r="304" spans="2:51" s="13" customFormat="1" ht="10.2">
      <c r="B304" s="200"/>
      <c r="C304" s="201"/>
      <c r="D304" s="187" t="s">
        <v>219</v>
      </c>
      <c r="E304" s="202" t="s">
        <v>19</v>
      </c>
      <c r="F304" s="203" t="s">
        <v>535</v>
      </c>
      <c r="G304" s="201"/>
      <c r="H304" s="204">
        <v>5174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219</v>
      </c>
      <c r="AU304" s="210" t="s">
        <v>81</v>
      </c>
      <c r="AV304" s="13" t="s">
        <v>81</v>
      </c>
      <c r="AW304" s="13" t="s">
        <v>33</v>
      </c>
      <c r="AX304" s="13" t="s">
        <v>79</v>
      </c>
      <c r="AY304" s="210" t="s">
        <v>137</v>
      </c>
    </row>
    <row r="305" spans="2:51" s="14" customFormat="1" ht="10.2">
      <c r="B305" s="211"/>
      <c r="C305" s="212"/>
      <c r="D305" s="187" t="s">
        <v>219</v>
      </c>
      <c r="E305" s="213" t="s">
        <v>19</v>
      </c>
      <c r="F305" s="214" t="s">
        <v>536</v>
      </c>
      <c r="G305" s="212"/>
      <c r="H305" s="213" t="s">
        <v>19</v>
      </c>
      <c r="I305" s="215"/>
      <c r="J305" s="212"/>
      <c r="K305" s="212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219</v>
      </c>
      <c r="AU305" s="220" t="s">
        <v>81</v>
      </c>
      <c r="AV305" s="14" t="s">
        <v>79</v>
      </c>
      <c r="AW305" s="14" t="s">
        <v>33</v>
      </c>
      <c r="AX305" s="14" t="s">
        <v>71</v>
      </c>
      <c r="AY305" s="220" t="s">
        <v>137</v>
      </c>
    </row>
    <row r="306" spans="1:65" s="2" customFormat="1" ht="21.75" customHeight="1">
      <c r="A306" s="35"/>
      <c r="B306" s="36"/>
      <c r="C306" s="174" t="s">
        <v>537</v>
      </c>
      <c r="D306" s="174" t="s">
        <v>144</v>
      </c>
      <c r="E306" s="175" t="s">
        <v>538</v>
      </c>
      <c r="F306" s="176" t="s">
        <v>539</v>
      </c>
      <c r="G306" s="177" t="s">
        <v>214</v>
      </c>
      <c r="H306" s="178">
        <v>22</v>
      </c>
      <c r="I306" s="179"/>
      <c r="J306" s="180">
        <f>ROUND(I306*H306,2)</f>
        <v>0</v>
      </c>
      <c r="K306" s="176" t="s">
        <v>540</v>
      </c>
      <c r="L306" s="40"/>
      <c r="M306" s="181" t="s">
        <v>19</v>
      </c>
      <c r="N306" s="182" t="s">
        <v>42</v>
      </c>
      <c r="O306" s="65"/>
      <c r="P306" s="183">
        <f>O306*H306</f>
        <v>0</v>
      </c>
      <c r="Q306" s="183">
        <v>0.62652</v>
      </c>
      <c r="R306" s="183">
        <f>Q306*H306</f>
        <v>13.783439999999999</v>
      </c>
      <c r="S306" s="183">
        <v>0</v>
      </c>
      <c r="T306" s="18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162</v>
      </c>
      <c r="AT306" s="185" t="s">
        <v>144</v>
      </c>
      <c r="AU306" s="185" t="s">
        <v>81</v>
      </c>
      <c r="AY306" s="18" t="s">
        <v>137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79</v>
      </c>
      <c r="BK306" s="186">
        <f>ROUND(I306*H306,2)</f>
        <v>0</v>
      </c>
      <c r="BL306" s="18" t="s">
        <v>162</v>
      </c>
      <c r="BM306" s="185" t="s">
        <v>541</v>
      </c>
    </row>
    <row r="307" spans="1:47" s="2" customFormat="1" ht="38.4">
      <c r="A307" s="35"/>
      <c r="B307" s="36"/>
      <c r="C307" s="37"/>
      <c r="D307" s="187" t="s">
        <v>150</v>
      </c>
      <c r="E307" s="37"/>
      <c r="F307" s="188" t="s">
        <v>542</v>
      </c>
      <c r="G307" s="37"/>
      <c r="H307" s="37"/>
      <c r="I307" s="189"/>
      <c r="J307" s="37"/>
      <c r="K307" s="37"/>
      <c r="L307" s="40"/>
      <c r="M307" s="190"/>
      <c r="N307" s="191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150</v>
      </c>
      <c r="AU307" s="18" t="s">
        <v>81</v>
      </c>
    </row>
    <row r="308" spans="1:47" s="2" customFormat="1" ht="10.2">
      <c r="A308" s="35"/>
      <c r="B308" s="36"/>
      <c r="C308" s="37"/>
      <c r="D308" s="192" t="s">
        <v>160</v>
      </c>
      <c r="E308" s="37"/>
      <c r="F308" s="193" t="s">
        <v>543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160</v>
      </c>
      <c r="AU308" s="18" t="s">
        <v>81</v>
      </c>
    </row>
    <row r="309" spans="2:51" s="13" customFormat="1" ht="10.2">
      <c r="B309" s="200"/>
      <c r="C309" s="201"/>
      <c r="D309" s="187" t="s">
        <v>219</v>
      </c>
      <c r="E309" s="202" t="s">
        <v>19</v>
      </c>
      <c r="F309" s="203" t="s">
        <v>355</v>
      </c>
      <c r="G309" s="201"/>
      <c r="H309" s="204">
        <v>22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219</v>
      </c>
      <c r="AU309" s="210" t="s">
        <v>81</v>
      </c>
      <c r="AV309" s="13" t="s">
        <v>81</v>
      </c>
      <c r="AW309" s="13" t="s">
        <v>33</v>
      </c>
      <c r="AX309" s="13" t="s">
        <v>79</v>
      </c>
      <c r="AY309" s="210" t="s">
        <v>137</v>
      </c>
    </row>
    <row r="310" spans="1:65" s="2" customFormat="1" ht="24.15" customHeight="1">
      <c r="A310" s="35"/>
      <c r="B310" s="36"/>
      <c r="C310" s="174" t="s">
        <v>544</v>
      </c>
      <c r="D310" s="174" t="s">
        <v>144</v>
      </c>
      <c r="E310" s="175" t="s">
        <v>545</v>
      </c>
      <c r="F310" s="176" t="s">
        <v>546</v>
      </c>
      <c r="G310" s="177" t="s">
        <v>214</v>
      </c>
      <c r="H310" s="178">
        <v>22</v>
      </c>
      <c r="I310" s="179"/>
      <c r="J310" s="180">
        <f>ROUND(I310*H310,2)</f>
        <v>0</v>
      </c>
      <c r="K310" s="176" t="s">
        <v>215</v>
      </c>
      <c r="L310" s="40"/>
      <c r="M310" s="181" t="s">
        <v>19</v>
      </c>
      <c r="N310" s="182" t="s">
        <v>42</v>
      </c>
      <c r="O310" s="65"/>
      <c r="P310" s="183">
        <f>O310*H310</f>
        <v>0</v>
      </c>
      <c r="Q310" s="183">
        <v>0.05372</v>
      </c>
      <c r="R310" s="183">
        <f>Q310*H310</f>
        <v>1.18184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162</v>
      </c>
      <c r="AT310" s="185" t="s">
        <v>144</v>
      </c>
      <c r="AU310" s="185" t="s">
        <v>81</v>
      </c>
      <c r="AY310" s="18" t="s">
        <v>137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79</v>
      </c>
      <c r="BK310" s="186">
        <f>ROUND(I310*H310,2)</f>
        <v>0</v>
      </c>
      <c r="BL310" s="18" t="s">
        <v>162</v>
      </c>
      <c r="BM310" s="185" t="s">
        <v>547</v>
      </c>
    </row>
    <row r="311" spans="1:47" s="2" customFormat="1" ht="28.8">
      <c r="A311" s="35"/>
      <c r="B311" s="36"/>
      <c r="C311" s="37"/>
      <c r="D311" s="187" t="s">
        <v>150</v>
      </c>
      <c r="E311" s="37"/>
      <c r="F311" s="188" t="s">
        <v>548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150</v>
      </c>
      <c r="AU311" s="18" t="s">
        <v>81</v>
      </c>
    </row>
    <row r="312" spans="1:47" s="2" customFormat="1" ht="10.2">
      <c r="A312" s="35"/>
      <c r="B312" s="36"/>
      <c r="C312" s="37"/>
      <c r="D312" s="192" t="s">
        <v>160</v>
      </c>
      <c r="E312" s="37"/>
      <c r="F312" s="193" t="s">
        <v>549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160</v>
      </c>
      <c r="AU312" s="18" t="s">
        <v>81</v>
      </c>
    </row>
    <row r="313" spans="2:51" s="13" customFormat="1" ht="10.2">
      <c r="B313" s="200"/>
      <c r="C313" s="201"/>
      <c r="D313" s="187" t="s">
        <v>219</v>
      </c>
      <c r="E313" s="202" t="s">
        <v>19</v>
      </c>
      <c r="F313" s="203" t="s">
        <v>355</v>
      </c>
      <c r="G313" s="201"/>
      <c r="H313" s="204">
        <v>22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219</v>
      </c>
      <c r="AU313" s="210" t="s">
        <v>81</v>
      </c>
      <c r="AV313" s="13" t="s">
        <v>81</v>
      </c>
      <c r="AW313" s="13" t="s">
        <v>33</v>
      </c>
      <c r="AX313" s="13" t="s">
        <v>79</v>
      </c>
      <c r="AY313" s="210" t="s">
        <v>137</v>
      </c>
    </row>
    <row r="314" spans="2:63" s="12" customFormat="1" ht="22.8" customHeight="1">
      <c r="B314" s="158"/>
      <c r="C314" s="159"/>
      <c r="D314" s="160" t="s">
        <v>70</v>
      </c>
      <c r="E314" s="172" t="s">
        <v>185</v>
      </c>
      <c r="F314" s="172" t="s">
        <v>550</v>
      </c>
      <c r="G314" s="159"/>
      <c r="H314" s="159"/>
      <c r="I314" s="162"/>
      <c r="J314" s="173">
        <f>BK314</f>
        <v>0</v>
      </c>
      <c r="K314" s="159"/>
      <c r="L314" s="164"/>
      <c r="M314" s="165"/>
      <c r="N314" s="166"/>
      <c r="O314" s="166"/>
      <c r="P314" s="167">
        <f>SUM(P315:P339)</f>
        <v>0</v>
      </c>
      <c r="Q314" s="166"/>
      <c r="R314" s="167">
        <f>SUM(R315:R339)</f>
        <v>0.65391</v>
      </c>
      <c r="S314" s="166"/>
      <c r="T314" s="168">
        <f>SUM(T315:T339)</f>
        <v>0</v>
      </c>
      <c r="AR314" s="169" t="s">
        <v>79</v>
      </c>
      <c r="AT314" s="170" t="s">
        <v>70</v>
      </c>
      <c r="AU314" s="170" t="s">
        <v>79</v>
      </c>
      <c r="AY314" s="169" t="s">
        <v>137</v>
      </c>
      <c r="BK314" s="171">
        <f>SUM(BK315:BK339)</f>
        <v>0</v>
      </c>
    </row>
    <row r="315" spans="1:65" s="2" customFormat="1" ht="24.15" customHeight="1">
      <c r="A315" s="35"/>
      <c r="B315" s="36"/>
      <c r="C315" s="174" t="s">
        <v>551</v>
      </c>
      <c r="D315" s="174" t="s">
        <v>144</v>
      </c>
      <c r="E315" s="175" t="s">
        <v>552</v>
      </c>
      <c r="F315" s="176" t="s">
        <v>553</v>
      </c>
      <c r="G315" s="177" t="s">
        <v>230</v>
      </c>
      <c r="H315" s="178">
        <v>3</v>
      </c>
      <c r="I315" s="179"/>
      <c r="J315" s="180">
        <f>ROUND(I315*H315,2)</f>
        <v>0</v>
      </c>
      <c r="K315" s="176" t="s">
        <v>215</v>
      </c>
      <c r="L315" s="40"/>
      <c r="M315" s="181" t="s">
        <v>19</v>
      </c>
      <c r="N315" s="182" t="s">
        <v>42</v>
      </c>
      <c r="O315" s="65"/>
      <c r="P315" s="183">
        <f>O315*H315</f>
        <v>0</v>
      </c>
      <c r="Q315" s="183">
        <v>0.0007</v>
      </c>
      <c r="R315" s="183">
        <f>Q315*H315</f>
        <v>0.0021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162</v>
      </c>
      <c r="AT315" s="185" t="s">
        <v>144</v>
      </c>
      <c r="AU315" s="185" t="s">
        <v>81</v>
      </c>
      <c r="AY315" s="18" t="s">
        <v>137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79</v>
      </c>
      <c r="BK315" s="186">
        <f>ROUND(I315*H315,2)</f>
        <v>0</v>
      </c>
      <c r="BL315" s="18" t="s">
        <v>162</v>
      </c>
      <c r="BM315" s="185" t="s">
        <v>554</v>
      </c>
    </row>
    <row r="316" spans="1:47" s="2" customFormat="1" ht="19.2">
      <c r="A316" s="35"/>
      <c r="B316" s="36"/>
      <c r="C316" s="37"/>
      <c r="D316" s="187" t="s">
        <v>150</v>
      </c>
      <c r="E316" s="37"/>
      <c r="F316" s="188" t="s">
        <v>555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150</v>
      </c>
      <c r="AU316" s="18" t="s">
        <v>81</v>
      </c>
    </row>
    <row r="317" spans="1:47" s="2" customFormat="1" ht="10.2">
      <c r="A317" s="35"/>
      <c r="B317" s="36"/>
      <c r="C317" s="37"/>
      <c r="D317" s="192" t="s">
        <v>160</v>
      </c>
      <c r="E317" s="37"/>
      <c r="F317" s="193" t="s">
        <v>556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160</v>
      </c>
      <c r="AU317" s="18" t="s">
        <v>81</v>
      </c>
    </row>
    <row r="318" spans="2:51" s="13" customFormat="1" ht="10.2">
      <c r="B318" s="200"/>
      <c r="C318" s="201"/>
      <c r="D318" s="187" t="s">
        <v>219</v>
      </c>
      <c r="E318" s="202" t="s">
        <v>19</v>
      </c>
      <c r="F318" s="203" t="s">
        <v>155</v>
      </c>
      <c r="G318" s="201"/>
      <c r="H318" s="204">
        <v>3</v>
      </c>
      <c r="I318" s="205"/>
      <c r="J318" s="201"/>
      <c r="K318" s="201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219</v>
      </c>
      <c r="AU318" s="210" t="s">
        <v>81</v>
      </c>
      <c r="AV318" s="13" t="s">
        <v>81</v>
      </c>
      <c r="AW318" s="13" t="s">
        <v>33</v>
      </c>
      <c r="AX318" s="13" t="s">
        <v>79</v>
      </c>
      <c r="AY318" s="210" t="s">
        <v>137</v>
      </c>
    </row>
    <row r="319" spans="1:65" s="2" customFormat="1" ht="16.5" customHeight="1">
      <c r="A319" s="35"/>
      <c r="B319" s="36"/>
      <c r="C319" s="243" t="s">
        <v>557</v>
      </c>
      <c r="D319" s="243" t="s">
        <v>364</v>
      </c>
      <c r="E319" s="244" t="s">
        <v>558</v>
      </c>
      <c r="F319" s="245" t="s">
        <v>559</v>
      </c>
      <c r="G319" s="246" t="s">
        <v>230</v>
      </c>
      <c r="H319" s="247">
        <v>3</v>
      </c>
      <c r="I319" s="248"/>
      <c r="J319" s="249">
        <f>ROUND(I319*H319,2)</f>
        <v>0</v>
      </c>
      <c r="K319" s="245" t="s">
        <v>215</v>
      </c>
      <c r="L319" s="250"/>
      <c r="M319" s="251" t="s">
        <v>19</v>
      </c>
      <c r="N319" s="252" t="s">
        <v>42</v>
      </c>
      <c r="O319" s="65"/>
      <c r="P319" s="183">
        <f>O319*H319</f>
        <v>0</v>
      </c>
      <c r="Q319" s="183">
        <v>0.005</v>
      </c>
      <c r="R319" s="183">
        <f>Q319*H319</f>
        <v>0.015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181</v>
      </c>
      <c r="AT319" s="185" t="s">
        <v>364</v>
      </c>
      <c r="AU319" s="185" t="s">
        <v>81</v>
      </c>
      <c r="AY319" s="18" t="s">
        <v>137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79</v>
      </c>
      <c r="BK319" s="186">
        <f>ROUND(I319*H319,2)</f>
        <v>0</v>
      </c>
      <c r="BL319" s="18" t="s">
        <v>162</v>
      </c>
      <c r="BM319" s="185" t="s">
        <v>560</v>
      </c>
    </row>
    <row r="320" spans="1:47" s="2" customFormat="1" ht="10.2">
      <c r="A320" s="35"/>
      <c r="B320" s="36"/>
      <c r="C320" s="37"/>
      <c r="D320" s="187" t="s">
        <v>150</v>
      </c>
      <c r="E320" s="37"/>
      <c r="F320" s="188" t="s">
        <v>559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150</v>
      </c>
      <c r="AU320" s="18" t="s">
        <v>81</v>
      </c>
    </row>
    <row r="321" spans="2:51" s="13" customFormat="1" ht="10.2">
      <c r="B321" s="200"/>
      <c r="C321" s="201"/>
      <c r="D321" s="187" t="s">
        <v>219</v>
      </c>
      <c r="E321" s="202" t="s">
        <v>19</v>
      </c>
      <c r="F321" s="203" t="s">
        <v>561</v>
      </c>
      <c r="G321" s="201"/>
      <c r="H321" s="204">
        <v>2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219</v>
      </c>
      <c r="AU321" s="210" t="s">
        <v>81</v>
      </c>
      <c r="AV321" s="13" t="s">
        <v>81</v>
      </c>
      <c r="AW321" s="13" t="s">
        <v>33</v>
      </c>
      <c r="AX321" s="13" t="s">
        <v>71</v>
      </c>
      <c r="AY321" s="210" t="s">
        <v>137</v>
      </c>
    </row>
    <row r="322" spans="2:51" s="13" customFormat="1" ht="10.2">
      <c r="B322" s="200"/>
      <c r="C322" s="201"/>
      <c r="D322" s="187" t="s">
        <v>219</v>
      </c>
      <c r="E322" s="202" t="s">
        <v>19</v>
      </c>
      <c r="F322" s="203" t="s">
        <v>562</v>
      </c>
      <c r="G322" s="201"/>
      <c r="H322" s="204">
        <v>1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219</v>
      </c>
      <c r="AU322" s="210" t="s">
        <v>81</v>
      </c>
      <c r="AV322" s="13" t="s">
        <v>81</v>
      </c>
      <c r="AW322" s="13" t="s">
        <v>33</v>
      </c>
      <c r="AX322" s="13" t="s">
        <v>71</v>
      </c>
      <c r="AY322" s="210" t="s">
        <v>137</v>
      </c>
    </row>
    <row r="323" spans="2:51" s="15" customFormat="1" ht="10.2">
      <c r="B323" s="221"/>
      <c r="C323" s="222"/>
      <c r="D323" s="187" t="s">
        <v>219</v>
      </c>
      <c r="E323" s="223" t="s">
        <v>19</v>
      </c>
      <c r="F323" s="224" t="s">
        <v>292</v>
      </c>
      <c r="G323" s="222"/>
      <c r="H323" s="225">
        <v>3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219</v>
      </c>
      <c r="AU323" s="231" t="s">
        <v>81</v>
      </c>
      <c r="AV323" s="15" t="s">
        <v>162</v>
      </c>
      <c r="AW323" s="15" t="s">
        <v>33</v>
      </c>
      <c r="AX323" s="15" t="s">
        <v>79</v>
      </c>
      <c r="AY323" s="231" t="s">
        <v>137</v>
      </c>
    </row>
    <row r="324" spans="1:65" s="2" customFormat="1" ht="24.15" customHeight="1">
      <c r="A324" s="35"/>
      <c r="B324" s="36"/>
      <c r="C324" s="174" t="s">
        <v>563</v>
      </c>
      <c r="D324" s="174" t="s">
        <v>144</v>
      </c>
      <c r="E324" s="175" t="s">
        <v>564</v>
      </c>
      <c r="F324" s="176" t="s">
        <v>565</v>
      </c>
      <c r="G324" s="177" t="s">
        <v>230</v>
      </c>
      <c r="H324" s="178">
        <v>3</v>
      </c>
      <c r="I324" s="179"/>
      <c r="J324" s="180">
        <f>ROUND(I324*H324,2)</f>
        <v>0</v>
      </c>
      <c r="K324" s="176" t="s">
        <v>215</v>
      </c>
      <c r="L324" s="40"/>
      <c r="M324" s="181" t="s">
        <v>19</v>
      </c>
      <c r="N324" s="182" t="s">
        <v>42</v>
      </c>
      <c r="O324" s="65"/>
      <c r="P324" s="183">
        <f>O324*H324</f>
        <v>0</v>
      </c>
      <c r="Q324" s="183">
        <v>0.10941</v>
      </c>
      <c r="R324" s="183">
        <f>Q324*H324</f>
        <v>0.32822999999999997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162</v>
      </c>
      <c r="AT324" s="185" t="s">
        <v>144</v>
      </c>
      <c r="AU324" s="185" t="s">
        <v>81</v>
      </c>
      <c r="AY324" s="18" t="s">
        <v>137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79</v>
      </c>
      <c r="BK324" s="186">
        <f>ROUND(I324*H324,2)</f>
        <v>0</v>
      </c>
      <c r="BL324" s="18" t="s">
        <v>162</v>
      </c>
      <c r="BM324" s="185" t="s">
        <v>566</v>
      </c>
    </row>
    <row r="325" spans="1:47" s="2" customFormat="1" ht="19.2">
      <c r="A325" s="35"/>
      <c r="B325" s="36"/>
      <c r="C325" s="37"/>
      <c r="D325" s="187" t="s">
        <v>150</v>
      </c>
      <c r="E325" s="37"/>
      <c r="F325" s="188" t="s">
        <v>567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150</v>
      </c>
      <c r="AU325" s="18" t="s">
        <v>81</v>
      </c>
    </row>
    <row r="326" spans="1:47" s="2" customFormat="1" ht="10.2">
      <c r="A326" s="35"/>
      <c r="B326" s="36"/>
      <c r="C326" s="37"/>
      <c r="D326" s="192" t="s">
        <v>160</v>
      </c>
      <c r="E326" s="37"/>
      <c r="F326" s="193" t="s">
        <v>568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160</v>
      </c>
      <c r="AU326" s="18" t="s">
        <v>81</v>
      </c>
    </row>
    <row r="327" spans="2:51" s="13" customFormat="1" ht="10.2">
      <c r="B327" s="200"/>
      <c r="C327" s="201"/>
      <c r="D327" s="187" t="s">
        <v>219</v>
      </c>
      <c r="E327" s="202" t="s">
        <v>19</v>
      </c>
      <c r="F327" s="203" t="s">
        <v>155</v>
      </c>
      <c r="G327" s="201"/>
      <c r="H327" s="204">
        <v>3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219</v>
      </c>
      <c r="AU327" s="210" t="s">
        <v>81</v>
      </c>
      <c r="AV327" s="13" t="s">
        <v>81</v>
      </c>
      <c r="AW327" s="13" t="s">
        <v>33</v>
      </c>
      <c r="AX327" s="13" t="s">
        <v>79</v>
      </c>
      <c r="AY327" s="210" t="s">
        <v>137</v>
      </c>
    </row>
    <row r="328" spans="1:65" s="2" customFormat="1" ht="21.75" customHeight="1">
      <c r="A328" s="35"/>
      <c r="B328" s="36"/>
      <c r="C328" s="243" t="s">
        <v>569</v>
      </c>
      <c r="D328" s="243" t="s">
        <v>364</v>
      </c>
      <c r="E328" s="244" t="s">
        <v>570</v>
      </c>
      <c r="F328" s="245" t="s">
        <v>571</v>
      </c>
      <c r="G328" s="246" t="s">
        <v>230</v>
      </c>
      <c r="H328" s="247">
        <v>3</v>
      </c>
      <c r="I328" s="248"/>
      <c r="J328" s="249">
        <f>ROUND(I328*H328,2)</f>
        <v>0</v>
      </c>
      <c r="K328" s="245" t="s">
        <v>215</v>
      </c>
      <c r="L328" s="250"/>
      <c r="M328" s="251" t="s">
        <v>19</v>
      </c>
      <c r="N328" s="252" t="s">
        <v>42</v>
      </c>
      <c r="O328" s="65"/>
      <c r="P328" s="183">
        <f>O328*H328</f>
        <v>0</v>
      </c>
      <c r="Q328" s="183">
        <v>0.0061</v>
      </c>
      <c r="R328" s="183">
        <f>Q328*H328</f>
        <v>0.0183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181</v>
      </c>
      <c r="AT328" s="185" t="s">
        <v>364</v>
      </c>
      <c r="AU328" s="185" t="s">
        <v>81</v>
      </c>
      <c r="AY328" s="18" t="s">
        <v>137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79</v>
      </c>
      <c r="BK328" s="186">
        <f>ROUND(I328*H328,2)</f>
        <v>0</v>
      </c>
      <c r="BL328" s="18" t="s">
        <v>162</v>
      </c>
      <c r="BM328" s="185" t="s">
        <v>572</v>
      </c>
    </row>
    <row r="329" spans="1:47" s="2" customFormat="1" ht="10.2">
      <c r="A329" s="35"/>
      <c r="B329" s="36"/>
      <c r="C329" s="37"/>
      <c r="D329" s="187" t="s">
        <v>150</v>
      </c>
      <c r="E329" s="37"/>
      <c r="F329" s="188" t="s">
        <v>571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150</v>
      </c>
      <c r="AU329" s="18" t="s">
        <v>81</v>
      </c>
    </row>
    <row r="330" spans="1:65" s="2" customFormat="1" ht="33" customHeight="1">
      <c r="A330" s="35"/>
      <c r="B330" s="36"/>
      <c r="C330" s="174" t="s">
        <v>573</v>
      </c>
      <c r="D330" s="174" t="s">
        <v>144</v>
      </c>
      <c r="E330" s="175" t="s">
        <v>574</v>
      </c>
      <c r="F330" s="176" t="s">
        <v>575</v>
      </c>
      <c r="G330" s="177" t="s">
        <v>576</v>
      </c>
      <c r="H330" s="178">
        <v>30</v>
      </c>
      <c r="I330" s="179"/>
      <c r="J330" s="180">
        <f>ROUND(I330*H330,2)</f>
        <v>0</v>
      </c>
      <c r="K330" s="176" t="s">
        <v>215</v>
      </c>
      <c r="L330" s="40"/>
      <c r="M330" s="181" t="s">
        <v>19</v>
      </c>
      <c r="N330" s="182" t="s">
        <v>42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162</v>
      </c>
      <c r="AT330" s="185" t="s">
        <v>144</v>
      </c>
      <c r="AU330" s="185" t="s">
        <v>81</v>
      </c>
      <c r="AY330" s="18" t="s">
        <v>137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79</v>
      </c>
      <c r="BK330" s="186">
        <f>ROUND(I330*H330,2)</f>
        <v>0</v>
      </c>
      <c r="BL330" s="18" t="s">
        <v>162</v>
      </c>
      <c r="BM330" s="185" t="s">
        <v>577</v>
      </c>
    </row>
    <row r="331" spans="1:47" s="2" customFormat="1" ht="19.2">
      <c r="A331" s="35"/>
      <c r="B331" s="36"/>
      <c r="C331" s="37"/>
      <c r="D331" s="187" t="s">
        <v>150</v>
      </c>
      <c r="E331" s="37"/>
      <c r="F331" s="188" t="s">
        <v>578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150</v>
      </c>
      <c r="AU331" s="18" t="s">
        <v>81</v>
      </c>
    </row>
    <row r="332" spans="1:47" s="2" customFormat="1" ht="10.2">
      <c r="A332" s="35"/>
      <c r="B332" s="36"/>
      <c r="C332" s="37"/>
      <c r="D332" s="192" t="s">
        <v>160</v>
      </c>
      <c r="E332" s="37"/>
      <c r="F332" s="193" t="s">
        <v>579</v>
      </c>
      <c r="G332" s="37"/>
      <c r="H332" s="37"/>
      <c r="I332" s="189"/>
      <c r="J332" s="37"/>
      <c r="K332" s="37"/>
      <c r="L332" s="40"/>
      <c r="M332" s="190"/>
      <c r="N332" s="191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160</v>
      </c>
      <c r="AU332" s="18" t="s">
        <v>81</v>
      </c>
    </row>
    <row r="333" spans="2:51" s="13" customFormat="1" ht="10.2">
      <c r="B333" s="200"/>
      <c r="C333" s="201"/>
      <c r="D333" s="187" t="s">
        <v>219</v>
      </c>
      <c r="E333" s="202" t="s">
        <v>19</v>
      </c>
      <c r="F333" s="203" t="s">
        <v>305</v>
      </c>
      <c r="G333" s="201"/>
      <c r="H333" s="204">
        <v>30</v>
      </c>
      <c r="I333" s="205"/>
      <c r="J333" s="201"/>
      <c r="K333" s="201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219</v>
      </c>
      <c r="AU333" s="210" t="s">
        <v>81</v>
      </c>
      <c r="AV333" s="13" t="s">
        <v>81</v>
      </c>
      <c r="AW333" s="13" t="s">
        <v>33</v>
      </c>
      <c r="AX333" s="13" t="s">
        <v>79</v>
      </c>
      <c r="AY333" s="210" t="s">
        <v>137</v>
      </c>
    </row>
    <row r="334" spans="2:51" s="14" customFormat="1" ht="10.2">
      <c r="B334" s="211"/>
      <c r="C334" s="212"/>
      <c r="D334" s="187" t="s">
        <v>219</v>
      </c>
      <c r="E334" s="213" t="s">
        <v>19</v>
      </c>
      <c r="F334" s="214" t="s">
        <v>580</v>
      </c>
      <c r="G334" s="212"/>
      <c r="H334" s="213" t="s">
        <v>19</v>
      </c>
      <c r="I334" s="215"/>
      <c r="J334" s="212"/>
      <c r="K334" s="212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219</v>
      </c>
      <c r="AU334" s="220" t="s">
        <v>81</v>
      </c>
      <c r="AV334" s="14" t="s">
        <v>79</v>
      </c>
      <c r="AW334" s="14" t="s">
        <v>33</v>
      </c>
      <c r="AX334" s="14" t="s">
        <v>71</v>
      </c>
      <c r="AY334" s="220" t="s">
        <v>137</v>
      </c>
    </row>
    <row r="335" spans="1:65" s="2" customFormat="1" ht="16.5" customHeight="1">
      <c r="A335" s="35"/>
      <c r="B335" s="36"/>
      <c r="C335" s="243" t="s">
        <v>581</v>
      </c>
      <c r="D335" s="243" t="s">
        <v>364</v>
      </c>
      <c r="E335" s="244" t="s">
        <v>582</v>
      </c>
      <c r="F335" s="245" t="s">
        <v>583</v>
      </c>
      <c r="G335" s="246" t="s">
        <v>576</v>
      </c>
      <c r="H335" s="247">
        <v>30</v>
      </c>
      <c r="I335" s="248"/>
      <c r="J335" s="249">
        <f>ROUND(I335*H335,2)</f>
        <v>0</v>
      </c>
      <c r="K335" s="245" t="s">
        <v>215</v>
      </c>
      <c r="L335" s="250"/>
      <c r="M335" s="251" t="s">
        <v>19</v>
      </c>
      <c r="N335" s="252" t="s">
        <v>42</v>
      </c>
      <c r="O335" s="65"/>
      <c r="P335" s="183">
        <f>O335*H335</f>
        <v>0</v>
      </c>
      <c r="Q335" s="183">
        <v>0.0087</v>
      </c>
      <c r="R335" s="183">
        <f>Q335*H335</f>
        <v>0.261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181</v>
      </c>
      <c r="AT335" s="185" t="s">
        <v>364</v>
      </c>
      <c r="AU335" s="185" t="s">
        <v>81</v>
      </c>
      <c r="AY335" s="18" t="s">
        <v>137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79</v>
      </c>
      <c r="BK335" s="186">
        <f>ROUND(I335*H335,2)</f>
        <v>0</v>
      </c>
      <c r="BL335" s="18" t="s">
        <v>162</v>
      </c>
      <c r="BM335" s="185" t="s">
        <v>584</v>
      </c>
    </row>
    <row r="336" spans="1:47" s="2" customFormat="1" ht="10.2">
      <c r="A336" s="35"/>
      <c r="B336" s="36"/>
      <c r="C336" s="37"/>
      <c r="D336" s="187" t="s">
        <v>150</v>
      </c>
      <c r="E336" s="37"/>
      <c r="F336" s="188" t="s">
        <v>583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150</v>
      </c>
      <c r="AU336" s="18" t="s">
        <v>81</v>
      </c>
    </row>
    <row r="337" spans="1:65" s="2" customFormat="1" ht="33" customHeight="1">
      <c r="A337" s="35"/>
      <c r="B337" s="36"/>
      <c r="C337" s="174" t="s">
        <v>585</v>
      </c>
      <c r="D337" s="174" t="s">
        <v>144</v>
      </c>
      <c r="E337" s="175" t="s">
        <v>586</v>
      </c>
      <c r="F337" s="176" t="s">
        <v>587</v>
      </c>
      <c r="G337" s="177" t="s">
        <v>576</v>
      </c>
      <c r="H337" s="178">
        <v>48</v>
      </c>
      <c r="I337" s="179"/>
      <c r="J337" s="180">
        <f>ROUND(I337*H337,2)</f>
        <v>0</v>
      </c>
      <c r="K337" s="176" t="s">
        <v>215</v>
      </c>
      <c r="L337" s="40"/>
      <c r="M337" s="181" t="s">
        <v>19</v>
      </c>
      <c r="N337" s="182" t="s">
        <v>42</v>
      </c>
      <c r="O337" s="65"/>
      <c r="P337" s="183">
        <f>O337*H337</f>
        <v>0</v>
      </c>
      <c r="Q337" s="183">
        <v>0.00061</v>
      </c>
      <c r="R337" s="183">
        <f>Q337*H337</f>
        <v>0.02928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162</v>
      </c>
      <c r="AT337" s="185" t="s">
        <v>144</v>
      </c>
      <c r="AU337" s="185" t="s">
        <v>81</v>
      </c>
      <c r="AY337" s="18" t="s">
        <v>137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79</v>
      </c>
      <c r="BK337" s="186">
        <f>ROUND(I337*H337,2)</f>
        <v>0</v>
      </c>
      <c r="BL337" s="18" t="s">
        <v>162</v>
      </c>
      <c r="BM337" s="185" t="s">
        <v>588</v>
      </c>
    </row>
    <row r="338" spans="1:47" s="2" customFormat="1" ht="38.4">
      <c r="A338" s="35"/>
      <c r="B338" s="36"/>
      <c r="C338" s="37"/>
      <c r="D338" s="187" t="s">
        <v>150</v>
      </c>
      <c r="E338" s="37"/>
      <c r="F338" s="188" t="s">
        <v>589</v>
      </c>
      <c r="G338" s="37"/>
      <c r="H338" s="37"/>
      <c r="I338" s="189"/>
      <c r="J338" s="37"/>
      <c r="K338" s="37"/>
      <c r="L338" s="40"/>
      <c r="M338" s="190"/>
      <c r="N338" s="191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150</v>
      </c>
      <c r="AU338" s="18" t="s">
        <v>81</v>
      </c>
    </row>
    <row r="339" spans="1:47" s="2" customFormat="1" ht="10.2">
      <c r="A339" s="35"/>
      <c r="B339" s="36"/>
      <c r="C339" s="37"/>
      <c r="D339" s="192" t="s">
        <v>160</v>
      </c>
      <c r="E339" s="37"/>
      <c r="F339" s="193" t="s">
        <v>590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160</v>
      </c>
      <c r="AU339" s="18" t="s">
        <v>81</v>
      </c>
    </row>
    <row r="340" spans="2:63" s="12" customFormat="1" ht="22.8" customHeight="1">
      <c r="B340" s="158"/>
      <c r="C340" s="159"/>
      <c r="D340" s="160" t="s">
        <v>70</v>
      </c>
      <c r="E340" s="172" t="s">
        <v>591</v>
      </c>
      <c r="F340" s="172" t="s">
        <v>592</v>
      </c>
      <c r="G340" s="159"/>
      <c r="H340" s="159"/>
      <c r="I340" s="162"/>
      <c r="J340" s="173">
        <f>BK340</f>
        <v>0</v>
      </c>
      <c r="K340" s="159"/>
      <c r="L340" s="164"/>
      <c r="M340" s="165"/>
      <c r="N340" s="166"/>
      <c r="O340" s="166"/>
      <c r="P340" s="167">
        <f>SUM(P341:P347)</f>
        <v>0</v>
      </c>
      <c r="Q340" s="166"/>
      <c r="R340" s="167">
        <f>SUM(R341:R347)</f>
        <v>0</v>
      </c>
      <c r="S340" s="166"/>
      <c r="T340" s="168">
        <f>SUM(T341:T347)</f>
        <v>0</v>
      </c>
      <c r="AR340" s="169" t="s">
        <v>79</v>
      </c>
      <c r="AT340" s="170" t="s">
        <v>70</v>
      </c>
      <c r="AU340" s="170" t="s">
        <v>79</v>
      </c>
      <c r="AY340" s="169" t="s">
        <v>137</v>
      </c>
      <c r="BK340" s="171">
        <f>SUM(BK341:BK347)</f>
        <v>0</v>
      </c>
    </row>
    <row r="341" spans="1:65" s="2" customFormat="1" ht="33" customHeight="1">
      <c r="A341" s="35"/>
      <c r="B341" s="36"/>
      <c r="C341" s="174" t="s">
        <v>593</v>
      </c>
      <c r="D341" s="174" t="s">
        <v>144</v>
      </c>
      <c r="E341" s="175" t="s">
        <v>594</v>
      </c>
      <c r="F341" s="176" t="s">
        <v>595</v>
      </c>
      <c r="G341" s="177" t="s">
        <v>367</v>
      </c>
      <c r="H341" s="178">
        <v>5009.651</v>
      </c>
      <c r="I341" s="179"/>
      <c r="J341" s="180">
        <f>ROUND(I341*H341,2)</f>
        <v>0</v>
      </c>
      <c r="K341" s="176" t="s">
        <v>215</v>
      </c>
      <c r="L341" s="40"/>
      <c r="M341" s="181" t="s">
        <v>19</v>
      </c>
      <c r="N341" s="182" t="s">
        <v>42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162</v>
      </c>
      <c r="AT341" s="185" t="s">
        <v>144</v>
      </c>
      <c r="AU341" s="185" t="s">
        <v>81</v>
      </c>
      <c r="AY341" s="18" t="s">
        <v>137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79</v>
      </c>
      <c r="BK341" s="186">
        <f>ROUND(I341*H341,2)</f>
        <v>0</v>
      </c>
      <c r="BL341" s="18" t="s">
        <v>162</v>
      </c>
      <c r="BM341" s="185" t="s">
        <v>596</v>
      </c>
    </row>
    <row r="342" spans="1:47" s="2" customFormat="1" ht="28.8">
      <c r="A342" s="35"/>
      <c r="B342" s="36"/>
      <c r="C342" s="37"/>
      <c r="D342" s="187" t="s">
        <v>150</v>
      </c>
      <c r="E342" s="37"/>
      <c r="F342" s="188" t="s">
        <v>597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150</v>
      </c>
      <c r="AU342" s="18" t="s">
        <v>81</v>
      </c>
    </row>
    <row r="343" spans="1:47" s="2" customFormat="1" ht="10.2">
      <c r="A343" s="35"/>
      <c r="B343" s="36"/>
      <c r="C343" s="37"/>
      <c r="D343" s="192" t="s">
        <v>160</v>
      </c>
      <c r="E343" s="37"/>
      <c r="F343" s="193" t="s">
        <v>598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160</v>
      </c>
      <c r="AU343" s="18" t="s">
        <v>81</v>
      </c>
    </row>
    <row r="344" spans="1:65" s="2" customFormat="1" ht="33" customHeight="1">
      <c r="A344" s="35"/>
      <c r="B344" s="36"/>
      <c r="C344" s="174" t="s">
        <v>599</v>
      </c>
      <c r="D344" s="174" t="s">
        <v>144</v>
      </c>
      <c r="E344" s="175" t="s">
        <v>600</v>
      </c>
      <c r="F344" s="176" t="s">
        <v>601</v>
      </c>
      <c r="G344" s="177" t="s">
        <v>367</v>
      </c>
      <c r="H344" s="178">
        <v>25048.255</v>
      </c>
      <c r="I344" s="179"/>
      <c r="J344" s="180">
        <f>ROUND(I344*H344,2)</f>
        <v>0</v>
      </c>
      <c r="K344" s="176" t="s">
        <v>215</v>
      </c>
      <c r="L344" s="40"/>
      <c r="M344" s="181" t="s">
        <v>19</v>
      </c>
      <c r="N344" s="182" t="s">
        <v>42</v>
      </c>
      <c r="O344" s="65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162</v>
      </c>
      <c r="AT344" s="185" t="s">
        <v>144</v>
      </c>
      <c r="AU344" s="185" t="s">
        <v>81</v>
      </c>
      <c r="AY344" s="18" t="s">
        <v>137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79</v>
      </c>
      <c r="BK344" s="186">
        <f>ROUND(I344*H344,2)</f>
        <v>0</v>
      </c>
      <c r="BL344" s="18" t="s">
        <v>162</v>
      </c>
      <c r="BM344" s="185" t="s">
        <v>602</v>
      </c>
    </row>
    <row r="345" spans="1:47" s="2" customFormat="1" ht="38.4">
      <c r="A345" s="35"/>
      <c r="B345" s="36"/>
      <c r="C345" s="37"/>
      <c r="D345" s="187" t="s">
        <v>150</v>
      </c>
      <c r="E345" s="37"/>
      <c r="F345" s="188" t="s">
        <v>603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150</v>
      </c>
      <c r="AU345" s="18" t="s">
        <v>81</v>
      </c>
    </row>
    <row r="346" spans="1:47" s="2" customFormat="1" ht="10.2">
      <c r="A346" s="35"/>
      <c r="B346" s="36"/>
      <c r="C346" s="37"/>
      <c r="D346" s="192" t="s">
        <v>160</v>
      </c>
      <c r="E346" s="37"/>
      <c r="F346" s="193" t="s">
        <v>604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160</v>
      </c>
      <c r="AU346" s="18" t="s">
        <v>81</v>
      </c>
    </row>
    <row r="347" spans="2:51" s="13" customFormat="1" ht="10.2">
      <c r="B347" s="200"/>
      <c r="C347" s="201"/>
      <c r="D347" s="187" t="s">
        <v>219</v>
      </c>
      <c r="E347" s="201"/>
      <c r="F347" s="203" t="s">
        <v>605</v>
      </c>
      <c r="G347" s="201"/>
      <c r="H347" s="204">
        <v>25048.255</v>
      </c>
      <c r="I347" s="205"/>
      <c r="J347" s="201"/>
      <c r="K347" s="201"/>
      <c r="L347" s="206"/>
      <c r="M347" s="253"/>
      <c r="N347" s="254"/>
      <c r="O347" s="254"/>
      <c r="P347" s="254"/>
      <c r="Q347" s="254"/>
      <c r="R347" s="254"/>
      <c r="S347" s="254"/>
      <c r="T347" s="255"/>
      <c r="AT347" s="210" t="s">
        <v>219</v>
      </c>
      <c r="AU347" s="210" t="s">
        <v>81</v>
      </c>
      <c r="AV347" s="13" t="s">
        <v>81</v>
      </c>
      <c r="AW347" s="13" t="s">
        <v>4</v>
      </c>
      <c r="AX347" s="13" t="s">
        <v>79</v>
      </c>
      <c r="AY347" s="210" t="s">
        <v>137</v>
      </c>
    </row>
    <row r="348" spans="1:31" s="2" customFormat="1" ht="6.9" customHeight="1">
      <c r="A348" s="35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0"/>
      <c r="M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</row>
  </sheetData>
  <sheetProtection algorithmName="SHA-512" hashValue="6XvW4IWHRNDpboH0/zNDMUUUKBKxOfabx3N4+bUgALgwQJqmeI0I2pPj+mn8EAmIiRAUyuU+jKu4NWHQtY3Ipg==" saltValue="yp1ntjPidzDEPQOHQmygP+GS9zlIRx2NUKwcwc9L1/GhfM0ShyVZYfcTZLrZBEnHULlpkE4o5QcrFsGcGIqwww==" spinCount="100000" sheet="1" objects="1" scenarios="1" formatColumns="0" formatRows="0" autoFilter="0"/>
  <autoFilter ref="C85:K34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1251103"/>
    <hyperlink ref="F96" r:id="rId2" display="https://podminky.urs.cz/item/CS_URS_2023_01/111301111"/>
    <hyperlink ref="F100" r:id="rId3" display="https://podminky.urs.cz/item/CS_URS_2023_01/112101101"/>
    <hyperlink ref="F105" r:id="rId4" display="https://podminky.urs.cz/item/CS_URS_2023_01/112101104"/>
    <hyperlink ref="F110" r:id="rId5" display="https://podminky.urs.cz/item/CS_URS_2023_01/112155311"/>
    <hyperlink ref="F115" r:id="rId6" display="https://podminky.urs.cz/item/CS_URS_2023_01/112201111"/>
    <hyperlink ref="F118" r:id="rId7" display="https://podminky.urs.cz/item/CS_URS_2023_01/112201112"/>
    <hyperlink ref="F121" r:id="rId8" display="https://podminky.urs.cz/item/CS_URS_2023_01/112201118"/>
    <hyperlink ref="F124" r:id="rId9" display="https://podminky.urs.cz/item/CS_URS_2023_01/113107223"/>
    <hyperlink ref="F128" r:id="rId10" display="https://podminky.urs.cz/item/CS_URS_2023_01/113107342"/>
    <hyperlink ref="F133" r:id="rId11" display="https://podminky.urs.cz/item/CS_URS_2023_01/122151106a"/>
    <hyperlink ref="F137" r:id="rId12" display="https://podminky.urs.cz/item/CS_URS_2023_01/122151106b"/>
    <hyperlink ref="F141" r:id="rId13" display="https://podminky.urs.cz/item/CS_URS_2023_01/122151404"/>
    <hyperlink ref="F148" r:id="rId14" display="https://podminky.urs.cz/item/CS_URS_2023_01/122151406"/>
    <hyperlink ref="F152" r:id="rId15" display="https://podminky.urs.cz/item/CS_URS_2023_01/132151102"/>
    <hyperlink ref="F156" r:id="rId16" display="https://podminky.urs.cz/item/CS_URS_2023_01/162201401"/>
    <hyperlink ref="F159" r:id="rId17" display="https://podminky.urs.cz/item/CS_URS_2023_01/162301501"/>
    <hyperlink ref="F180" r:id="rId18" display="https://podminky.urs.cz/item/CS_URS_2023_01/171151103"/>
    <hyperlink ref="F189" r:id="rId19" display="https://podminky.urs.cz/item/CS_URS_2023_01/162201404"/>
    <hyperlink ref="F192" r:id="rId20" display="https://podminky.urs.cz/item/CS_URS_2023_01/171152111"/>
    <hyperlink ref="F200" r:id="rId21" display="https://podminky.urs.cz/item/CS_URS_2023_01/171251201"/>
    <hyperlink ref="F204" r:id="rId22" display="https://podminky.urs.cz/item/CS_URS_2023_01/171201221"/>
    <hyperlink ref="F208" r:id="rId23" display="https://podminky.urs.cz/item/CS_URS_2023_01/174111101"/>
    <hyperlink ref="F214" r:id="rId24" display="https://podminky.urs.cz/item/CS_URS_2023_01/175151101"/>
    <hyperlink ref="F222" r:id="rId25" display="https://podminky.urs.cz/item/CS_URS_2023_01/181451121"/>
    <hyperlink ref="F229" r:id="rId26" display="https://podminky.urs.cz/item/CS_URS_2023_01/181951112"/>
    <hyperlink ref="F233" r:id="rId27" display="https://podminky.urs.cz/item/CS_URS_2023_01/182251101"/>
    <hyperlink ref="F237" r:id="rId28" display="https://podminky.urs.cz/item/CS_URS_2023_01/182351123"/>
    <hyperlink ref="F247" r:id="rId29" display="https://podminky.urs.cz/item/CS_URS_2023_01/211971122"/>
    <hyperlink ref="F254" r:id="rId30" display="https://podminky.urs.cz/item/CS_URS_2023_01/291211119R"/>
    <hyperlink ref="F264" r:id="rId31" display="https://podminky.urs.cz/item/CS_URS_2023_01/451312111"/>
    <hyperlink ref="F269" r:id="rId32" display="https://podminky.urs.cz/item/CS_URS_2023_01/564752111"/>
    <hyperlink ref="F273" r:id="rId33" display="https://podminky.urs.cz/item/CS_URS_2023_01/564861111"/>
    <hyperlink ref="F277" r:id="rId34" display="https://podminky.urs.cz/item/CS_URS_2023_01/564871111"/>
    <hyperlink ref="F281" r:id="rId35" display="https://podminky.urs.cz/item/CS_URS_2023_01/565145111"/>
    <hyperlink ref="F286" r:id="rId36" display="https://podminky.urs.cz/item/CS_URS_2023_01/569931132"/>
    <hyperlink ref="F290" r:id="rId37" display="https://podminky.urs.cz/item/CS_URS_2023_01/573111112"/>
    <hyperlink ref="F296" r:id="rId38" display="https://podminky.urs.cz/item/CS_URS_2023_01/573231107"/>
    <hyperlink ref="F302" r:id="rId39" display="https://podminky.urs.cz/item/CS_URS_2023_01/577134111"/>
    <hyperlink ref="F308" r:id="rId40" display="https://podminky.urs.cz/item/CS_URS_2021_02/594411111"/>
    <hyperlink ref="F312" r:id="rId41" display="https://podminky.urs.cz/item/CS_URS_2023_01/599632111"/>
    <hyperlink ref="F317" r:id="rId42" display="https://podminky.urs.cz/item/CS_URS_2023_01/914111111"/>
    <hyperlink ref="F326" r:id="rId43" display="https://podminky.urs.cz/item/CS_URS_2023_01/914511111"/>
    <hyperlink ref="F332" r:id="rId44" display="https://podminky.urs.cz/item/CS_URS_2023_01/919551112"/>
    <hyperlink ref="F339" r:id="rId45" display="https://podminky.urs.cz/item/CS_URS_2023_01/919732211"/>
    <hyperlink ref="F343" r:id="rId46" display="https://podminky.urs.cz/item/CS_URS_2023_01/998225111"/>
    <hyperlink ref="F346" r:id="rId47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87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606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ROUND(J90,2)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ROUND((SUM(BE90:BE193)),2)</f>
        <v>0</v>
      </c>
      <c r="G33" s="35"/>
      <c r="H33" s="35"/>
      <c r="I33" s="119">
        <v>0.21</v>
      </c>
      <c r="J33" s="118">
        <f>ROUND(((SUM(BE90:BE193))*I33),2)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ROUND((SUM(BF90:BF193)),2)</f>
        <v>0</v>
      </c>
      <c r="G34" s="35"/>
      <c r="H34" s="35"/>
      <c r="I34" s="119">
        <v>0.15</v>
      </c>
      <c r="J34" s="118">
        <f>ROUND(((SUM(BF90:BF193))*I34),2)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ROUND((SUM(BG90:BG193)),2)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ROUND((SUM(BH90:BH193)),2)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ROUND((SUM(BI90:BI193)),2)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101 - 02 - Hlavní polní cesta C1 - propustek č. 1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J90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J91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J92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J115</f>
        <v>0</v>
      </c>
      <c r="K62" s="142"/>
      <c r="L62" s="146"/>
    </row>
    <row r="63" spans="2:12" s="10" customFormat="1" ht="19.95" customHeight="1" hidden="1">
      <c r="B63" s="141"/>
      <c r="C63" s="142"/>
      <c r="D63" s="143" t="s">
        <v>607</v>
      </c>
      <c r="E63" s="144"/>
      <c r="F63" s="144"/>
      <c r="G63" s="144"/>
      <c r="H63" s="144"/>
      <c r="I63" s="144"/>
      <c r="J63" s="145">
        <f>J132</f>
        <v>0</v>
      </c>
      <c r="K63" s="142"/>
      <c r="L63" s="146"/>
    </row>
    <row r="64" spans="2:12" s="10" customFormat="1" ht="19.95" customHeight="1" hidden="1">
      <c r="B64" s="141"/>
      <c r="C64" s="142"/>
      <c r="D64" s="143" t="s">
        <v>207</v>
      </c>
      <c r="E64" s="144"/>
      <c r="F64" s="144"/>
      <c r="G64" s="144"/>
      <c r="H64" s="144"/>
      <c r="I64" s="144"/>
      <c r="J64" s="145">
        <f>J161</f>
        <v>0</v>
      </c>
      <c r="K64" s="142"/>
      <c r="L64" s="146"/>
    </row>
    <row r="65" spans="2:12" s="10" customFormat="1" ht="19.95" customHeight="1" hidden="1">
      <c r="B65" s="141"/>
      <c r="C65" s="142"/>
      <c r="D65" s="143" t="s">
        <v>608</v>
      </c>
      <c r="E65" s="144"/>
      <c r="F65" s="144"/>
      <c r="G65" s="144"/>
      <c r="H65" s="144"/>
      <c r="I65" s="144"/>
      <c r="J65" s="145">
        <f>J165</f>
        <v>0</v>
      </c>
      <c r="K65" s="142"/>
      <c r="L65" s="146"/>
    </row>
    <row r="66" spans="2:12" s="10" customFormat="1" ht="19.95" customHeight="1" hidden="1">
      <c r="B66" s="141"/>
      <c r="C66" s="142"/>
      <c r="D66" s="143" t="s">
        <v>209</v>
      </c>
      <c r="E66" s="144"/>
      <c r="F66" s="144"/>
      <c r="G66" s="144"/>
      <c r="H66" s="144"/>
      <c r="I66" s="144"/>
      <c r="J66" s="145">
        <f>J166</f>
        <v>0</v>
      </c>
      <c r="K66" s="142"/>
      <c r="L66" s="146"/>
    </row>
    <row r="67" spans="2:12" s="10" customFormat="1" ht="19.95" customHeight="1" hidden="1">
      <c r="B67" s="141"/>
      <c r="C67" s="142"/>
      <c r="D67" s="143" t="s">
        <v>210</v>
      </c>
      <c r="E67" s="144"/>
      <c r="F67" s="144"/>
      <c r="G67" s="144"/>
      <c r="H67" s="144"/>
      <c r="I67" s="144"/>
      <c r="J67" s="145">
        <f>J171</f>
        <v>0</v>
      </c>
      <c r="K67" s="142"/>
      <c r="L67" s="146"/>
    </row>
    <row r="68" spans="2:12" s="9" customFormat="1" ht="24.9" customHeight="1" hidden="1">
      <c r="B68" s="135"/>
      <c r="C68" s="136"/>
      <c r="D68" s="137" t="s">
        <v>609</v>
      </c>
      <c r="E68" s="138"/>
      <c r="F68" s="138"/>
      <c r="G68" s="138"/>
      <c r="H68" s="138"/>
      <c r="I68" s="138"/>
      <c r="J68" s="139">
        <f>J175</f>
        <v>0</v>
      </c>
      <c r="K68" s="136"/>
      <c r="L68" s="140"/>
    </row>
    <row r="69" spans="2:12" s="10" customFormat="1" ht="19.95" customHeight="1" hidden="1">
      <c r="B69" s="141"/>
      <c r="C69" s="142"/>
      <c r="D69" s="143" t="s">
        <v>610</v>
      </c>
      <c r="E69" s="144"/>
      <c r="F69" s="144"/>
      <c r="G69" s="144"/>
      <c r="H69" s="144"/>
      <c r="I69" s="144"/>
      <c r="J69" s="145">
        <f>J176</f>
        <v>0</v>
      </c>
      <c r="K69" s="142"/>
      <c r="L69" s="146"/>
    </row>
    <row r="70" spans="2:12" s="10" customFormat="1" ht="19.95" customHeight="1" hidden="1">
      <c r="B70" s="141"/>
      <c r="C70" s="142"/>
      <c r="D70" s="143" t="s">
        <v>611</v>
      </c>
      <c r="E70" s="144"/>
      <c r="F70" s="144"/>
      <c r="G70" s="144"/>
      <c r="H70" s="144"/>
      <c r="I70" s="144"/>
      <c r="J70" s="145">
        <f>J187</f>
        <v>0</v>
      </c>
      <c r="K70" s="142"/>
      <c r="L70" s="146"/>
    </row>
    <row r="71" spans="1:31" s="2" customFormat="1" ht="21.75" customHeight="1" hidden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" customHeight="1" hidden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ht="10.2" hidden="1"/>
    <row r="74" ht="10.2" hidden="1"/>
    <row r="75" ht="10.2" hidden="1"/>
    <row r="76" spans="1:31" s="2" customFormat="1" ht="6.9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" customHeight="1">
      <c r="A77" s="35"/>
      <c r="B77" s="36"/>
      <c r="C77" s="24" t="s">
        <v>122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17" t="str">
        <f>E7</f>
        <v>Realizace SZ KoPÚ v k.ú. Fulnek 1.etapa - 2023</v>
      </c>
      <c r="F80" s="318"/>
      <c r="G80" s="318"/>
      <c r="H80" s="318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112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274" t="str">
        <f>E9</f>
        <v>SO 101 - 02 - Hlavní polní cesta C1 - propustek č. 1</v>
      </c>
      <c r="F82" s="319"/>
      <c r="G82" s="319"/>
      <c r="H82" s="319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F12</f>
        <v xml:space="preserve"> </v>
      </c>
      <c r="G84" s="37"/>
      <c r="H84" s="37"/>
      <c r="I84" s="30" t="s">
        <v>23</v>
      </c>
      <c r="J84" s="60" t="str">
        <f>IF(J12="","",J12)</f>
        <v>15. 3. 2023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65" customHeight="1">
      <c r="A86" s="35"/>
      <c r="B86" s="36"/>
      <c r="C86" s="30" t="s">
        <v>25</v>
      </c>
      <c r="D86" s="37"/>
      <c r="E86" s="37"/>
      <c r="F86" s="28" t="str">
        <f>E15</f>
        <v>Státní pozemkový úřad</v>
      </c>
      <c r="G86" s="37"/>
      <c r="H86" s="37"/>
      <c r="I86" s="30" t="s">
        <v>31</v>
      </c>
      <c r="J86" s="33" t="str">
        <f>E21</f>
        <v>Dopravoprojekt Ostrava a.s.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15" customHeight="1">
      <c r="A87" s="35"/>
      <c r="B87" s="36"/>
      <c r="C87" s="30" t="s">
        <v>29</v>
      </c>
      <c r="D87" s="37"/>
      <c r="E87" s="37"/>
      <c r="F87" s="28" t="str">
        <f>IF(E18="","",E18)</f>
        <v>Vyplň údaj</v>
      </c>
      <c r="G87" s="37"/>
      <c r="H87" s="37"/>
      <c r="I87" s="30" t="s">
        <v>34</v>
      </c>
      <c r="J87" s="33" t="str">
        <f>E24</f>
        <v xml:space="preserve"> 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47"/>
      <c r="B89" s="148"/>
      <c r="C89" s="149" t="s">
        <v>123</v>
      </c>
      <c r="D89" s="150" t="s">
        <v>56</v>
      </c>
      <c r="E89" s="150" t="s">
        <v>52</v>
      </c>
      <c r="F89" s="150" t="s">
        <v>53</v>
      </c>
      <c r="G89" s="150" t="s">
        <v>124</v>
      </c>
      <c r="H89" s="150" t="s">
        <v>125</v>
      </c>
      <c r="I89" s="150" t="s">
        <v>126</v>
      </c>
      <c r="J89" s="150" t="s">
        <v>116</v>
      </c>
      <c r="K89" s="151" t="s">
        <v>127</v>
      </c>
      <c r="L89" s="152"/>
      <c r="M89" s="69" t="s">
        <v>19</v>
      </c>
      <c r="N89" s="70" t="s">
        <v>41</v>
      </c>
      <c r="O89" s="70" t="s">
        <v>128</v>
      </c>
      <c r="P89" s="70" t="s">
        <v>129</v>
      </c>
      <c r="Q89" s="70" t="s">
        <v>130</v>
      </c>
      <c r="R89" s="70" t="s">
        <v>131</v>
      </c>
      <c r="S89" s="70" t="s">
        <v>132</v>
      </c>
      <c r="T89" s="71" t="s">
        <v>133</v>
      </c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63" s="2" customFormat="1" ht="22.8" customHeight="1">
      <c r="A90" s="35"/>
      <c r="B90" s="36"/>
      <c r="C90" s="76" t="s">
        <v>134</v>
      </c>
      <c r="D90" s="37"/>
      <c r="E90" s="37"/>
      <c r="F90" s="37"/>
      <c r="G90" s="37"/>
      <c r="H90" s="37"/>
      <c r="I90" s="37"/>
      <c r="J90" s="153">
        <f>BK90</f>
        <v>0</v>
      </c>
      <c r="K90" s="37"/>
      <c r="L90" s="40"/>
      <c r="M90" s="72"/>
      <c r="N90" s="154"/>
      <c r="O90" s="73"/>
      <c r="P90" s="155">
        <f>P91+P175</f>
        <v>0</v>
      </c>
      <c r="Q90" s="73"/>
      <c r="R90" s="155">
        <f>R91+R175</f>
        <v>42.5473793</v>
      </c>
      <c r="S90" s="73"/>
      <c r="T90" s="156">
        <f>T91+T175</f>
        <v>6.033599999999999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70</v>
      </c>
      <c r="AU90" s="18" t="s">
        <v>117</v>
      </c>
      <c r="BK90" s="157">
        <f>BK91+BK175</f>
        <v>0</v>
      </c>
    </row>
    <row r="91" spans="2:63" s="12" customFormat="1" ht="25.95" customHeight="1">
      <c r="B91" s="158"/>
      <c r="C91" s="159"/>
      <c r="D91" s="160" t="s">
        <v>70</v>
      </c>
      <c r="E91" s="161" t="s">
        <v>135</v>
      </c>
      <c r="F91" s="161" t="s">
        <v>136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P92+P115+P132+P161+P165+P166+P171</f>
        <v>0</v>
      </c>
      <c r="Q91" s="166"/>
      <c r="R91" s="167">
        <f>R92+R115+R132+R161+R165+R166+R171</f>
        <v>42.5269793</v>
      </c>
      <c r="S91" s="166"/>
      <c r="T91" s="168">
        <f>T92+T115+T132+T161+T165+T166+T171</f>
        <v>6.033599999999999</v>
      </c>
      <c r="AR91" s="169" t="s">
        <v>79</v>
      </c>
      <c r="AT91" s="170" t="s">
        <v>70</v>
      </c>
      <c r="AU91" s="170" t="s">
        <v>71</v>
      </c>
      <c r="AY91" s="169" t="s">
        <v>137</v>
      </c>
      <c r="BK91" s="171">
        <f>BK92+BK115+BK132+BK161+BK165+BK166+BK171</f>
        <v>0</v>
      </c>
    </row>
    <row r="92" spans="2:63" s="12" customFormat="1" ht="22.8" customHeight="1">
      <c r="B92" s="158"/>
      <c r="C92" s="159"/>
      <c r="D92" s="160" t="s">
        <v>70</v>
      </c>
      <c r="E92" s="172" t="s">
        <v>79</v>
      </c>
      <c r="F92" s="172" t="s">
        <v>211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SUM(P93:P114)</f>
        <v>0</v>
      </c>
      <c r="Q92" s="166"/>
      <c r="R92" s="167">
        <f>SUM(R93:R114)</f>
        <v>0</v>
      </c>
      <c r="S92" s="166"/>
      <c r="T92" s="168">
        <f>SUM(T93:T114)</f>
        <v>0</v>
      </c>
      <c r="AR92" s="169" t="s">
        <v>79</v>
      </c>
      <c r="AT92" s="170" t="s">
        <v>70</v>
      </c>
      <c r="AU92" s="170" t="s">
        <v>79</v>
      </c>
      <c r="AY92" s="169" t="s">
        <v>137</v>
      </c>
      <c r="BK92" s="171">
        <f>SUM(BK93:BK114)</f>
        <v>0</v>
      </c>
    </row>
    <row r="93" spans="1:65" s="2" customFormat="1" ht="33" customHeight="1">
      <c r="A93" s="35"/>
      <c r="B93" s="36"/>
      <c r="C93" s="174" t="s">
        <v>79</v>
      </c>
      <c r="D93" s="174" t="s">
        <v>144</v>
      </c>
      <c r="E93" s="175" t="s">
        <v>612</v>
      </c>
      <c r="F93" s="176" t="s">
        <v>613</v>
      </c>
      <c r="G93" s="177" t="s">
        <v>274</v>
      </c>
      <c r="H93" s="178">
        <v>40.5</v>
      </c>
      <c r="I93" s="179"/>
      <c r="J93" s="180">
        <f>ROUND(I93*H93,2)</f>
        <v>0</v>
      </c>
      <c r="K93" s="176" t="s">
        <v>215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162</v>
      </c>
      <c r="AT93" s="185" t="s">
        <v>144</v>
      </c>
      <c r="AU93" s="185" t="s">
        <v>81</v>
      </c>
      <c r="AY93" s="18" t="s">
        <v>137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162</v>
      </c>
      <c r="BM93" s="185" t="s">
        <v>614</v>
      </c>
    </row>
    <row r="94" spans="1:47" s="2" customFormat="1" ht="28.8">
      <c r="A94" s="35"/>
      <c r="B94" s="36"/>
      <c r="C94" s="37"/>
      <c r="D94" s="187" t="s">
        <v>150</v>
      </c>
      <c r="E94" s="37"/>
      <c r="F94" s="188" t="s">
        <v>615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150</v>
      </c>
      <c r="AU94" s="18" t="s">
        <v>81</v>
      </c>
    </row>
    <row r="95" spans="1:47" s="2" customFormat="1" ht="10.2">
      <c r="A95" s="35"/>
      <c r="B95" s="36"/>
      <c r="C95" s="37"/>
      <c r="D95" s="192" t="s">
        <v>160</v>
      </c>
      <c r="E95" s="37"/>
      <c r="F95" s="193" t="s">
        <v>616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160</v>
      </c>
      <c r="AU95" s="18" t="s">
        <v>81</v>
      </c>
    </row>
    <row r="96" spans="2:51" s="13" customFormat="1" ht="10.2">
      <c r="B96" s="200"/>
      <c r="C96" s="201"/>
      <c r="D96" s="187" t="s">
        <v>219</v>
      </c>
      <c r="E96" s="202" t="s">
        <v>19</v>
      </c>
      <c r="F96" s="203" t="s">
        <v>617</v>
      </c>
      <c r="G96" s="201"/>
      <c r="H96" s="204">
        <v>40.5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219</v>
      </c>
      <c r="AU96" s="210" t="s">
        <v>81</v>
      </c>
      <c r="AV96" s="13" t="s">
        <v>81</v>
      </c>
      <c r="AW96" s="13" t="s">
        <v>33</v>
      </c>
      <c r="AX96" s="13" t="s">
        <v>79</v>
      </c>
      <c r="AY96" s="210" t="s">
        <v>137</v>
      </c>
    </row>
    <row r="97" spans="1:65" s="2" customFormat="1" ht="24.15" customHeight="1">
      <c r="A97" s="35"/>
      <c r="B97" s="36"/>
      <c r="C97" s="174" t="s">
        <v>81</v>
      </c>
      <c r="D97" s="174" t="s">
        <v>144</v>
      </c>
      <c r="E97" s="175" t="s">
        <v>319</v>
      </c>
      <c r="F97" s="176" t="s">
        <v>320</v>
      </c>
      <c r="G97" s="177" t="s">
        <v>274</v>
      </c>
      <c r="H97" s="178">
        <v>46.534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162</v>
      </c>
      <c r="AT97" s="185" t="s">
        <v>144</v>
      </c>
      <c r="AU97" s="185" t="s">
        <v>81</v>
      </c>
      <c r="AY97" s="18" t="s">
        <v>137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162</v>
      </c>
      <c r="BM97" s="185" t="s">
        <v>618</v>
      </c>
    </row>
    <row r="98" spans="1:47" s="2" customFormat="1" ht="38.4">
      <c r="A98" s="35"/>
      <c r="B98" s="36"/>
      <c r="C98" s="37"/>
      <c r="D98" s="187" t="s">
        <v>150</v>
      </c>
      <c r="E98" s="37"/>
      <c r="F98" s="188" t="s">
        <v>322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150</v>
      </c>
      <c r="AU98" s="18" t="s">
        <v>81</v>
      </c>
    </row>
    <row r="99" spans="2:51" s="13" customFormat="1" ht="10.2">
      <c r="B99" s="200"/>
      <c r="C99" s="201"/>
      <c r="D99" s="187" t="s">
        <v>219</v>
      </c>
      <c r="E99" s="202" t="s">
        <v>19</v>
      </c>
      <c r="F99" s="203" t="s">
        <v>619</v>
      </c>
      <c r="G99" s="201"/>
      <c r="H99" s="204">
        <v>40.5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219</v>
      </c>
      <c r="AU99" s="210" t="s">
        <v>81</v>
      </c>
      <c r="AV99" s="13" t="s">
        <v>81</v>
      </c>
      <c r="AW99" s="13" t="s">
        <v>33</v>
      </c>
      <c r="AX99" s="13" t="s">
        <v>71</v>
      </c>
      <c r="AY99" s="210" t="s">
        <v>137</v>
      </c>
    </row>
    <row r="100" spans="2:51" s="13" customFormat="1" ht="10.2">
      <c r="B100" s="200"/>
      <c r="C100" s="201"/>
      <c r="D100" s="187" t="s">
        <v>219</v>
      </c>
      <c r="E100" s="202" t="s">
        <v>19</v>
      </c>
      <c r="F100" s="203" t="s">
        <v>620</v>
      </c>
      <c r="G100" s="201"/>
      <c r="H100" s="204">
        <v>6.034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219</v>
      </c>
      <c r="AU100" s="210" t="s">
        <v>81</v>
      </c>
      <c r="AV100" s="13" t="s">
        <v>81</v>
      </c>
      <c r="AW100" s="13" t="s">
        <v>33</v>
      </c>
      <c r="AX100" s="13" t="s">
        <v>71</v>
      </c>
      <c r="AY100" s="210" t="s">
        <v>137</v>
      </c>
    </row>
    <row r="101" spans="2:51" s="15" customFormat="1" ht="10.2">
      <c r="B101" s="221"/>
      <c r="C101" s="222"/>
      <c r="D101" s="187" t="s">
        <v>219</v>
      </c>
      <c r="E101" s="223" t="s">
        <v>19</v>
      </c>
      <c r="F101" s="224" t="s">
        <v>292</v>
      </c>
      <c r="G101" s="222"/>
      <c r="H101" s="225">
        <v>46.534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219</v>
      </c>
      <c r="AU101" s="231" t="s">
        <v>81</v>
      </c>
      <c r="AV101" s="15" t="s">
        <v>162</v>
      </c>
      <c r="AW101" s="15" t="s">
        <v>33</v>
      </c>
      <c r="AX101" s="15" t="s">
        <v>79</v>
      </c>
      <c r="AY101" s="231" t="s">
        <v>137</v>
      </c>
    </row>
    <row r="102" spans="1:65" s="2" customFormat="1" ht="24.15" customHeight="1">
      <c r="A102" s="35"/>
      <c r="B102" s="36"/>
      <c r="C102" s="174" t="s">
        <v>155</v>
      </c>
      <c r="D102" s="174" t="s">
        <v>144</v>
      </c>
      <c r="E102" s="175" t="s">
        <v>378</v>
      </c>
      <c r="F102" s="176" t="s">
        <v>379</v>
      </c>
      <c r="G102" s="177" t="s">
        <v>367</v>
      </c>
      <c r="H102" s="178">
        <v>93.068</v>
      </c>
      <c r="I102" s="179"/>
      <c r="J102" s="180">
        <f>ROUND(I102*H102,2)</f>
        <v>0</v>
      </c>
      <c r="K102" s="176" t="s">
        <v>215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162</v>
      </c>
      <c r="AT102" s="185" t="s">
        <v>144</v>
      </c>
      <c r="AU102" s="185" t="s">
        <v>81</v>
      </c>
      <c r="AY102" s="18" t="s">
        <v>137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162</v>
      </c>
      <c r="BM102" s="185" t="s">
        <v>621</v>
      </c>
    </row>
    <row r="103" spans="1:47" s="2" customFormat="1" ht="28.8">
      <c r="A103" s="35"/>
      <c r="B103" s="36"/>
      <c r="C103" s="37"/>
      <c r="D103" s="187" t="s">
        <v>150</v>
      </c>
      <c r="E103" s="37"/>
      <c r="F103" s="188" t="s">
        <v>381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150</v>
      </c>
      <c r="AU103" s="18" t="s">
        <v>81</v>
      </c>
    </row>
    <row r="104" spans="1:47" s="2" customFormat="1" ht="10.2">
      <c r="A104" s="35"/>
      <c r="B104" s="36"/>
      <c r="C104" s="37"/>
      <c r="D104" s="192" t="s">
        <v>160</v>
      </c>
      <c r="E104" s="37"/>
      <c r="F104" s="193" t="s">
        <v>382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160</v>
      </c>
      <c r="AU104" s="18" t="s">
        <v>81</v>
      </c>
    </row>
    <row r="105" spans="2:51" s="13" customFormat="1" ht="10.2">
      <c r="B105" s="200"/>
      <c r="C105" s="201"/>
      <c r="D105" s="187" t="s">
        <v>219</v>
      </c>
      <c r="E105" s="202" t="s">
        <v>19</v>
      </c>
      <c r="F105" s="203" t="s">
        <v>622</v>
      </c>
      <c r="G105" s="201"/>
      <c r="H105" s="204">
        <v>93.068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219</v>
      </c>
      <c r="AU105" s="210" t="s">
        <v>81</v>
      </c>
      <c r="AV105" s="13" t="s">
        <v>81</v>
      </c>
      <c r="AW105" s="13" t="s">
        <v>33</v>
      </c>
      <c r="AX105" s="13" t="s">
        <v>79</v>
      </c>
      <c r="AY105" s="210" t="s">
        <v>137</v>
      </c>
    </row>
    <row r="106" spans="1:65" s="2" customFormat="1" ht="16.5" customHeight="1">
      <c r="A106" s="35"/>
      <c r="B106" s="36"/>
      <c r="C106" s="174" t="s">
        <v>141</v>
      </c>
      <c r="D106" s="174" t="s">
        <v>144</v>
      </c>
      <c r="E106" s="175" t="s">
        <v>372</v>
      </c>
      <c r="F106" s="176" t="s">
        <v>373</v>
      </c>
      <c r="G106" s="177" t="s">
        <v>274</v>
      </c>
      <c r="H106" s="178">
        <v>46.534</v>
      </c>
      <c r="I106" s="179"/>
      <c r="J106" s="180">
        <f>ROUND(I106*H106,2)</f>
        <v>0</v>
      </c>
      <c r="K106" s="176" t="s">
        <v>215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162</v>
      </c>
      <c r="AT106" s="185" t="s">
        <v>144</v>
      </c>
      <c r="AU106" s="185" t="s">
        <v>81</v>
      </c>
      <c r="AY106" s="18" t="s">
        <v>137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162</v>
      </c>
      <c r="BM106" s="185" t="s">
        <v>623</v>
      </c>
    </row>
    <row r="107" spans="1:47" s="2" customFormat="1" ht="19.2">
      <c r="A107" s="35"/>
      <c r="B107" s="36"/>
      <c r="C107" s="37"/>
      <c r="D107" s="187" t="s">
        <v>150</v>
      </c>
      <c r="E107" s="37"/>
      <c r="F107" s="188" t="s">
        <v>375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150</v>
      </c>
      <c r="AU107" s="18" t="s">
        <v>81</v>
      </c>
    </row>
    <row r="108" spans="1:47" s="2" customFormat="1" ht="10.2">
      <c r="A108" s="35"/>
      <c r="B108" s="36"/>
      <c r="C108" s="37"/>
      <c r="D108" s="192" t="s">
        <v>160</v>
      </c>
      <c r="E108" s="37"/>
      <c r="F108" s="193" t="s">
        <v>376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160</v>
      </c>
      <c r="AU108" s="18" t="s">
        <v>81</v>
      </c>
    </row>
    <row r="109" spans="2:51" s="13" customFormat="1" ht="10.2">
      <c r="B109" s="200"/>
      <c r="C109" s="201"/>
      <c r="D109" s="187" t="s">
        <v>219</v>
      </c>
      <c r="E109" s="202" t="s">
        <v>19</v>
      </c>
      <c r="F109" s="203" t="s">
        <v>624</v>
      </c>
      <c r="G109" s="201"/>
      <c r="H109" s="204">
        <v>46.534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219</v>
      </c>
      <c r="AU109" s="210" t="s">
        <v>81</v>
      </c>
      <c r="AV109" s="13" t="s">
        <v>81</v>
      </c>
      <c r="AW109" s="13" t="s">
        <v>33</v>
      </c>
      <c r="AX109" s="13" t="s">
        <v>79</v>
      </c>
      <c r="AY109" s="210" t="s">
        <v>137</v>
      </c>
    </row>
    <row r="110" spans="1:65" s="2" customFormat="1" ht="24.15" customHeight="1">
      <c r="A110" s="35"/>
      <c r="B110" s="36"/>
      <c r="C110" s="174" t="s">
        <v>170</v>
      </c>
      <c r="D110" s="174" t="s">
        <v>144</v>
      </c>
      <c r="E110" s="175" t="s">
        <v>625</v>
      </c>
      <c r="F110" s="176" t="s">
        <v>626</v>
      </c>
      <c r="G110" s="177" t="s">
        <v>274</v>
      </c>
      <c r="H110" s="178">
        <v>40.5</v>
      </c>
      <c r="I110" s="179"/>
      <c r="J110" s="180">
        <f>ROUND(I110*H110,2)</f>
        <v>0</v>
      </c>
      <c r="K110" s="176" t="s">
        <v>215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162</v>
      </c>
      <c r="AT110" s="185" t="s">
        <v>144</v>
      </c>
      <c r="AU110" s="185" t="s">
        <v>81</v>
      </c>
      <c r="AY110" s="18" t="s">
        <v>137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162</v>
      </c>
      <c r="BM110" s="185" t="s">
        <v>627</v>
      </c>
    </row>
    <row r="111" spans="1:47" s="2" customFormat="1" ht="28.8">
      <c r="A111" s="35"/>
      <c r="B111" s="36"/>
      <c r="C111" s="37"/>
      <c r="D111" s="187" t="s">
        <v>150</v>
      </c>
      <c r="E111" s="37"/>
      <c r="F111" s="188" t="s">
        <v>628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150</v>
      </c>
      <c r="AU111" s="18" t="s">
        <v>81</v>
      </c>
    </row>
    <row r="112" spans="1:47" s="2" customFormat="1" ht="10.2">
      <c r="A112" s="35"/>
      <c r="B112" s="36"/>
      <c r="C112" s="37"/>
      <c r="D112" s="192" t="s">
        <v>160</v>
      </c>
      <c r="E112" s="37"/>
      <c r="F112" s="193" t="s">
        <v>629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160</v>
      </c>
      <c r="AU112" s="18" t="s">
        <v>81</v>
      </c>
    </row>
    <row r="113" spans="2:51" s="14" customFormat="1" ht="10.2">
      <c r="B113" s="211"/>
      <c r="C113" s="212"/>
      <c r="D113" s="187" t="s">
        <v>219</v>
      </c>
      <c r="E113" s="213" t="s">
        <v>19</v>
      </c>
      <c r="F113" s="214" t="s">
        <v>342</v>
      </c>
      <c r="G113" s="212"/>
      <c r="H113" s="213" t="s">
        <v>19</v>
      </c>
      <c r="I113" s="215"/>
      <c r="J113" s="212"/>
      <c r="K113" s="212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219</v>
      </c>
      <c r="AU113" s="220" t="s">
        <v>81</v>
      </c>
      <c r="AV113" s="14" t="s">
        <v>79</v>
      </c>
      <c r="AW113" s="14" t="s">
        <v>33</v>
      </c>
      <c r="AX113" s="14" t="s">
        <v>71</v>
      </c>
      <c r="AY113" s="220" t="s">
        <v>137</v>
      </c>
    </row>
    <row r="114" spans="2:51" s="13" customFormat="1" ht="10.2">
      <c r="B114" s="200"/>
      <c r="C114" s="201"/>
      <c r="D114" s="187" t="s">
        <v>219</v>
      </c>
      <c r="E114" s="202" t="s">
        <v>19</v>
      </c>
      <c r="F114" s="203" t="s">
        <v>630</v>
      </c>
      <c r="G114" s="201"/>
      <c r="H114" s="204">
        <v>40.5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219</v>
      </c>
      <c r="AU114" s="210" t="s">
        <v>81</v>
      </c>
      <c r="AV114" s="13" t="s">
        <v>81</v>
      </c>
      <c r="AW114" s="13" t="s">
        <v>33</v>
      </c>
      <c r="AX114" s="13" t="s">
        <v>79</v>
      </c>
      <c r="AY114" s="210" t="s">
        <v>137</v>
      </c>
    </row>
    <row r="115" spans="2:63" s="12" customFormat="1" ht="22.8" customHeight="1">
      <c r="B115" s="158"/>
      <c r="C115" s="159"/>
      <c r="D115" s="160" t="s">
        <v>70</v>
      </c>
      <c r="E115" s="172" t="s">
        <v>81</v>
      </c>
      <c r="F115" s="172" t="s">
        <v>138</v>
      </c>
      <c r="G115" s="159"/>
      <c r="H115" s="159"/>
      <c r="I115" s="162"/>
      <c r="J115" s="173">
        <f>BK115</f>
        <v>0</v>
      </c>
      <c r="K115" s="159"/>
      <c r="L115" s="164"/>
      <c r="M115" s="165"/>
      <c r="N115" s="166"/>
      <c r="O115" s="166"/>
      <c r="P115" s="167">
        <f>SUM(P116:P131)</f>
        <v>0</v>
      </c>
      <c r="Q115" s="166"/>
      <c r="R115" s="167">
        <f>SUM(R116:R131)</f>
        <v>1.64324052</v>
      </c>
      <c r="S115" s="166"/>
      <c r="T115" s="168">
        <f>SUM(T116:T131)</f>
        <v>0</v>
      </c>
      <c r="AR115" s="169" t="s">
        <v>79</v>
      </c>
      <c r="AT115" s="170" t="s">
        <v>70</v>
      </c>
      <c r="AU115" s="170" t="s">
        <v>79</v>
      </c>
      <c r="AY115" s="169" t="s">
        <v>137</v>
      </c>
      <c r="BK115" s="171">
        <f>SUM(BK116:BK131)</f>
        <v>0</v>
      </c>
    </row>
    <row r="116" spans="1:65" s="2" customFormat="1" ht="21.75" customHeight="1">
      <c r="A116" s="35"/>
      <c r="B116" s="36"/>
      <c r="C116" s="174" t="s">
        <v>175</v>
      </c>
      <c r="D116" s="174" t="s">
        <v>144</v>
      </c>
      <c r="E116" s="175" t="s">
        <v>631</v>
      </c>
      <c r="F116" s="176" t="s">
        <v>632</v>
      </c>
      <c r="G116" s="177" t="s">
        <v>274</v>
      </c>
      <c r="H116" s="178">
        <v>8.7</v>
      </c>
      <c r="I116" s="179"/>
      <c r="J116" s="180">
        <f>ROUND(I116*H116,2)</f>
        <v>0</v>
      </c>
      <c r="K116" s="176" t="s">
        <v>215</v>
      </c>
      <c r="L116" s="40"/>
      <c r="M116" s="181" t="s">
        <v>19</v>
      </c>
      <c r="N116" s="182" t="s">
        <v>42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162</v>
      </c>
      <c r="AT116" s="185" t="s">
        <v>144</v>
      </c>
      <c r="AU116" s="185" t="s">
        <v>81</v>
      </c>
      <c r="AY116" s="18" t="s">
        <v>137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162</v>
      </c>
      <c r="BM116" s="185" t="s">
        <v>633</v>
      </c>
    </row>
    <row r="117" spans="1:47" s="2" customFormat="1" ht="19.2">
      <c r="A117" s="35"/>
      <c r="B117" s="36"/>
      <c r="C117" s="37"/>
      <c r="D117" s="187" t="s">
        <v>150</v>
      </c>
      <c r="E117" s="37"/>
      <c r="F117" s="188" t="s">
        <v>634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150</v>
      </c>
      <c r="AU117" s="18" t="s">
        <v>81</v>
      </c>
    </row>
    <row r="118" spans="1:47" s="2" customFormat="1" ht="10.2">
      <c r="A118" s="35"/>
      <c r="B118" s="36"/>
      <c r="C118" s="37"/>
      <c r="D118" s="192" t="s">
        <v>160</v>
      </c>
      <c r="E118" s="37"/>
      <c r="F118" s="193" t="s">
        <v>635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160</v>
      </c>
      <c r="AU118" s="18" t="s">
        <v>81</v>
      </c>
    </row>
    <row r="119" spans="2:51" s="13" customFormat="1" ht="10.2">
      <c r="B119" s="200"/>
      <c r="C119" s="201"/>
      <c r="D119" s="187" t="s">
        <v>219</v>
      </c>
      <c r="E119" s="202" t="s">
        <v>19</v>
      </c>
      <c r="F119" s="203" t="s">
        <v>636</v>
      </c>
      <c r="G119" s="201"/>
      <c r="H119" s="204">
        <v>8.7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219</v>
      </c>
      <c r="AU119" s="210" t="s">
        <v>81</v>
      </c>
      <c r="AV119" s="13" t="s">
        <v>81</v>
      </c>
      <c r="AW119" s="13" t="s">
        <v>33</v>
      </c>
      <c r="AX119" s="13" t="s">
        <v>79</v>
      </c>
      <c r="AY119" s="210" t="s">
        <v>137</v>
      </c>
    </row>
    <row r="120" spans="1:65" s="2" customFormat="1" ht="16.5" customHeight="1">
      <c r="A120" s="35"/>
      <c r="B120" s="36"/>
      <c r="C120" s="174" t="s">
        <v>181</v>
      </c>
      <c r="D120" s="174" t="s">
        <v>144</v>
      </c>
      <c r="E120" s="175" t="s">
        <v>637</v>
      </c>
      <c r="F120" s="176" t="s">
        <v>638</v>
      </c>
      <c r="G120" s="177" t="s">
        <v>214</v>
      </c>
      <c r="H120" s="178">
        <v>11.664</v>
      </c>
      <c r="I120" s="179"/>
      <c r="J120" s="180">
        <f>ROUND(I120*H120,2)</f>
        <v>0</v>
      </c>
      <c r="K120" s="176" t="s">
        <v>215</v>
      </c>
      <c r="L120" s="40"/>
      <c r="M120" s="181" t="s">
        <v>19</v>
      </c>
      <c r="N120" s="182" t="s">
        <v>42</v>
      </c>
      <c r="O120" s="65"/>
      <c r="P120" s="183">
        <f>O120*H120</f>
        <v>0</v>
      </c>
      <c r="Q120" s="183">
        <v>0.00144</v>
      </c>
      <c r="R120" s="183">
        <f>Q120*H120</f>
        <v>0.01679616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162</v>
      </c>
      <c r="AT120" s="185" t="s">
        <v>144</v>
      </c>
      <c r="AU120" s="185" t="s">
        <v>81</v>
      </c>
      <c r="AY120" s="18" t="s">
        <v>137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162</v>
      </c>
      <c r="BM120" s="185" t="s">
        <v>639</v>
      </c>
    </row>
    <row r="121" spans="1:47" s="2" customFormat="1" ht="10.2">
      <c r="A121" s="35"/>
      <c r="B121" s="36"/>
      <c r="C121" s="37"/>
      <c r="D121" s="187" t="s">
        <v>150</v>
      </c>
      <c r="E121" s="37"/>
      <c r="F121" s="188" t="s">
        <v>640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150</v>
      </c>
      <c r="AU121" s="18" t="s">
        <v>81</v>
      </c>
    </row>
    <row r="122" spans="1:47" s="2" customFormat="1" ht="10.2">
      <c r="A122" s="35"/>
      <c r="B122" s="36"/>
      <c r="C122" s="37"/>
      <c r="D122" s="192" t="s">
        <v>160</v>
      </c>
      <c r="E122" s="37"/>
      <c r="F122" s="193" t="s">
        <v>641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160</v>
      </c>
      <c r="AU122" s="18" t="s">
        <v>81</v>
      </c>
    </row>
    <row r="123" spans="2:51" s="13" customFormat="1" ht="10.2">
      <c r="B123" s="200"/>
      <c r="C123" s="201"/>
      <c r="D123" s="187" t="s">
        <v>219</v>
      </c>
      <c r="E123" s="202" t="s">
        <v>19</v>
      </c>
      <c r="F123" s="203" t="s">
        <v>642</v>
      </c>
      <c r="G123" s="201"/>
      <c r="H123" s="204">
        <v>11.664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219</v>
      </c>
      <c r="AU123" s="210" t="s">
        <v>81</v>
      </c>
      <c r="AV123" s="13" t="s">
        <v>81</v>
      </c>
      <c r="AW123" s="13" t="s">
        <v>33</v>
      </c>
      <c r="AX123" s="13" t="s">
        <v>79</v>
      </c>
      <c r="AY123" s="210" t="s">
        <v>137</v>
      </c>
    </row>
    <row r="124" spans="1:65" s="2" customFormat="1" ht="16.5" customHeight="1">
      <c r="A124" s="35"/>
      <c r="B124" s="36"/>
      <c r="C124" s="174" t="s">
        <v>185</v>
      </c>
      <c r="D124" s="174" t="s">
        <v>144</v>
      </c>
      <c r="E124" s="175" t="s">
        <v>643</v>
      </c>
      <c r="F124" s="176" t="s">
        <v>644</v>
      </c>
      <c r="G124" s="177" t="s">
        <v>214</v>
      </c>
      <c r="H124" s="178">
        <v>11.664</v>
      </c>
      <c r="I124" s="179"/>
      <c r="J124" s="180">
        <f>ROUND(I124*H124,2)</f>
        <v>0</v>
      </c>
      <c r="K124" s="176" t="s">
        <v>215</v>
      </c>
      <c r="L124" s="40"/>
      <c r="M124" s="181" t="s">
        <v>19</v>
      </c>
      <c r="N124" s="182" t="s">
        <v>42</v>
      </c>
      <c r="O124" s="65"/>
      <c r="P124" s="183">
        <f>O124*H124</f>
        <v>0</v>
      </c>
      <c r="Q124" s="183">
        <v>4E-05</v>
      </c>
      <c r="R124" s="183">
        <f>Q124*H124</f>
        <v>0.00046656000000000003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162</v>
      </c>
      <c r="AT124" s="185" t="s">
        <v>144</v>
      </c>
      <c r="AU124" s="185" t="s">
        <v>81</v>
      </c>
      <c r="AY124" s="18" t="s">
        <v>137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162</v>
      </c>
      <c r="BM124" s="185" t="s">
        <v>645</v>
      </c>
    </row>
    <row r="125" spans="1:47" s="2" customFormat="1" ht="10.2">
      <c r="A125" s="35"/>
      <c r="B125" s="36"/>
      <c r="C125" s="37"/>
      <c r="D125" s="187" t="s">
        <v>150</v>
      </c>
      <c r="E125" s="37"/>
      <c r="F125" s="188" t="s">
        <v>646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150</v>
      </c>
      <c r="AU125" s="18" t="s">
        <v>81</v>
      </c>
    </row>
    <row r="126" spans="1:47" s="2" customFormat="1" ht="10.2">
      <c r="A126" s="35"/>
      <c r="B126" s="36"/>
      <c r="C126" s="37"/>
      <c r="D126" s="192" t="s">
        <v>160</v>
      </c>
      <c r="E126" s="37"/>
      <c r="F126" s="193" t="s">
        <v>647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160</v>
      </c>
      <c r="AU126" s="18" t="s">
        <v>81</v>
      </c>
    </row>
    <row r="127" spans="2:51" s="13" customFormat="1" ht="10.2">
      <c r="B127" s="200"/>
      <c r="C127" s="201"/>
      <c r="D127" s="187" t="s">
        <v>219</v>
      </c>
      <c r="E127" s="202" t="s">
        <v>19</v>
      </c>
      <c r="F127" s="203" t="s">
        <v>642</v>
      </c>
      <c r="G127" s="201"/>
      <c r="H127" s="204">
        <v>11.664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219</v>
      </c>
      <c r="AU127" s="210" t="s">
        <v>81</v>
      </c>
      <c r="AV127" s="13" t="s">
        <v>81</v>
      </c>
      <c r="AW127" s="13" t="s">
        <v>33</v>
      </c>
      <c r="AX127" s="13" t="s">
        <v>79</v>
      </c>
      <c r="AY127" s="210" t="s">
        <v>137</v>
      </c>
    </row>
    <row r="128" spans="1:65" s="2" customFormat="1" ht="21.75" customHeight="1">
      <c r="A128" s="35"/>
      <c r="B128" s="36"/>
      <c r="C128" s="174" t="s">
        <v>190</v>
      </c>
      <c r="D128" s="174" t="s">
        <v>144</v>
      </c>
      <c r="E128" s="175" t="s">
        <v>648</v>
      </c>
      <c r="F128" s="176" t="s">
        <v>649</v>
      </c>
      <c r="G128" s="177" t="s">
        <v>367</v>
      </c>
      <c r="H128" s="178">
        <v>1.566</v>
      </c>
      <c r="I128" s="179"/>
      <c r="J128" s="180">
        <f>ROUND(I128*H128,2)</f>
        <v>0</v>
      </c>
      <c r="K128" s="176" t="s">
        <v>215</v>
      </c>
      <c r="L128" s="40"/>
      <c r="M128" s="181" t="s">
        <v>19</v>
      </c>
      <c r="N128" s="182" t="s">
        <v>42</v>
      </c>
      <c r="O128" s="65"/>
      <c r="P128" s="183">
        <f>O128*H128</f>
        <v>0</v>
      </c>
      <c r="Q128" s="183">
        <v>1.0383</v>
      </c>
      <c r="R128" s="183">
        <f>Q128*H128</f>
        <v>1.6259778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162</v>
      </c>
      <c r="AT128" s="185" t="s">
        <v>144</v>
      </c>
      <c r="AU128" s="185" t="s">
        <v>81</v>
      </c>
      <c r="AY128" s="18" t="s">
        <v>137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79</v>
      </c>
      <c r="BK128" s="186">
        <f>ROUND(I128*H128,2)</f>
        <v>0</v>
      </c>
      <c r="BL128" s="18" t="s">
        <v>162</v>
      </c>
      <c r="BM128" s="185" t="s">
        <v>650</v>
      </c>
    </row>
    <row r="129" spans="1:47" s="2" customFormat="1" ht="19.2">
      <c r="A129" s="35"/>
      <c r="B129" s="36"/>
      <c r="C129" s="37"/>
      <c r="D129" s="187" t="s">
        <v>150</v>
      </c>
      <c r="E129" s="37"/>
      <c r="F129" s="188" t="s">
        <v>651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150</v>
      </c>
      <c r="AU129" s="18" t="s">
        <v>81</v>
      </c>
    </row>
    <row r="130" spans="1:47" s="2" customFormat="1" ht="10.2">
      <c r="A130" s="35"/>
      <c r="B130" s="36"/>
      <c r="C130" s="37"/>
      <c r="D130" s="192" t="s">
        <v>160</v>
      </c>
      <c r="E130" s="37"/>
      <c r="F130" s="193" t="s">
        <v>652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160</v>
      </c>
      <c r="AU130" s="18" t="s">
        <v>81</v>
      </c>
    </row>
    <row r="131" spans="2:51" s="13" customFormat="1" ht="10.2">
      <c r="B131" s="200"/>
      <c r="C131" s="201"/>
      <c r="D131" s="187" t="s">
        <v>219</v>
      </c>
      <c r="E131" s="202" t="s">
        <v>19</v>
      </c>
      <c r="F131" s="203" t="s">
        <v>653</v>
      </c>
      <c r="G131" s="201"/>
      <c r="H131" s="204">
        <v>1.566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219</v>
      </c>
      <c r="AU131" s="210" t="s">
        <v>81</v>
      </c>
      <c r="AV131" s="13" t="s">
        <v>81</v>
      </c>
      <c r="AW131" s="13" t="s">
        <v>33</v>
      </c>
      <c r="AX131" s="13" t="s">
        <v>79</v>
      </c>
      <c r="AY131" s="210" t="s">
        <v>137</v>
      </c>
    </row>
    <row r="132" spans="2:63" s="12" customFormat="1" ht="22.8" customHeight="1">
      <c r="B132" s="158"/>
      <c r="C132" s="159"/>
      <c r="D132" s="160" t="s">
        <v>70</v>
      </c>
      <c r="E132" s="172" t="s">
        <v>155</v>
      </c>
      <c r="F132" s="172" t="s">
        <v>654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SUM(P133:P160)</f>
        <v>0</v>
      </c>
      <c r="Q132" s="166"/>
      <c r="R132" s="167">
        <f>SUM(R133:R160)</f>
        <v>29.75015984</v>
      </c>
      <c r="S132" s="166"/>
      <c r="T132" s="168">
        <f>SUM(T133:T160)</f>
        <v>0</v>
      </c>
      <c r="AR132" s="169" t="s">
        <v>79</v>
      </c>
      <c r="AT132" s="170" t="s">
        <v>70</v>
      </c>
      <c r="AU132" s="170" t="s">
        <v>79</v>
      </c>
      <c r="AY132" s="169" t="s">
        <v>137</v>
      </c>
      <c r="BK132" s="171">
        <f>SUM(BK133:BK160)</f>
        <v>0</v>
      </c>
    </row>
    <row r="133" spans="1:65" s="2" customFormat="1" ht="16.5" customHeight="1">
      <c r="A133" s="35"/>
      <c r="B133" s="36"/>
      <c r="C133" s="174" t="s">
        <v>195</v>
      </c>
      <c r="D133" s="174" t="s">
        <v>144</v>
      </c>
      <c r="E133" s="175" t="s">
        <v>655</v>
      </c>
      <c r="F133" s="176" t="s">
        <v>656</v>
      </c>
      <c r="G133" s="177" t="s">
        <v>274</v>
      </c>
      <c r="H133" s="178">
        <v>10.64</v>
      </c>
      <c r="I133" s="179"/>
      <c r="J133" s="180">
        <f>ROUND(I133*H133,2)</f>
        <v>0</v>
      </c>
      <c r="K133" s="176" t="s">
        <v>215</v>
      </c>
      <c r="L133" s="40"/>
      <c r="M133" s="181" t="s">
        <v>19</v>
      </c>
      <c r="N133" s="182" t="s">
        <v>42</v>
      </c>
      <c r="O133" s="65"/>
      <c r="P133" s="183">
        <f>O133*H133</f>
        <v>0</v>
      </c>
      <c r="Q133" s="183">
        <v>2.50187</v>
      </c>
      <c r="R133" s="183">
        <f>Q133*H133</f>
        <v>26.6198968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162</v>
      </c>
      <c r="AT133" s="185" t="s">
        <v>144</v>
      </c>
      <c r="AU133" s="185" t="s">
        <v>81</v>
      </c>
      <c r="AY133" s="18" t="s">
        <v>137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162</v>
      </c>
      <c r="BM133" s="185" t="s">
        <v>657</v>
      </c>
    </row>
    <row r="134" spans="1:47" s="2" customFormat="1" ht="19.2">
      <c r="A134" s="35"/>
      <c r="B134" s="36"/>
      <c r="C134" s="37"/>
      <c r="D134" s="187" t="s">
        <v>150</v>
      </c>
      <c r="E134" s="37"/>
      <c r="F134" s="188" t="s">
        <v>658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150</v>
      </c>
      <c r="AU134" s="18" t="s">
        <v>81</v>
      </c>
    </row>
    <row r="135" spans="1:47" s="2" customFormat="1" ht="10.2">
      <c r="A135" s="35"/>
      <c r="B135" s="36"/>
      <c r="C135" s="37"/>
      <c r="D135" s="192" t="s">
        <v>160</v>
      </c>
      <c r="E135" s="37"/>
      <c r="F135" s="193" t="s">
        <v>659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160</v>
      </c>
      <c r="AU135" s="18" t="s">
        <v>81</v>
      </c>
    </row>
    <row r="136" spans="2:51" s="13" customFormat="1" ht="10.2">
      <c r="B136" s="200"/>
      <c r="C136" s="201"/>
      <c r="D136" s="187" t="s">
        <v>219</v>
      </c>
      <c r="E136" s="202" t="s">
        <v>19</v>
      </c>
      <c r="F136" s="203" t="s">
        <v>660</v>
      </c>
      <c r="G136" s="201"/>
      <c r="H136" s="204">
        <v>10.64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219</v>
      </c>
      <c r="AU136" s="210" t="s">
        <v>81</v>
      </c>
      <c r="AV136" s="13" t="s">
        <v>81</v>
      </c>
      <c r="AW136" s="13" t="s">
        <v>33</v>
      </c>
      <c r="AX136" s="13" t="s">
        <v>79</v>
      </c>
      <c r="AY136" s="210" t="s">
        <v>137</v>
      </c>
    </row>
    <row r="137" spans="1:65" s="2" customFormat="1" ht="24.15" customHeight="1">
      <c r="A137" s="35"/>
      <c r="B137" s="36"/>
      <c r="C137" s="174" t="s">
        <v>199</v>
      </c>
      <c r="D137" s="174" t="s">
        <v>144</v>
      </c>
      <c r="E137" s="175" t="s">
        <v>661</v>
      </c>
      <c r="F137" s="176" t="s">
        <v>662</v>
      </c>
      <c r="G137" s="177" t="s">
        <v>214</v>
      </c>
      <c r="H137" s="178">
        <v>55.404</v>
      </c>
      <c r="I137" s="179"/>
      <c r="J137" s="180">
        <f>ROUND(I137*H137,2)</f>
        <v>0</v>
      </c>
      <c r="K137" s="176" t="s">
        <v>215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0.00275</v>
      </c>
      <c r="R137" s="183">
        <f>Q137*H137</f>
        <v>0.152361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162</v>
      </c>
      <c r="AT137" s="185" t="s">
        <v>144</v>
      </c>
      <c r="AU137" s="185" t="s">
        <v>81</v>
      </c>
      <c r="AY137" s="18" t="s">
        <v>137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162</v>
      </c>
      <c r="BM137" s="185" t="s">
        <v>663</v>
      </c>
    </row>
    <row r="138" spans="1:47" s="2" customFormat="1" ht="19.2">
      <c r="A138" s="35"/>
      <c r="B138" s="36"/>
      <c r="C138" s="37"/>
      <c r="D138" s="187" t="s">
        <v>150</v>
      </c>
      <c r="E138" s="37"/>
      <c r="F138" s="188" t="s">
        <v>664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150</v>
      </c>
      <c r="AU138" s="18" t="s">
        <v>81</v>
      </c>
    </row>
    <row r="139" spans="1:47" s="2" customFormat="1" ht="10.2">
      <c r="A139" s="35"/>
      <c r="B139" s="36"/>
      <c r="C139" s="37"/>
      <c r="D139" s="192" t="s">
        <v>160</v>
      </c>
      <c r="E139" s="37"/>
      <c r="F139" s="193" t="s">
        <v>665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160</v>
      </c>
      <c r="AU139" s="18" t="s">
        <v>81</v>
      </c>
    </row>
    <row r="140" spans="2:51" s="13" customFormat="1" ht="10.2">
      <c r="B140" s="200"/>
      <c r="C140" s="201"/>
      <c r="D140" s="187" t="s">
        <v>219</v>
      </c>
      <c r="E140" s="202" t="s">
        <v>19</v>
      </c>
      <c r="F140" s="203" t="s">
        <v>666</v>
      </c>
      <c r="G140" s="201"/>
      <c r="H140" s="204">
        <v>55.404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219</v>
      </c>
      <c r="AU140" s="210" t="s">
        <v>81</v>
      </c>
      <c r="AV140" s="13" t="s">
        <v>81</v>
      </c>
      <c r="AW140" s="13" t="s">
        <v>33</v>
      </c>
      <c r="AX140" s="13" t="s">
        <v>79</v>
      </c>
      <c r="AY140" s="210" t="s">
        <v>137</v>
      </c>
    </row>
    <row r="141" spans="1:65" s="2" customFormat="1" ht="24.15" customHeight="1">
      <c r="A141" s="35"/>
      <c r="B141" s="36"/>
      <c r="C141" s="174" t="s">
        <v>283</v>
      </c>
      <c r="D141" s="174" t="s">
        <v>144</v>
      </c>
      <c r="E141" s="175" t="s">
        <v>667</v>
      </c>
      <c r="F141" s="176" t="s">
        <v>668</v>
      </c>
      <c r="G141" s="177" t="s">
        <v>214</v>
      </c>
      <c r="H141" s="178">
        <v>55.404</v>
      </c>
      <c r="I141" s="179"/>
      <c r="J141" s="180">
        <f>ROUND(I141*H141,2)</f>
        <v>0</v>
      </c>
      <c r="K141" s="176" t="s">
        <v>215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162</v>
      </c>
      <c r="AT141" s="185" t="s">
        <v>144</v>
      </c>
      <c r="AU141" s="185" t="s">
        <v>81</v>
      </c>
      <c r="AY141" s="18" t="s">
        <v>137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162</v>
      </c>
      <c r="BM141" s="185" t="s">
        <v>669</v>
      </c>
    </row>
    <row r="142" spans="1:47" s="2" customFormat="1" ht="19.2">
      <c r="A142" s="35"/>
      <c r="B142" s="36"/>
      <c r="C142" s="37"/>
      <c r="D142" s="187" t="s">
        <v>150</v>
      </c>
      <c r="E142" s="37"/>
      <c r="F142" s="188" t="s">
        <v>670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150</v>
      </c>
      <c r="AU142" s="18" t="s">
        <v>81</v>
      </c>
    </row>
    <row r="143" spans="1:47" s="2" customFormat="1" ht="10.2">
      <c r="A143" s="35"/>
      <c r="B143" s="36"/>
      <c r="C143" s="37"/>
      <c r="D143" s="192" t="s">
        <v>160</v>
      </c>
      <c r="E143" s="37"/>
      <c r="F143" s="193" t="s">
        <v>671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160</v>
      </c>
      <c r="AU143" s="18" t="s">
        <v>81</v>
      </c>
    </row>
    <row r="144" spans="2:51" s="13" customFormat="1" ht="10.2">
      <c r="B144" s="200"/>
      <c r="C144" s="201"/>
      <c r="D144" s="187" t="s">
        <v>219</v>
      </c>
      <c r="E144" s="202" t="s">
        <v>19</v>
      </c>
      <c r="F144" s="203" t="s">
        <v>666</v>
      </c>
      <c r="G144" s="201"/>
      <c r="H144" s="204">
        <v>55.404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219</v>
      </c>
      <c r="AU144" s="210" t="s">
        <v>81</v>
      </c>
      <c r="AV144" s="13" t="s">
        <v>81</v>
      </c>
      <c r="AW144" s="13" t="s">
        <v>33</v>
      </c>
      <c r="AX144" s="13" t="s">
        <v>79</v>
      </c>
      <c r="AY144" s="210" t="s">
        <v>137</v>
      </c>
    </row>
    <row r="145" spans="1:65" s="2" customFormat="1" ht="16.5" customHeight="1">
      <c r="A145" s="35"/>
      <c r="B145" s="36"/>
      <c r="C145" s="174" t="s">
        <v>293</v>
      </c>
      <c r="D145" s="174" t="s">
        <v>144</v>
      </c>
      <c r="E145" s="175" t="s">
        <v>672</v>
      </c>
      <c r="F145" s="176" t="s">
        <v>673</v>
      </c>
      <c r="G145" s="177" t="s">
        <v>367</v>
      </c>
      <c r="H145" s="178">
        <v>1.915</v>
      </c>
      <c r="I145" s="179"/>
      <c r="J145" s="180">
        <f>ROUND(I145*H145,2)</f>
        <v>0</v>
      </c>
      <c r="K145" s="176" t="s">
        <v>215</v>
      </c>
      <c r="L145" s="40"/>
      <c r="M145" s="181" t="s">
        <v>19</v>
      </c>
      <c r="N145" s="182" t="s">
        <v>42</v>
      </c>
      <c r="O145" s="65"/>
      <c r="P145" s="183">
        <f>O145*H145</f>
        <v>0</v>
      </c>
      <c r="Q145" s="183">
        <v>1.04922</v>
      </c>
      <c r="R145" s="183">
        <f>Q145*H145</f>
        <v>2.0092563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162</v>
      </c>
      <c r="AT145" s="185" t="s">
        <v>144</v>
      </c>
      <c r="AU145" s="185" t="s">
        <v>81</v>
      </c>
      <c r="AY145" s="18" t="s">
        <v>137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162</v>
      </c>
      <c r="BM145" s="185" t="s">
        <v>674</v>
      </c>
    </row>
    <row r="146" spans="1:47" s="2" customFormat="1" ht="28.8">
      <c r="A146" s="35"/>
      <c r="B146" s="36"/>
      <c r="C146" s="37"/>
      <c r="D146" s="187" t="s">
        <v>150</v>
      </c>
      <c r="E146" s="37"/>
      <c r="F146" s="188" t="s">
        <v>675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150</v>
      </c>
      <c r="AU146" s="18" t="s">
        <v>81</v>
      </c>
    </row>
    <row r="147" spans="1:47" s="2" customFormat="1" ht="10.2">
      <c r="A147" s="35"/>
      <c r="B147" s="36"/>
      <c r="C147" s="37"/>
      <c r="D147" s="192" t="s">
        <v>160</v>
      </c>
      <c r="E147" s="37"/>
      <c r="F147" s="193" t="s">
        <v>676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160</v>
      </c>
      <c r="AU147" s="18" t="s">
        <v>81</v>
      </c>
    </row>
    <row r="148" spans="2:51" s="13" customFormat="1" ht="10.2">
      <c r="B148" s="200"/>
      <c r="C148" s="201"/>
      <c r="D148" s="187" t="s">
        <v>219</v>
      </c>
      <c r="E148" s="202" t="s">
        <v>19</v>
      </c>
      <c r="F148" s="203" t="s">
        <v>677</v>
      </c>
      <c r="G148" s="201"/>
      <c r="H148" s="204">
        <v>1.915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219</v>
      </c>
      <c r="AU148" s="210" t="s">
        <v>81</v>
      </c>
      <c r="AV148" s="13" t="s">
        <v>81</v>
      </c>
      <c r="AW148" s="13" t="s">
        <v>33</v>
      </c>
      <c r="AX148" s="13" t="s">
        <v>79</v>
      </c>
      <c r="AY148" s="210" t="s">
        <v>137</v>
      </c>
    </row>
    <row r="149" spans="1:65" s="2" customFormat="1" ht="16.5" customHeight="1">
      <c r="A149" s="35"/>
      <c r="B149" s="36"/>
      <c r="C149" s="174" t="s">
        <v>8</v>
      </c>
      <c r="D149" s="174" t="s">
        <v>144</v>
      </c>
      <c r="E149" s="175" t="s">
        <v>678</v>
      </c>
      <c r="F149" s="176" t="s">
        <v>679</v>
      </c>
      <c r="G149" s="177" t="s">
        <v>274</v>
      </c>
      <c r="H149" s="178">
        <v>2.6</v>
      </c>
      <c r="I149" s="179"/>
      <c r="J149" s="180">
        <f>ROUND(I149*H149,2)</f>
        <v>0</v>
      </c>
      <c r="K149" s="176" t="s">
        <v>215</v>
      </c>
      <c r="L149" s="40"/>
      <c r="M149" s="181" t="s">
        <v>19</v>
      </c>
      <c r="N149" s="182" t="s">
        <v>42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162</v>
      </c>
      <c r="AT149" s="185" t="s">
        <v>144</v>
      </c>
      <c r="AU149" s="185" t="s">
        <v>81</v>
      </c>
      <c r="AY149" s="18" t="s">
        <v>137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79</v>
      </c>
      <c r="BK149" s="186">
        <f>ROUND(I149*H149,2)</f>
        <v>0</v>
      </c>
      <c r="BL149" s="18" t="s">
        <v>162</v>
      </c>
      <c r="BM149" s="185" t="s">
        <v>680</v>
      </c>
    </row>
    <row r="150" spans="1:47" s="2" customFormat="1" ht="10.2">
      <c r="A150" s="35"/>
      <c r="B150" s="36"/>
      <c r="C150" s="37"/>
      <c r="D150" s="187" t="s">
        <v>150</v>
      </c>
      <c r="E150" s="37"/>
      <c r="F150" s="188" t="s">
        <v>681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150</v>
      </c>
      <c r="AU150" s="18" t="s">
        <v>81</v>
      </c>
    </row>
    <row r="151" spans="1:47" s="2" customFormat="1" ht="10.2">
      <c r="A151" s="35"/>
      <c r="B151" s="36"/>
      <c r="C151" s="37"/>
      <c r="D151" s="192" t="s">
        <v>160</v>
      </c>
      <c r="E151" s="37"/>
      <c r="F151" s="193" t="s">
        <v>682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160</v>
      </c>
      <c r="AU151" s="18" t="s">
        <v>81</v>
      </c>
    </row>
    <row r="152" spans="2:51" s="13" customFormat="1" ht="10.2">
      <c r="B152" s="200"/>
      <c r="C152" s="201"/>
      <c r="D152" s="187" t="s">
        <v>219</v>
      </c>
      <c r="E152" s="202" t="s">
        <v>19</v>
      </c>
      <c r="F152" s="203" t="s">
        <v>683</v>
      </c>
      <c r="G152" s="201"/>
      <c r="H152" s="204">
        <v>2.6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219</v>
      </c>
      <c r="AU152" s="210" t="s">
        <v>81</v>
      </c>
      <c r="AV152" s="13" t="s">
        <v>81</v>
      </c>
      <c r="AW152" s="13" t="s">
        <v>33</v>
      </c>
      <c r="AX152" s="13" t="s">
        <v>79</v>
      </c>
      <c r="AY152" s="210" t="s">
        <v>137</v>
      </c>
    </row>
    <row r="153" spans="1:65" s="2" customFormat="1" ht="16.5" customHeight="1">
      <c r="A153" s="35"/>
      <c r="B153" s="36"/>
      <c r="C153" s="174" t="s">
        <v>306</v>
      </c>
      <c r="D153" s="174" t="s">
        <v>144</v>
      </c>
      <c r="E153" s="175" t="s">
        <v>684</v>
      </c>
      <c r="F153" s="176" t="s">
        <v>685</v>
      </c>
      <c r="G153" s="177" t="s">
        <v>214</v>
      </c>
      <c r="H153" s="178">
        <v>10.141</v>
      </c>
      <c r="I153" s="179"/>
      <c r="J153" s="180">
        <f>ROUND(I153*H153,2)</f>
        <v>0</v>
      </c>
      <c r="K153" s="176" t="s">
        <v>215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0.04174</v>
      </c>
      <c r="R153" s="183">
        <f>Q153*H153</f>
        <v>0.42328534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162</v>
      </c>
      <c r="AT153" s="185" t="s">
        <v>144</v>
      </c>
      <c r="AU153" s="185" t="s">
        <v>81</v>
      </c>
      <c r="AY153" s="18" t="s">
        <v>137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162</v>
      </c>
      <c r="BM153" s="185" t="s">
        <v>686</v>
      </c>
    </row>
    <row r="154" spans="1:47" s="2" customFormat="1" ht="10.2">
      <c r="A154" s="35"/>
      <c r="B154" s="36"/>
      <c r="C154" s="37"/>
      <c r="D154" s="187" t="s">
        <v>150</v>
      </c>
      <c r="E154" s="37"/>
      <c r="F154" s="188" t="s">
        <v>687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150</v>
      </c>
      <c r="AU154" s="18" t="s">
        <v>81</v>
      </c>
    </row>
    <row r="155" spans="1:47" s="2" customFormat="1" ht="10.2">
      <c r="A155" s="35"/>
      <c r="B155" s="36"/>
      <c r="C155" s="37"/>
      <c r="D155" s="192" t="s">
        <v>160</v>
      </c>
      <c r="E155" s="37"/>
      <c r="F155" s="193" t="s">
        <v>688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160</v>
      </c>
      <c r="AU155" s="18" t="s">
        <v>81</v>
      </c>
    </row>
    <row r="156" spans="2:51" s="13" customFormat="1" ht="10.2">
      <c r="B156" s="200"/>
      <c r="C156" s="201"/>
      <c r="D156" s="187" t="s">
        <v>219</v>
      </c>
      <c r="E156" s="202" t="s">
        <v>19</v>
      </c>
      <c r="F156" s="203" t="s">
        <v>689</v>
      </c>
      <c r="G156" s="201"/>
      <c r="H156" s="204">
        <v>10.141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219</v>
      </c>
      <c r="AU156" s="210" t="s">
        <v>81</v>
      </c>
      <c r="AV156" s="13" t="s">
        <v>81</v>
      </c>
      <c r="AW156" s="13" t="s">
        <v>33</v>
      </c>
      <c r="AX156" s="13" t="s">
        <v>79</v>
      </c>
      <c r="AY156" s="210" t="s">
        <v>137</v>
      </c>
    </row>
    <row r="157" spans="1:65" s="2" customFormat="1" ht="16.5" customHeight="1">
      <c r="A157" s="35"/>
      <c r="B157" s="36"/>
      <c r="C157" s="174" t="s">
        <v>312</v>
      </c>
      <c r="D157" s="174" t="s">
        <v>144</v>
      </c>
      <c r="E157" s="175" t="s">
        <v>690</v>
      </c>
      <c r="F157" s="176" t="s">
        <v>691</v>
      </c>
      <c r="G157" s="177" t="s">
        <v>367</v>
      </c>
      <c r="H157" s="178">
        <v>0.52</v>
      </c>
      <c r="I157" s="179"/>
      <c r="J157" s="180">
        <f>ROUND(I157*H157,2)</f>
        <v>0</v>
      </c>
      <c r="K157" s="176" t="s">
        <v>215</v>
      </c>
      <c r="L157" s="40"/>
      <c r="M157" s="181" t="s">
        <v>19</v>
      </c>
      <c r="N157" s="182" t="s">
        <v>42</v>
      </c>
      <c r="O157" s="65"/>
      <c r="P157" s="183">
        <f>O157*H157</f>
        <v>0</v>
      </c>
      <c r="Q157" s="183">
        <v>1.04877</v>
      </c>
      <c r="R157" s="183">
        <f>Q157*H157</f>
        <v>0.5453604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162</v>
      </c>
      <c r="AT157" s="185" t="s">
        <v>144</v>
      </c>
      <c r="AU157" s="185" t="s">
        <v>81</v>
      </c>
      <c r="AY157" s="18" t="s">
        <v>137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79</v>
      </c>
      <c r="BK157" s="186">
        <f>ROUND(I157*H157,2)</f>
        <v>0</v>
      </c>
      <c r="BL157" s="18" t="s">
        <v>162</v>
      </c>
      <c r="BM157" s="185" t="s">
        <v>692</v>
      </c>
    </row>
    <row r="158" spans="1:47" s="2" customFormat="1" ht="19.2">
      <c r="A158" s="35"/>
      <c r="B158" s="36"/>
      <c r="C158" s="37"/>
      <c r="D158" s="187" t="s">
        <v>150</v>
      </c>
      <c r="E158" s="37"/>
      <c r="F158" s="188" t="s">
        <v>693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150</v>
      </c>
      <c r="AU158" s="18" t="s">
        <v>81</v>
      </c>
    </row>
    <row r="159" spans="1:47" s="2" customFormat="1" ht="10.2">
      <c r="A159" s="35"/>
      <c r="B159" s="36"/>
      <c r="C159" s="37"/>
      <c r="D159" s="192" t="s">
        <v>160</v>
      </c>
      <c r="E159" s="37"/>
      <c r="F159" s="193" t="s">
        <v>694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160</v>
      </c>
      <c r="AU159" s="18" t="s">
        <v>81</v>
      </c>
    </row>
    <row r="160" spans="2:51" s="13" customFormat="1" ht="10.2">
      <c r="B160" s="200"/>
      <c r="C160" s="201"/>
      <c r="D160" s="187" t="s">
        <v>219</v>
      </c>
      <c r="E160" s="202" t="s">
        <v>19</v>
      </c>
      <c r="F160" s="203" t="s">
        <v>695</v>
      </c>
      <c r="G160" s="201"/>
      <c r="H160" s="204">
        <v>0.52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219</v>
      </c>
      <c r="AU160" s="210" t="s">
        <v>81</v>
      </c>
      <c r="AV160" s="13" t="s">
        <v>81</v>
      </c>
      <c r="AW160" s="13" t="s">
        <v>33</v>
      </c>
      <c r="AX160" s="13" t="s">
        <v>79</v>
      </c>
      <c r="AY160" s="210" t="s">
        <v>137</v>
      </c>
    </row>
    <row r="161" spans="2:63" s="12" customFormat="1" ht="22.8" customHeight="1">
      <c r="B161" s="158"/>
      <c r="C161" s="159"/>
      <c r="D161" s="160" t="s">
        <v>70</v>
      </c>
      <c r="E161" s="172" t="s">
        <v>162</v>
      </c>
      <c r="F161" s="172" t="s">
        <v>467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SUM(P162:P164)</f>
        <v>0</v>
      </c>
      <c r="Q161" s="166"/>
      <c r="R161" s="167">
        <f>SUM(R162:R164)</f>
        <v>10.827599999999999</v>
      </c>
      <c r="S161" s="166"/>
      <c r="T161" s="168">
        <f>SUM(T162:T164)</f>
        <v>0</v>
      </c>
      <c r="AR161" s="169" t="s">
        <v>79</v>
      </c>
      <c r="AT161" s="170" t="s">
        <v>70</v>
      </c>
      <c r="AU161" s="170" t="s">
        <v>79</v>
      </c>
      <c r="AY161" s="169" t="s">
        <v>137</v>
      </c>
      <c r="BK161" s="171">
        <f>SUM(BK162:BK164)</f>
        <v>0</v>
      </c>
    </row>
    <row r="162" spans="1:65" s="2" customFormat="1" ht="33" customHeight="1">
      <c r="A162" s="35"/>
      <c r="B162" s="36"/>
      <c r="C162" s="174" t="s">
        <v>318</v>
      </c>
      <c r="D162" s="174" t="s">
        <v>144</v>
      </c>
      <c r="E162" s="175" t="s">
        <v>696</v>
      </c>
      <c r="F162" s="176" t="s">
        <v>697</v>
      </c>
      <c r="G162" s="177" t="s">
        <v>214</v>
      </c>
      <c r="H162" s="178">
        <v>10.5</v>
      </c>
      <c r="I162" s="179"/>
      <c r="J162" s="180">
        <f>ROUND(I162*H162,2)</f>
        <v>0</v>
      </c>
      <c r="K162" s="176" t="s">
        <v>215</v>
      </c>
      <c r="L162" s="40"/>
      <c r="M162" s="181" t="s">
        <v>19</v>
      </c>
      <c r="N162" s="182" t="s">
        <v>42</v>
      </c>
      <c r="O162" s="65"/>
      <c r="P162" s="183">
        <f>O162*H162</f>
        <v>0</v>
      </c>
      <c r="Q162" s="183">
        <v>1.0312</v>
      </c>
      <c r="R162" s="183">
        <f>Q162*H162</f>
        <v>10.827599999999999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162</v>
      </c>
      <c r="AT162" s="185" t="s">
        <v>144</v>
      </c>
      <c r="AU162" s="185" t="s">
        <v>81</v>
      </c>
      <c r="AY162" s="18" t="s">
        <v>137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79</v>
      </c>
      <c r="BK162" s="186">
        <f>ROUND(I162*H162,2)</f>
        <v>0</v>
      </c>
      <c r="BL162" s="18" t="s">
        <v>162</v>
      </c>
      <c r="BM162" s="185" t="s">
        <v>698</v>
      </c>
    </row>
    <row r="163" spans="1:47" s="2" customFormat="1" ht="38.4">
      <c r="A163" s="35"/>
      <c r="B163" s="36"/>
      <c r="C163" s="37"/>
      <c r="D163" s="187" t="s">
        <v>150</v>
      </c>
      <c r="E163" s="37"/>
      <c r="F163" s="188" t="s">
        <v>699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150</v>
      </c>
      <c r="AU163" s="18" t="s">
        <v>81</v>
      </c>
    </row>
    <row r="164" spans="1:47" s="2" customFormat="1" ht="10.2">
      <c r="A164" s="35"/>
      <c r="B164" s="36"/>
      <c r="C164" s="37"/>
      <c r="D164" s="192" t="s">
        <v>160</v>
      </c>
      <c r="E164" s="37"/>
      <c r="F164" s="193" t="s">
        <v>700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160</v>
      </c>
      <c r="AU164" s="18" t="s">
        <v>81</v>
      </c>
    </row>
    <row r="165" spans="2:63" s="12" customFormat="1" ht="22.8" customHeight="1">
      <c r="B165" s="158"/>
      <c r="C165" s="159"/>
      <c r="D165" s="160" t="s">
        <v>70</v>
      </c>
      <c r="E165" s="172" t="s">
        <v>170</v>
      </c>
      <c r="F165" s="172" t="s">
        <v>701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v>0</v>
      </c>
      <c r="Q165" s="166"/>
      <c r="R165" s="167">
        <v>0</v>
      </c>
      <c r="S165" s="166"/>
      <c r="T165" s="168">
        <v>0</v>
      </c>
      <c r="AR165" s="169" t="s">
        <v>79</v>
      </c>
      <c r="AT165" s="170" t="s">
        <v>70</v>
      </c>
      <c r="AU165" s="170" t="s">
        <v>79</v>
      </c>
      <c r="AY165" s="169" t="s">
        <v>137</v>
      </c>
      <c r="BK165" s="171">
        <v>0</v>
      </c>
    </row>
    <row r="166" spans="2:63" s="12" customFormat="1" ht="22.8" customHeight="1">
      <c r="B166" s="158"/>
      <c r="C166" s="159"/>
      <c r="D166" s="160" t="s">
        <v>70</v>
      </c>
      <c r="E166" s="172" t="s">
        <v>185</v>
      </c>
      <c r="F166" s="172" t="s">
        <v>550</v>
      </c>
      <c r="G166" s="159"/>
      <c r="H166" s="159"/>
      <c r="I166" s="162"/>
      <c r="J166" s="173">
        <f>BK166</f>
        <v>0</v>
      </c>
      <c r="K166" s="159"/>
      <c r="L166" s="164"/>
      <c r="M166" s="165"/>
      <c r="N166" s="166"/>
      <c r="O166" s="166"/>
      <c r="P166" s="167">
        <f>SUM(P167:P170)</f>
        <v>0</v>
      </c>
      <c r="Q166" s="166"/>
      <c r="R166" s="167">
        <f>SUM(R167:R170)</f>
        <v>0.30597894</v>
      </c>
      <c r="S166" s="166"/>
      <c r="T166" s="168">
        <f>SUM(T167:T170)</f>
        <v>6.033599999999999</v>
      </c>
      <c r="AR166" s="169" t="s">
        <v>79</v>
      </c>
      <c r="AT166" s="170" t="s">
        <v>70</v>
      </c>
      <c r="AU166" s="170" t="s">
        <v>79</v>
      </c>
      <c r="AY166" s="169" t="s">
        <v>137</v>
      </c>
      <c r="BK166" s="171">
        <f>SUM(BK167:BK170)</f>
        <v>0</v>
      </c>
    </row>
    <row r="167" spans="1:65" s="2" customFormat="1" ht="16.5" customHeight="1">
      <c r="A167" s="35"/>
      <c r="B167" s="36"/>
      <c r="C167" s="174" t="s">
        <v>336</v>
      </c>
      <c r="D167" s="174" t="s">
        <v>144</v>
      </c>
      <c r="E167" s="175" t="s">
        <v>702</v>
      </c>
      <c r="F167" s="176" t="s">
        <v>703</v>
      </c>
      <c r="G167" s="177" t="s">
        <v>274</v>
      </c>
      <c r="H167" s="178">
        <v>2.514</v>
      </c>
      <c r="I167" s="179"/>
      <c r="J167" s="180">
        <f>ROUND(I167*H167,2)</f>
        <v>0</v>
      </c>
      <c r="K167" s="176" t="s">
        <v>215</v>
      </c>
      <c r="L167" s="40"/>
      <c r="M167" s="181" t="s">
        <v>19</v>
      </c>
      <c r="N167" s="182" t="s">
        <v>42</v>
      </c>
      <c r="O167" s="65"/>
      <c r="P167" s="183">
        <f>O167*H167</f>
        <v>0</v>
      </c>
      <c r="Q167" s="183">
        <v>0.12171</v>
      </c>
      <c r="R167" s="183">
        <f>Q167*H167</f>
        <v>0.30597894</v>
      </c>
      <c r="S167" s="183">
        <v>2.4</v>
      </c>
      <c r="T167" s="184">
        <f>S167*H167</f>
        <v>6.033599999999999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162</v>
      </c>
      <c r="AT167" s="185" t="s">
        <v>144</v>
      </c>
      <c r="AU167" s="185" t="s">
        <v>81</v>
      </c>
      <c r="AY167" s="18" t="s">
        <v>137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79</v>
      </c>
      <c r="BK167" s="186">
        <f>ROUND(I167*H167,2)</f>
        <v>0</v>
      </c>
      <c r="BL167" s="18" t="s">
        <v>162</v>
      </c>
      <c r="BM167" s="185" t="s">
        <v>704</v>
      </c>
    </row>
    <row r="168" spans="1:47" s="2" customFormat="1" ht="19.2">
      <c r="A168" s="35"/>
      <c r="B168" s="36"/>
      <c r="C168" s="37"/>
      <c r="D168" s="187" t="s">
        <v>150</v>
      </c>
      <c r="E168" s="37"/>
      <c r="F168" s="188" t="s">
        <v>705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150</v>
      </c>
      <c r="AU168" s="18" t="s">
        <v>81</v>
      </c>
    </row>
    <row r="169" spans="1:47" s="2" customFormat="1" ht="10.2">
      <c r="A169" s="35"/>
      <c r="B169" s="36"/>
      <c r="C169" s="37"/>
      <c r="D169" s="192" t="s">
        <v>160</v>
      </c>
      <c r="E169" s="37"/>
      <c r="F169" s="193" t="s">
        <v>706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160</v>
      </c>
      <c r="AU169" s="18" t="s">
        <v>81</v>
      </c>
    </row>
    <row r="170" spans="2:51" s="13" customFormat="1" ht="10.2">
      <c r="B170" s="200"/>
      <c r="C170" s="201"/>
      <c r="D170" s="187" t="s">
        <v>219</v>
      </c>
      <c r="E170" s="202" t="s">
        <v>19</v>
      </c>
      <c r="F170" s="203" t="s">
        <v>707</v>
      </c>
      <c r="G170" s="201"/>
      <c r="H170" s="204">
        <v>2.514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219</v>
      </c>
      <c r="AU170" s="210" t="s">
        <v>81</v>
      </c>
      <c r="AV170" s="13" t="s">
        <v>81</v>
      </c>
      <c r="AW170" s="13" t="s">
        <v>33</v>
      </c>
      <c r="AX170" s="13" t="s">
        <v>79</v>
      </c>
      <c r="AY170" s="210" t="s">
        <v>137</v>
      </c>
    </row>
    <row r="171" spans="2:63" s="12" customFormat="1" ht="22.8" customHeight="1">
      <c r="B171" s="158"/>
      <c r="C171" s="159"/>
      <c r="D171" s="160" t="s">
        <v>70</v>
      </c>
      <c r="E171" s="172" t="s">
        <v>591</v>
      </c>
      <c r="F171" s="172" t="s">
        <v>592</v>
      </c>
      <c r="G171" s="159"/>
      <c r="H171" s="159"/>
      <c r="I171" s="162"/>
      <c r="J171" s="173">
        <f>BK171</f>
        <v>0</v>
      </c>
      <c r="K171" s="159"/>
      <c r="L171" s="164"/>
      <c r="M171" s="165"/>
      <c r="N171" s="166"/>
      <c r="O171" s="166"/>
      <c r="P171" s="167">
        <f>SUM(P172:P174)</f>
        <v>0</v>
      </c>
      <c r="Q171" s="166"/>
      <c r="R171" s="167">
        <f>SUM(R172:R174)</f>
        <v>0</v>
      </c>
      <c r="S171" s="166"/>
      <c r="T171" s="168">
        <f>SUM(T172:T174)</f>
        <v>0</v>
      </c>
      <c r="AR171" s="169" t="s">
        <v>79</v>
      </c>
      <c r="AT171" s="170" t="s">
        <v>70</v>
      </c>
      <c r="AU171" s="170" t="s">
        <v>79</v>
      </c>
      <c r="AY171" s="169" t="s">
        <v>137</v>
      </c>
      <c r="BK171" s="171">
        <f>SUM(BK172:BK174)</f>
        <v>0</v>
      </c>
    </row>
    <row r="172" spans="1:65" s="2" customFormat="1" ht="24.15" customHeight="1">
      <c r="A172" s="35"/>
      <c r="B172" s="36"/>
      <c r="C172" s="174" t="s">
        <v>363</v>
      </c>
      <c r="D172" s="174" t="s">
        <v>144</v>
      </c>
      <c r="E172" s="175" t="s">
        <v>708</v>
      </c>
      <c r="F172" s="176" t="s">
        <v>709</v>
      </c>
      <c r="G172" s="177" t="s">
        <v>367</v>
      </c>
      <c r="H172" s="178">
        <v>42.541</v>
      </c>
      <c r="I172" s="179"/>
      <c r="J172" s="180">
        <f>ROUND(I172*H172,2)</f>
        <v>0</v>
      </c>
      <c r="K172" s="176" t="s">
        <v>215</v>
      </c>
      <c r="L172" s="40"/>
      <c r="M172" s="181" t="s">
        <v>19</v>
      </c>
      <c r="N172" s="182" t="s">
        <v>42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162</v>
      </c>
      <c r="AT172" s="185" t="s">
        <v>144</v>
      </c>
      <c r="AU172" s="185" t="s">
        <v>81</v>
      </c>
      <c r="AY172" s="18" t="s">
        <v>137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79</v>
      </c>
      <c r="BK172" s="186">
        <f>ROUND(I172*H172,2)</f>
        <v>0</v>
      </c>
      <c r="BL172" s="18" t="s">
        <v>162</v>
      </c>
      <c r="BM172" s="185" t="s">
        <v>710</v>
      </c>
    </row>
    <row r="173" spans="1:47" s="2" customFormat="1" ht="28.8">
      <c r="A173" s="35"/>
      <c r="B173" s="36"/>
      <c r="C173" s="37"/>
      <c r="D173" s="187" t="s">
        <v>150</v>
      </c>
      <c r="E173" s="37"/>
      <c r="F173" s="188" t="s">
        <v>711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150</v>
      </c>
      <c r="AU173" s="18" t="s">
        <v>81</v>
      </c>
    </row>
    <row r="174" spans="1:47" s="2" customFormat="1" ht="10.2">
      <c r="A174" s="35"/>
      <c r="B174" s="36"/>
      <c r="C174" s="37"/>
      <c r="D174" s="192" t="s">
        <v>160</v>
      </c>
      <c r="E174" s="37"/>
      <c r="F174" s="193" t="s">
        <v>712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160</v>
      </c>
      <c r="AU174" s="18" t="s">
        <v>81</v>
      </c>
    </row>
    <row r="175" spans="2:63" s="12" customFormat="1" ht="25.95" customHeight="1">
      <c r="B175" s="158"/>
      <c r="C175" s="159"/>
      <c r="D175" s="160" t="s">
        <v>70</v>
      </c>
      <c r="E175" s="161" t="s">
        <v>713</v>
      </c>
      <c r="F175" s="161" t="s">
        <v>714</v>
      </c>
      <c r="G175" s="159"/>
      <c r="H175" s="159"/>
      <c r="I175" s="162"/>
      <c r="J175" s="163">
        <f>BK175</f>
        <v>0</v>
      </c>
      <c r="K175" s="159"/>
      <c r="L175" s="164"/>
      <c r="M175" s="165"/>
      <c r="N175" s="166"/>
      <c r="O175" s="166"/>
      <c r="P175" s="167">
        <f>P176+P187</f>
        <v>0</v>
      </c>
      <c r="Q175" s="166"/>
      <c r="R175" s="167">
        <f>R176+R187</f>
        <v>0.020399999999999998</v>
      </c>
      <c r="S175" s="166"/>
      <c r="T175" s="168">
        <f>T176+T187</f>
        <v>0</v>
      </c>
      <c r="AR175" s="169" t="s">
        <v>81</v>
      </c>
      <c r="AT175" s="170" t="s">
        <v>70</v>
      </c>
      <c r="AU175" s="170" t="s">
        <v>71</v>
      </c>
      <c r="AY175" s="169" t="s">
        <v>137</v>
      </c>
      <c r="BK175" s="171">
        <f>BK176+BK187</f>
        <v>0</v>
      </c>
    </row>
    <row r="176" spans="2:63" s="12" customFormat="1" ht="22.8" customHeight="1">
      <c r="B176" s="158"/>
      <c r="C176" s="159"/>
      <c r="D176" s="160" t="s">
        <v>70</v>
      </c>
      <c r="E176" s="172" t="s">
        <v>715</v>
      </c>
      <c r="F176" s="172" t="s">
        <v>716</v>
      </c>
      <c r="G176" s="159"/>
      <c r="H176" s="159"/>
      <c r="I176" s="162"/>
      <c r="J176" s="173">
        <f>BK176</f>
        <v>0</v>
      </c>
      <c r="K176" s="159"/>
      <c r="L176" s="164"/>
      <c r="M176" s="165"/>
      <c r="N176" s="166"/>
      <c r="O176" s="166"/>
      <c r="P176" s="167">
        <f>SUM(P177:P186)</f>
        <v>0</v>
      </c>
      <c r="Q176" s="166"/>
      <c r="R176" s="167">
        <f>SUM(R177:R186)</f>
        <v>0.013919999999999998</v>
      </c>
      <c r="S176" s="166"/>
      <c r="T176" s="168">
        <f>SUM(T177:T186)</f>
        <v>0</v>
      </c>
      <c r="AR176" s="169" t="s">
        <v>81</v>
      </c>
      <c r="AT176" s="170" t="s">
        <v>70</v>
      </c>
      <c r="AU176" s="170" t="s">
        <v>79</v>
      </c>
      <c r="AY176" s="169" t="s">
        <v>137</v>
      </c>
      <c r="BK176" s="171">
        <f>SUM(BK177:BK186)</f>
        <v>0</v>
      </c>
    </row>
    <row r="177" spans="1:65" s="2" customFormat="1" ht="33" customHeight="1">
      <c r="A177" s="35"/>
      <c r="B177" s="36"/>
      <c r="C177" s="174" t="s">
        <v>371</v>
      </c>
      <c r="D177" s="174" t="s">
        <v>144</v>
      </c>
      <c r="E177" s="175" t="s">
        <v>717</v>
      </c>
      <c r="F177" s="176" t="s">
        <v>718</v>
      </c>
      <c r="G177" s="177" t="s">
        <v>214</v>
      </c>
      <c r="H177" s="178">
        <v>8.7</v>
      </c>
      <c r="I177" s="179"/>
      <c r="J177" s="180">
        <f>ROUND(I177*H177,2)</f>
        <v>0</v>
      </c>
      <c r="K177" s="176" t="s">
        <v>215</v>
      </c>
      <c r="L177" s="40"/>
      <c r="M177" s="181" t="s">
        <v>19</v>
      </c>
      <c r="N177" s="182" t="s">
        <v>42</v>
      </c>
      <c r="O177" s="65"/>
      <c r="P177" s="183">
        <f>O177*H177</f>
        <v>0</v>
      </c>
      <c r="Q177" s="183">
        <v>0.001</v>
      </c>
      <c r="R177" s="183">
        <f>Q177*H177</f>
        <v>0.0087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162</v>
      </c>
      <c r="AT177" s="185" t="s">
        <v>144</v>
      </c>
      <c r="AU177" s="185" t="s">
        <v>81</v>
      </c>
      <c r="AY177" s="18" t="s">
        <v>137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79</v>
      </c>
      <c r="BK177" s="186">
        <f>ROUND(I177*H177,2)</f>
        <v>0</v>
      </c>
      <c r="BL177" s="18" t="s">
        <v>162</v>
      </c>
      <c r="BM177" s="185" t="s">
        <v>719</v>
      </c>
    </row>
    <row r="178" spans="1:47" s="2" customFormat="1" ht="28.8">
      <c r="A178" s="35"/>
      <c r="B178" s="36"/>
      <c r="C178" s="37"/>
      <c r="D178" s="187" t="s">
        <v>150</v>
      </c>
      <c r="E178" s="37"/>
      <c r="F178" s="188" t="s">
        <v>720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150</v>
      </c>
      <c r="AU178" s="18" t="s">
        <v>81</v>
      </c>
    </row>
    <row r="179" spans="1:47" s="2" customFormat="1" ht="10.2">
      <c r="A179" s="35"/>
      <c r="B179" s="36"/>
      <c r="C179" s="37"/>
      <c r="D179" s="192" t="s">
        <v>160</v>
      </c>
      <c r="E179" s="37"/>
      <c r="F179" s="193" t="s">
        <v>721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160</v>
      </c>
      <c r="AU179" s="18" t="s">
        <v>81</v>
      </c>
    </row>
    <row r="180" spans="2:51" s="13" customFormat="1" ht="10.2">
      <c r="B180" s="200"/>
      <c r="C180" s="201"/>
      <c r="D180" s="187" t="s">
        <v>219</v>
      </c>
      <c r="E180" s="202" t="s">
        <v>19</v>
      </c>
      <c r="F180" s="203" t="s">
        <v>722</v>
      </c>
      <c r="G180" s="201"/>
      <c r="H180" s="204">
        <v>8.7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219</v>
      </c>
      <c r="AU180" s="210" t="s">
        <v>81</v>
      </c>
      <c r="AV180" s="13" t="s">
        <v>81</v>
      </c>
      <c r="AW180" s="13" t="s">
        <v>33</v>
      </c>
      <c r="AX180" s="13" t="s">
        <v>79</v>
      </c>
      <c r="AY180" s="210" t="s">
        <v>137</v>
      </c>
    </row>
    <row r="181" spans="1:65" s="2" customFormat="1" ht="24.15" customHeight="1">
      <c r="A181" s="35"/>
      <c r="B181" s="36"/>
      <c r="C181" s="174" t="s">
        <v>377</v>
      </c>
      <c r="D181" s="174" t="s">
        <v>144</v>
      </c>
      <c r="E181" s="175" t="s">
        <v>723</v>
      </c>
      <c r="F181" s="176" t="s">
        <v>724</v>
      </c>
      <c r="G181" s="177" t="s">
        <v>214</v>
      </c>
      <c r="H181" s="178">
        <v>8.7</v>
      </c>
      <c r="I181" s="179"/>
      <c r="J181" s="180">
        <f>ROUND(I181*H181,2)</f>
        <v>0</v>
      </c>
      <c r="K181" s="176" t="s">
        <v>215</v>
      </c>
      <c r="L181" s="40"/>
      <c r="M181" s="181" t="s">
        <v>19</v>
      </c>
      <c r="N181" s="182" t="s">
        <v>42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162</v>
      </c>
      <c r="AT181" s="185" t="s">
        <v>144</v>
      </c>
      <c r="AU181" s="185" t="s">
        <v>81</v>
      </c>
      <c r="AY181" s="18" t="s">
        <v>137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79</v>
      </c>
      <c r="BK181" s="186">
        <f>ROUND(I181*H181,2)</f>
        <v>0</v>
      </c>
      <c r="BL181" s="18" t="s">
        <v>162</v>
      </c>
      <c r="BM181" s="185" t="s">
        <v>725</v>
      </c>
    </row>
    <row r="182" spans="1:47" s="2" customFormat="1" ht="19.2">
      <c r="A182" s="35"/>
      <c r="B182" s="36"/>
      <c r="C182" s="37"/>
      <c r="D182" s="187" t="s">
        <v>150</v>
      </c>
      <c r="E182" s="37"/>
      <c r="F182" s="188" t="s">
        <v>726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150</v>
      </c>
      <c r="AU182" s="18" t="s">
        <v>81</v>
      </c>
    </row>
    <row r="183" spans="1:47" s="2" customFormat="1" ht="10.2">
      <c r="A183" s="35"/>
      <c r="B183" s="36"/>
      <c r="C183" s="37"/>
      <c r="D183" s="192" t="s">
        <v>160</v>
      </c>
      <c r="E183" s="37"/>
      <c r="F183" s="193" t="s">
        <v>727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160</v>
      </c>
      <c r="AU183" s="18" t="s">
        <v>81</v>
      </c>
    </row>
    <row r="184" spans="2:51" s="13" customFormat="1" ht="10.2">
      <c r="B184" s="200"/>
      <c r="C184" s="201"/>
      <c r="D184" s="187" t="s">
        <v>219</v>
      </c>
      <c r="E184" s="202" t="s">
        <v>19</v>
      </c>
      <c r="F184" s="203" t="s">
        <v>722</v>
      </c>
      <c r="G184" s="201"/>
      <c r="H184" s="204">
        <v>8.7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219</v>
      </c>
      <c r="AU184" s="210" t="s">
        <v>81</v>
      </c>
      <c r="AV184" s="13" t="s">
        <v>81</v>
      </c>
      <c r="AW184" s="13" t="s">
        <v>33</v>
      </c>
      <c r="AX184" s="13" t="s">
        <v>79</v>
      </c>
      <c r="AY184" s="210" t="s">
        <v>137</v>
      </c>
    </row>
    <row r="185" spans="1:65" s="2" customFormat="1" ht="24.15" customHeight="1">
      <c r="A185" s="35"/>
      <c r="B185" s="36"/>
      <c r="C185" s="243" t="s">
        <v>384</v>
      </c>
      <c r="D185" s="243" t="s">
        <v>364</v>
      </c>
      <c r="E185" s="244" t="s">
        <v>728</v>
      </c>
      <c r="F185" s="245" t="s">
        <v>729</v>
      </c>
      <c r="G185" s="246" t="s">
        <v>214</v>
      </c>
      <c r="H185" s="247">
        <v>8.7</v>
      </c>
      <c r="I185" s="248"/>
      <c r="J185" s="249">
        <f>ROUND(I185*H185,2)</f>
        <v>0</v>
      </c>
      <c r="K185" s="245" t="s">
        <v>215</v>
      </c>
      <c r="L185" s="250"/>
      <c r="M185" s="251" t="s">
        <v>19</v>
      </c>
      <c r="N185" s="252" t="s">
        <v>42</v>
      </c>
      <c r="O185" s="65"/>
      <c r="P185" s="183">
        <f>O185*H185</f>
        <v>0</v>
      </c>
      <c r="Q185" s="183">
        <v>0.0006</v>
      </c>
      <c r="R185" s="183">
        <f>Q185*H185</f>
        <v>0.005219999999999999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181</v>
      </c>
      <c r="AT185" s="185" t="s">
        <v>364</v>
      </c>
      <c r="AU185" s="185" t="s">
        <v>81</v>
      </c>
      <c r="AY185" s="18" t="s">
        <v>137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79</v>
      </c>
      <c r="BK185" s="186">
        <f>ROUND(I185*H185,2)</f>
        <v>0</v>
      </c>
      <c r="BL185" s="18" t="s">
        <v>162</v>
      </c>
      <c r="BM185" s="185" t="s">
        <v>730</v>
      </c>
    </row>
    <row r="186" spans="1:47" s="2" customFormat="1" ht="19.2">
      <c r="A186" s="35"/>
      <c r="B186" s="36"/>
      <c r="C186" s="37"/>
      <c r="D186" s="187" t="s">
        <v>150</v>
      </c>
      <c r="E186" s="37"/>
      <c r="F186" s="188" t="s">
        <v>729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150</v>
      </c>
      <c r="AU186" s="18" t="s">
        <v>81</v>
      </c>
    </row>
    <row r="187" spans="2:63" s="12" customFormat="1" ht="22.8" customHeight="1">
      <c r="B187" s="158"/>
      <c r="C187" s="159"/>
      <c r="D187" s="160" t="s">
        <v>70</v>
      </c>
      <c r="E187" s="172" t="s">
        <v>731</v>
      </c>
      <c r="F187" s="172" t="s">
        <v>732</v>
      </c>
      <c r="G187" s="159"/>
      <c r="H187" s="159"/>
      <c r="I187" s="162"/>
      <c r="J187" s="173">
        <f>BK187</f>
        <v>0</v>
      </c>
      <c r="K187" s="159"/>
      <c r="L187" s="164"/>
      <c r="M187" s="165"/>
      <c r="N187" s="166"/>
      <c r="O187" s="166"/>
      <c r="P187" s="167">
        <f>SUM(P188:P193)</f>
        <v>0</v>
      </c>
      <c r="Q187" s="166"/>
      <c r="R187" s="167">
        <f>SUM(R188:R193)</f>
        <v>0.00648</v>
      </c>
      <c r="S187" s="166"/>
      <c r="T187" s="168">
        <f>SUM(T188:T193)</f>
        <v>0</v>
      </c>
      <c r="AR187" s="169" t="s">
        <v>81</v>
      </c>
      <c r="AT187" s="170" t="s">
        <v>70</v>
      </c>
      <c r="AU187" s="170" t="s">
        <v>79</v>
      </c>
      <c r="AY187" s="169" t="s">
        <v>137</v>
      </c>
      <c r="BK187" s="171">
        <f>SUM(BK188:BK193)</f>
        <v>0</v>
      </c>
    </row>
    <row r="188" spans="1:65" s="2" customFormat="1" ht="24.15" customHeight="1">
      <c r="A188" s="35"/>
      <c r="B188" s="36"/>
      <c r="C188" s="174" t="s">
        <v>392</v>
      </c>
      <c r="D188" s="174" t="s">
        <v>144</v>
      </c>
      <c r="E188" s="175" t="s">
        <v>733</v>
      </c>
      <c r="F188" s="176" t="s">
        <v>734</v>
      </c>
      <c r="G188" s="177" t="s">
        <v>576</v>
      </c>
      <c r="H188" s="178">
        <v>16.2</v>
      </c>
      <c r="I188" s="179"/>
      <c r="J188" s="180">
        <f>ROUND(I188*H188,2)</f>
        <v>0</v>
      </c>
      <c r="K188" s="176" t="s">
        <v>215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0.0004</v>
      </c>
      <c r="R188" s="183">
        <f>Q188*H188</f>
        <v>0.00648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306</v>
      </c>
      <c r="AT188" s="185" t="s">
        <v>144</v>
      </c>
      <c r="AU188" s="185" t="s">
        <v>81</v>
      </c>
      <c r="AY188" s="18" t="s">
        <v>137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306</v>
      </c>
      <c r="BM188" s="185" t="s">
        <v>735</v>
      </c>
    </row>
    <row r="189" spans="1:47" s="2" customFormat="1" ht="19.2">
      <c r="A189" s="35"/>
      <c r="B189" s="36"/>
      <c r="C189" s="37"/>
      <c r="D189" s="187" t="s">
        <v>150</v>
      </c>
      <c r="E189" s="37"/>
      <c r="F189" s="188" t="s">
        <v>736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150</v>
      </c>
      <c r="AU189" s="18" t="s">
        <v>81</v>
      </c>
    </row>
    <row r="190" spans="1:47" s="2" customFormat="1" ht="10.2">
      <c r="A190" s="35"/>
      <c r="B190" s="36"/>
      <c r="C190" s="37"/>
      <c r="D190" s="192" t="s">
        <v>160</v>
      </c>
      <c r="E190" s="37"/>
      <c r="F190" s="193" t="s">
        <v>737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160</v>
      </c>
      <c r="AU190" s="18" t="s">
        <v>81</v>
      </c>
    </row>
    <row r="191" spans="2:51" s="13" customFormat="1" ht="10.2">
      <c r="B191" s="200"/>
      <c r="C191" s="201"/>
      <c r="D191" s="187" t="s">
        <v>219</v>
      </c>
      <c r="E191" s="202" t="s">
        <v>19</v>
      </c>
      <c r="F191" s="203" t="s">
        <v>738</v>
      </c>
      <c r="G191" s="201"/>
      <c r="H191" s="204">
        <v>16.2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219</v>
      </c>
      <c r="AU191" s="210" t="s">
        <v>81</v>
      </c>
      <c r="AV191" s="13" t="s">
        <v>81</v>
      </c>
      <c r="AW191" s="13" t="s">
        <v>33</v>
      </c>
      <c r="AX191" s="13" t="s">
        <v>79</v>
      </c>
      <c r="AY191" s="210" t="s">
        <v>137</v>
      </c>
    </row>
    <row r="192" spans="1:65" s="2" customFormat="1" ht="21.75" customHeight="1">
      <c r="A192" s="35"/>
      <c r="B192" s="36"/>
      <c r="C192" s="243" t="s">
        <v>399</v>
      </c>
      <c r="D192" s="243" t="s">
        <v>364</v>
      </c>
      <c r="E192" s="244" t="s">
        <v>739</v>
      </c>
      <c r="F192" s="245" t="s">
        <v>740</v>
      </c>
      <c r="G192" s="246" t="s">
        <v>576</v>
      </c>
      <c r="H192" s="247">
        <v>16.2</v>
      </c>
      <c r="I192" s="248"/>
      <c r="J192" s="249">
        <f>ROUND(I192*H192,2)</f>
        <v>0</v>
      </c>
      <c r="K192" s="245" t="s">
        <v>215</v>
      </c>
      <c r="L192" s="250"/>
      <c r="M192" s="251" t="s">
        <v>19</v>
      </c>
      <c r="N192" s="252" t="s">
        <v>42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423</v>
      </c>
      <c r="AT192" s="185" t="s">
        <v>364</v>
      </c>
      <c r="AU192" s="185" t="s">
        <v>81</v>
      </c>
      <c r="AY192" s="18" t="s">
        <v>137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79</v>
      </c>
      <c r="BK192" s="186">
        <f>ROUND(I192*H192,2)</f>
        <v>0</v>
      </c>
      <c r="BL192" s="18" t="s">
        <v>306</v>
      </c>
      <c r="BM192" s="185" t="s">
        <v>741</v>
      </c>
    </row>
    <row r="193" spans="1:47" s="2" customFormat="1" ht="10.2">
      <c r="A193" s="35"/>
      <c r="B193" s="36"/>
      <c r="C193" s="37"/>
      <c r="D193" s="187" t="s">
        <v>150</v>
      </c>
      <c r="E193" s="37"/>
      <c r="F193" s="188" t="s">
        <v>740</v>
      </c>
      <c r="G193" s="37"/>
      <c r="H193" s="37"/>
      <c r="I193" s="189"/>
      <c r="J193" s="37"/>
      <c r="K193" s="37"/>
      <c r="L193" s="40"/>
      <c r="M193" s="195"/>
      <c r="N193" s="196"/>
      <c r="O193" s="197"/>
      <c r="P193" s="197"/>
      <c r="Q193" s="197"/>
      <c r="R193" s="197"/>
      <c r="S193" s="197"/>
      <c r="T193" s="198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150</v>
      </c>
      <c r="AU193" s="18" t="s">
        <v>81</v>
      </c>
    </row>
    <row r="194" spans="1:31" s="2" customFormat="1" ht="6.9" customHeight="1">
      <c r="A194" s="35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0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algorithmName="SHA-512" hashValue="3tlzA5Sd2DSMaqYO5heAm1EJ3VR8v5iD4K4A4micrQNd+fwTyiyTc09IFJXYSM/ZSWybODEDbPwcIhU/8hnsWA==" saltValue="vOsf5i4umxitvc9W2JGNfU5SpPxTDPNM22WUyNBT1s8llWEarpaO8HZ09SfvM7V2h4SBqCcsXP+kQQaqnJIUYQ==" spinCount="100000" sheet="1" objects="1" scenarios="1" formatColumns="0" formatRows="0" autoFilter="0"/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131151106"/>
    <hyperlink ref="F104" r:id="rId2" display="https://podminky.urs.cz/item/CS_URS_2023_01/171201221"/>
    <hyperlink ref="F108" r:id="rId3" display="https://podminky.urs.cz/item/CS_URS_2023_01/171251201"/>
    <hyperlink ref="F112" r:id="rId4" display="https://podminky.urs.cz/item/CS_URS_2023_01/174151101"/>
    <hyperlink ref="F118" r:id="rId5" display="https://podminky.urs.cz/item/CS_URS_2023_01/273321117"/>
    <hyperlink ref="F122" r:id="rId6" display="https://podminky.urs.cz/item/CS_URS_2023_01/273354111"/>
    <hyperlink ref="F126" r:id="rId7" display="https://podminky.urs.cz/item/CS_URS_2023_01/273354211"/>
    <hyperlink ref="F130" r:id="rId8" display="https://podminky.urs.cz/item/CS_URS_2023_01/273361116"/>
    <hyperlink ref="F135" r:id="rId9" display="https://podminky.urs.cz/item/CS_URS_2023_01/311321411"/>
    <hyperlink ref="F139" r:id="rId10" display="https://podminky.urs.cz/item/CS_URS_2023_01/311351121"/>
    <hyperlink ref="F143" r:id="rId11" display="https://podminky.urs.cz/item/CS_URS_2023_01/311351122"/>
    <hyperlink ref="F147" r:id="rId12" display="https://podminky.urs.cz/item/CS_URS_2023_01/311361821"/>
    <hyperlink ref="F151" r:id="rId13" display="https://podminky.urs.cz/item/CS_URS_2023_01/317321118"/>
    <hyperlink ref="F155" r:id="rId14" display="https://podminky.urs.cz/item/CS_URS_2023_01/317353121"/>
    <hyperlink ref="F159" r:id="rId15" display="https://podminky.urs.cz/item/CS_URS_2023_01/317361116"/>
    <hyperlink ref="F164" r:id="rId16" display="https://podminky.urs.cz/item/CS_URS_2023_01/465513157"/>
    <hyperlink ref="F169" r:id="rId17" display="https://podminky.urs.cz/item/CS_URS_2023_01/962051111"/>
    <hyperlink ref="F174" r:id="rId18" display="https://podminky.urs.cz/item/CS_URS_2023_01/998212111"/>
    <hyperlink ref="F179" r:id="rId19" display="https://podminky.urs.cz/item/CS_URS_2023_01/711113121"/>
    <hyperlink ref="F183" r:id="rId20" display="https://podminky.urs.cz/item/CS_URS_2023_01/711491172"/>
    <hyperlink ref="F190" r:id="rId21" display="https://podminky.urs.cz/item/CS_URS_2023_01/767163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90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742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ROUND((SUM(BE89:BE241)),2)</f>
        <v>0</v>
      </c>
      <c r="G33" s="35"/>
      <c r="H33" s="35"/>
      <c r="I33" s="119">
        <v>0.21</v>
      </c>
      <c r="J33" s="118">
        <f>ROUND(((SUM(BE89:BE241))*I33),2)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ROUND((SUM(BF89:BF241)),2)</f>
        <v>0</v>
      </c>
      <c r="G34" s="35"/>
      <c r="H34" s="35"/>
      <c r="I34" s="119">
        <v>0.15</v>
      </c>
      <c r="J34" s="118">
        <f>ROUND(((SUM(BF89:BF241))*I34),2)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ROUND((SUM(BG89:BG241)),2)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ROUND((SUM(BH89:BH241)),2)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ROUND((SUM(BI89:BI241)),2)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101 - 03 - Hlavni polní cesta C1 - propustek č. 2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J116</f>
        <v>0</v>
      </c>
      <c r="K62" s="142"/>
      <c r="L62" s="146"/>
    </row>
    <row r="63" spans="2:12" s="10" customFormat="1" ht="19.95" customHeight="1" hidden="1">
      <c r="B63" s="141"/>
      <c r="C63" s="142"/>
      <c r="D63" s="143" t="s">
        <v>607</v>
      </c>
      <c r="E63" s="144"/>
      <c r="F63" s="144"/>
      <c r="G63" s="144"/>
      <c r="H63" s="144"/>
      <c r="I63" s="144"/>
      <c r="J63" s="145">
        <f>J133</f>
        <v>0</v>
      </c>
      <c r="K63" s="142"/>
      <c r="L63" s="146"/>
    </row>
    <row r="64" spans="2:12" s="10" customFormat="1" ht="19.95" customHeight="1" hidden="1">
      <c r="B64" s="141"/>
      <c r="C64" s="142"/>
      <c r="D64" s="143" t="s">
        <v>207</v>
      </c>
      <c r="E64" s="144"/>
      <c r="F64" s="144"/>
      <c r="G64" s="144"/>
      <c r="H64" s="144"/>
      <c r="I64" s="144"/>
      <c r="J64" s="145">
        <f>J170</f>
        <v>0</v>
      </c>
      <c r="K64" s="142"/>
      <c r="L64" s="146"/>
    </row>
    <row r="65" spans="2:12" s="10" customFormat="1" ht="19.95" customHeight="1" hidden="1">
      <c r="B65" s="141"/>
      <c r="C65" s="142"/>
      <c r="D65" s="143" t="s">
        <v>209</v>
      </c>
      <c r="E65" s="144"/>
      <c r="F65" s="144"/>
      <c r="G65" s="144"/>
      <c r="H65" s="144"/>
      <c r="I65" s="144"/>
      <c r="J65" s="145">
        <f>J175</f>
        <v>0</v>
      </c>
      <c r="K65" s="142"/>
      <c r="L65" s="146"/>
    </row>
    <row r="66" spans="2:12" s="10" customFormat="1" ht="19.95" customHeight="1" hidden="1">
      <c r="B66" s="141"/>
      <c r="C66" s="142"/>
      <c r="D66" s="143" t="s">
        <v>210</v>
      </c>
      <c r="E66" s="144"/>
      <c r="F66" s="144"/>
      <c r="G66" s="144"/>
      <c r="H66" s="144"/>
      <c r="I66" s="144"/>
      <c r="J66" s="145">
        <f>J209</f>
        <v>0</v>
      </c>
      <c r="K66" s="142"/>
      <c r="L66" s="146"/>
    </row>
    <row r="67" spans="2:12" s="9" customFormat="1" ht="24.9" customHeight="1" hidden="1">
      <c r="B67" s="135"/>
      <c r="C67" s="136"/>
      <c r="D67" s="137" t="s">
        <v>609</v>
      </c>
      <c r="E67" s="138"/>
      <c r="F67" s="138"/>
      <c r="G67" s="138"/>
      <c r="H67" s="138"/>
      <c r="I67" s="138"/>
      <c r="J67" s="139">
        <f>J213</f>
        <v>0</v>
      </c>
      <c r="K67" s="136"/>
      <c r="L67" s="140"/>
    </row>
    <row r="68" spans="2:12" s="10" customFormat="1" ht="19.95" customHeight="1" hidden="1">
      <c r="B68" s="141"/>
      <c r="C68" s="142"/>
      <c r="D68" s="143" t="s">
        <v>610</v>
      </c>
      <c r="E68" s="144"/>
      <c r="F68" s="144"/>
      <c r="G68" s="144"/>
      <c r="H68" s="144"/>
      <c r="I68" s="144"/>
      <c r="J68" s="145">
        <f>J214</f>
        <v>0</v>
      </c>
      <c r="K68" s="142"/>
      <c r="L68" s="146"/>
    </row>
    <row r="69" spans="2:12" s="10" customFormat="1" ht="19.95" customHeight="1" hidden="1">
      <c r="B69" s="141"/>
      <c r="C69" s="142"/>
      <c r="D69" s="143" t="s">
        <v>611</v>
      </c>
      <c r="E69" s="144"/>
      <c r="F69" s="144"/>
      <c r="G69" s="144"/>
      <c r="H69" s="144"/>
      <c r="I69" s="144"/>
      <c r="J69" s="145">
        <f>J235</f>
        <v>0</v>
      </c>
      <c r="K69" s="142"/>
      <c r="L69" s="146"/>
    </row>
    <row r="70" spans="1:31" s="2" customFormat="1" ht="21.75" customHeight="1" hidden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" customHeight="1" hidden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ht="10.2" hidden="1"/>
    <row r="73" ht="10.2" hidden="1"/>
    <row r="74" ht="10.2" hidden="1"/>
    <row r="75" spans="1:31" s="2" customFormat="1" ht="6.9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" customHeight="1">
      <c r="A76" s="35"/>
      <c r="B76" s="36"/>
      <c r="C76" s="24" t="s">
        <v>122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17" t="str">
        <f>E7</f>
        <v>Realizace SZ KoPÚ v k.ú. Fulnek 1.etapa - 2023</v>
      </c>
      <c r="F79" s="318"/>
      <c r="G79" s="318"/>
      <c r="H79" s="318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112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274" t="str">
        <f>E9</f>
        <v>SO 101 - 03 - Hlavni polní cesta C1 - propustek č. 2</v>
      </c>
      <c r="F81" s="319"/>
      <c r="G81" s="319"/>
      <c r="H81" s="31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 xml:space="preserve"> </v>
      </c>
      <c r="G83" s="37"/>
      <c r="H83" s="37"/>
      <c r="I83" s="30" t="s">
        <v>23</v>
      </c>
      <c r="J83" s="60" t="str">
        <f>IF(J12="","",J12)</f>
        <v>15. 3. 2023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65" customHeight="1">
      <c r="A85" s="35"/>
      <c r="B85" s="36"/>
      <c r="C85" s="30" t="s">
        <v>25</v>
      </c>
      <c r="D85" s="37"/>
      <c r="E85" s="37"/>
      <c r="F85" s="28" t="str">
        <f>E15</f>
        <v>Státní pozemkový úřad</v>
      </c>
      <c r="G85" s="37"/>
      <c r="H85" s="37"/>
      <c r="I85" s="30" t="s">
        <v>31</v>
      </c>
      <c r="J85" s="33" t="str">
        <f>E21</f>
        <v>Dopravoprojekt Ostrava a.s.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15" customHeight="1">
      <c r="A86" s="35"/>
      <c r="B86" s="36"/>
      <c r="C86" s="30" t="s">
        <v>29</v>
      </c>
      <c r="D86" s="37"/>
      <c r="E86" s="37"/>
      <c r="F86" s="28" t="str">
        <f>IF(E18="","",E18)</f>
        <v>Vyplň údaj</v>
      </c>
      <c r="G86" s="37"/>
      <c r="H86" s="37"/>
      <c r="I86" s="30" t="s">
        <v>34</v>
      </c>
      <c r="J86" s="33" t="str">
        <f>E24</f>
        <v xml:space="preserve"> 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123</v>
      </c>
      <c r="D88" s="150" t="s">
        <v>56</v>
      </c>
      <c r="E88" s="150" t="s">
        <v>52</v>
      </c>
      <c r="F88" s="150" t="s">
        <v>53</v>
      </c>
      <c r="G88" s="150" t="s">
        <v>124</v>
      </c>
      <c r="H88" s="150" t="s">
        <v>125</v>
      </c>
      <c r="I88" s="150" t="s">
        <v>126</v>
      </c>
      <c r="J88" s="150" t="s">
        <v>116</v>
      </c>
      <c r="K88" s="151" t="s">
        <v>127</v>
      </c>
      <c r="L88" s="152"/>
      <c r="M88" s="69" t="s">
        <v>19</v>
      </c>
      <c r="N88" s="70" t="s">
        <v>41</v>
      </c>
      <c r="O88" s="70" t="s">
        <v>128</v>
      </c>
      <c r="P88" s="70" t="s">
        <v>129</v>
      </c>
      <c r="Q88" s="70" t="s">
        <v>130</v>
      </c>
      <c r="R88" s="70" t="s">
        <v>131</v>
      </c>
      <c r="S88" s="70" t="s">
        <v>132</v>
      </c>
      <c r="T88" s="71" t="s">
        <v>133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8" customHeight="1">
      <c r="A89" s="35"/>
      <c r="B89" s="36"/>
      <c r="C89" s="76" t="s">
        <v>134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P90+P213</f>
        <v>0</v>
      </c>
      <c r="Q89" s="73"/>
      <c r="R89" s="155">
        <f>R90+R213</f>
        <v>105.7768482</v>
      </c>
      <c r="S89" s="73"/>
      <c r="T89" s="156">
        <f>T90+T213</f>
        <v>24.6506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70</v>
      </c>
      <c r="AU89" s="18" t="s">
        <v>117</v>
      </c>
      <c r="BK89" s="157">
        <f>BK90+BK213</f>
        <v>0</v>
      </c>
    </row>
    <row r="90" spans="2:63" s="12" customFormat="1" ht="25.95" customHeight="1">
      <c r="B90" s="158"/>
      <c r="C90" s="159"/>
      <c r="D90" s="160" t="s">
        <v>70</v>
      </c>
      <c r="E90" s="161" t="s">
        <v>135</v>
      </c>
      <c r="F90" s="161" t="s">
        <v>136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P91+P116+P133+P170+P175+P209</f>
        <v>0</v>
      </c>
      <c r="Q90" s="166"/>
      <c r="R90" s="167">
        <f>R91+R116+R133+R170+R175+R209</f>
        <v>105.2745194</v>
      </c>
      <c r="S90" s="166"/>
      <c r="T90" s="168">
        <f>T91+T116+T133+T170+T175+T209</f>
        <v>24.6506</v>
      </c>
      <c r="AR90" s="169" t="s">
        <v>79</v>
      </c>
      <c r="AT90" s="170" t="s">
        <v>70</v>
      </c>
      <c r="AU90" s="170" t="s">
        <v>71</v>
      </c>
      <c r="AY90" s="169" t="s">
        <v>137</v>
      </c>
      <c r="BK90" s="171">
        <f>BK91+BK116+BK133+BK170+BK175+BK209</f>
        <v>0</v>
      </c>
    </row>
    <row r="91" spans="2:63" s="12" customFormat="1" ht="22.8" customHeight="1">
      <c r="B91" s="158"/>
      <c r="C91" s="159"/>
      <c r="D91" s="160" t="s">
        <v>70</v>
      </c>
      <c r="E91" s="172" t="s">
        <v>79</v>
      </c>
      <c r="F91" s="172" t="s">
        <v>211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SUM(P92:P115)</f>
        <v>0</v>
      </c>
      <c r="Q91" s="166"/>
      <c r="R91" s="167">
        <f>SUM(R92:R115)</f>
        <v>0</v>
      </c>
      <c r="S91" s="166"/>
      <c r="T91" s="168">
        <f>SUM(T92:T115)</f>
        <v>0</v>
      </c>
      <c r="AR91" s="169" t="s">
        <v>79</v>
      </c>
      <c r="AT91" s="170" t="s">
        <v>70</v>
      </c>
      <c r="AU91" s="170" t="s">
        <v>79</v>
      </c>
      <c r="AY91" s="169" t="s">
        <v>137</v>
      </c>
      <c r="BK91" s="171">
        <f>SUM(BK92:BK115)</f>
        <v>0</v>
      </c>
    </row>
    <row r="92" spans="1:65" s="2" customFormat="1" ht="33" customHeight="1">
      <c r="A92" s="35"/>
      <c r="B92" s="36"/>
      <c r="C92" s="174" t="s">
        <v>79</v>
      </c>
      <c r="D92" s="174" t="s">
        <v>144</v>
      </c>
      <c r="E92" s="175" t="s">
        <v>612</v>
      </c>
      <c r="F92" s="176" t="s">
        <v>613</v>
      </c>
      <c r="G92" s="177" t="s">
        <v>274</v>
      </c>
      <c r="H92" s="178">
        <v>233.512</v>
      </c>
      <c r="I92" s="179"/>
      <c r="J92" s="180">
        <f>ROUND(I92*H92,2)</f>
        <v>0</v>
      </c>
      <c r="K92" s="176" t="s">
        <v>215</v>
      </c>
      <c r="L92" s="40"/>
      <c r="M92" s="181" t="s">
        <v>19</v>
      </c>
      <c r="N92" s="182" t="s">
        <v>42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162</v>
      </c>
      <c r="AT92" s="185" t="s">
        <v>144</v>
      </c>
      <c r="AU92" s="185" t="s">
        <v>81</v>
      </c>
      <c r="AY92" s="18" t="s">
        <v>137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162</v>
      </c>
      <c r="BM92" s="185" t="s">
        <v>743</v>
      </c>
    </row>
    <row r="93" spans="1:47" s="2" customFormat="1" ht="28.8">
      <c r="A93" s="35"/>
      <c r="B93" s="36"/>
      <c r="C93" s="37"/>
      <c r="D93" s="187" t="s">
        <v>150</v>
      </c>
      <c r="E93" s="37"/>
      <c r="F93" s="188" t="s">
        <v>615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150</v>
      </c>
      <c r="AU93" s="18" t="s">
        <v>81</v>
      </c>
    </row>
    <row r="94" spans="1:47" s="2" customFormat="1" ht="10.2">
      <c r="A94" s="35"/>
      <c r="B94" s="36"/>
      <c r="C94" s="37"/>
      <c r="D94" s="192" t="s">
        <v>160</v>
      </c>
      <c r="E94" s="37"/>
      <c r="F94" s="193" t="s">
        <v>616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160</v>
      </c>
      <c r="AU94" s="18" t="s">
        <v>81</v>
      </c>
    </row>
    <row r="95" spans="2:51" s="13" customFormat="1" ht="10.2">
      <c r="B95" s="200"/>
      <c r="C95" s="201"/>
      <c r="D95" s="187" t="s">
        <v>219</v>
      </c>
      <c r="E95" s="202" t="s">
        <v>19</v>
      </c>
      <c r="F95" s="203" t="s">
        <v>744</v>
      </c>
      <c r="G95" s="201"/>
      <c r="H95" s="204">
        <v>176.532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219</v>
      </c>
      <c r="AU95" s="210" t="s">
        <v>81</v>
      </c>
      <c r="AV95" s="13" t="s">
        <v>81</v>
      </c>
      <c r="AW95" s="13" t="s">
        <v>33</v>
      </c>
      <c r="AX95" s="13" t="s">
        <v>71</v>
      </c>
      <c r="AY95" s="210" t="s">
        <v>137</v>
      </c>
    </row>
    <row r="96" spans="2:51" s="13" customFormat="1" ht="10.2">
      <c r="B96" s="200"/>
      <c r="C96" s="201"/>
      <c r="D96" s="187" t="s">
        <v>219</v>
      </c>
      <c r="E96" s="202" t="s">
        <v>19</v>
      </c>
      <c r="F96" s="203" t="s">
        <v>745</v>
      </c>
      <c r="G96" s="201"/>
      <c r="H96" s="204">
        <v>56.98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219</v>
      </c>
      <c r="AU96" s="210" t="s">
        <v>81</v>
      </c>
      <c r="AV96" s="13" t="s">
        <v>81</v>
      </c>
      <c r="AW96" s="13" t="s">
        <v>33</v>
      </c>
      <c r="AX96" s="13" t="s">
        <v>71</v>
      </c>
      <c r="AY96" s="210" t="s">
        <v>137</v>
      </c>
    </row>
    <row r="97" spans="2:51" s="15" customFormat="1" ht="10.2">
      <c r="B97" s="221"/>
      <c r="C97" s="222"/>
      <c r="D97" s="187" t="s">
        <v>219</v>
      </c>
      <c r="E97" s="223" t="s">
        <v>19</v>
      </c>
      <c r="F97" s="224" t="s">
        <v>292</v>
      </c>
      <c r="G97" s="222"/>
      <c r="H97" s="225">
        <v>233.512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219</v>
      </c>
      <c r="AU97" s="231" t="s">
        <v>81</v>
      </c>
      <c r="AV97" s="15" t="s">
        <v>162</v>
      </c>
      <c r="AW97" s="15" t="s">
        <v>33</v>
      </c>
      <c r="AX97" s="15" t="s">
        <v>79</v>
      </c>
      <c r="AY97" s="231" t="s">
        <v>137</v>
      </c>
    </row>
    <row r="98" spans="1:65" s="2" customFormat="1" ht="24.15" customHeight="1">
      <c r="A98" s="35"/>
      <c r="B98" s="36"/>
      <c r="C98" s="174" t="s">
        <v>81</v>
      </c>
      <c r="D98" s="174" t="s">
        <v>144</v>
      </c>
      <c r="E98" s="175" t="s">
        <v>319</v>
      </c>
      <c r="F98" s="176" t="s">
        <v>320</v>
      </c>
      <c r="G98" s="177" t="s">
        <v>274</v>
      </c>
      <c r="H98" s="178">
        <v>258.163</v>
      </c>
      <c r="I98" s="179"/>
      <c r="J98" s="180">
        <f>ROUND(I98*H98,2)</f>
        <v>0</v>
      </c>
      <c r="K98" s="176" t="s">
        <v>19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162</v>
      </c>
      <c r="AT98" s="185" t="s">
        <v>144</v>
      </c>
      <c r="AU98" s="185" t="s">
        <v>81</v>
      </c>
      <c r="AY98" s="18" t="s">
        <v>137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162</v>
      </c>
      <c r="BM98" s="185" t="s">
        <v>746</v>
      </c>
    </row>
    <row r="99" spans="1:47" s="2" customFormat="1" ht="38.4">
      <c r="A99" s="35"/>
      <c r="B99" s="36"/>
      <c r="C99" s="37"/>
      <c r="D99" s="187" t="s">
        <v>150</v>
      </c>
      <c r="E99" s="37"/>
      <c r="F99" s="188" t="s">
        <v>322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150</v>
      </c>
      <c r="AU99" s="18" t="s">
        <v>81</v>
      </c>
    </row>
    <row r="100" spans="2:51" s="13" customFormat="1" ht="10.2">
      <c r="B100" s="200"/>
      <c r="C100" s="201"/>
      <c r="D100" s="187" t="s">
        <v>219</v>
      </c>
      <c r="E100" s="202" t="s">
        <v>19</v>
      </c>
      <c r="F100" s="203" t="s">
        <v>747</v>
      </c>
      <c r="G100" s="201"/>
      <c r="H100" s="204">
        <v>233.512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219</v>
      </c>
      <c r="AU100" s="210" t="s">
        <v>81</v>
      </c>
      <c r="AV100" s="13" t="s">
        <v>81</v>
      </c>
      <c r="AW100" s="13" t="s">
        <v>33</v>
      </c>
      <c r="AX100" s="13" t="s">
        <v>71</v>
      </c>
      <c r="AY100" s="210" t="s">
        <v>137</v>
      </c>
    </row>
    <row r="101" spans="2:51" s="13" customFormat="1" ht="10.2">
      <c r="B101" s="200"/>
      <c r="C101" s="201"/>
      <c r="D101" s="187" t="s">
        <v>219</v>
      </c>
      <c r="E101" s="202" t="s">
        <v>19</v>
      </c>
      <c r="F101" s="203" t="s">
        <v>748</v>
      </c>
      <c r="G101" s="201"/>
      <c r="H101" s="204">
        <v>24.651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219</v>
      </c>
      <c r="AU101" s="210" t="s">
        <v>81</v>
      </c>
      <c r="AV101" s="13" t="s">
        <v>81</v>
      </c>
      <c r="AW101" s="13" t="s">
        <v>33</v>
      </c>
      <c r="AX101" s="13" t="s">
        <v>71</v>
      </c>
      <c r="AY101" s="210" t="s">
        <v>137</v>
      </c>
    </row>
    <row r="102" spans="2:51" s="15" customFormat="1" ht="10.2">
      <c r="B102" s="221"/>
      <c r="C102" s="222"/>
      <c r="D102" s="187" t="s">
        <v>219</v>
      </c>
      <c r="E102" s="223" t="s">
        <v>19</v>
      </c>
      <c r="F102" s="224" t="s">
        <v>292</v>
      </c>
      <c r="G102" s="222"/>
      <c r="H102" s="225">
        <v>258.163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219</v>
      </c>
      <c r="AU102" s="231" t="s">
        <v>81</v>
      </c>
      <c r="AV102" s="15" t="s">
        <v>162</v>
      </c>
      <c r="AW102" s="15" t="s">
        <v>33</v>
      </c>
      <c r="AX102" s="15" t="s">
        <v>79</v>
      </c>
      <c r="AY102" s="231" t="s">
        <v>137</v>
      </c>
    </row>
    <row r="103" spans="1:65" s="2" customFormat="1" ht="24.15" customHeight="1">
      <c r="A103" s="35"/>
      <c r="B103" s="36"/>
      <c r="C103" s="174" t="s">
        <v>155</v>
      </c>
      <c r="D103" s="174" t="s">
        <v>144</v>
      </c>
      <c r="E103" s="175" t="s">
        <v>378</v>
      </c>
      <c r="F103" s="176" t="s">
        <v>379</v>
      </c>
      <c r="G103" s="177" t="s">
        <v>367</v>
      </c>
      <c r="H103" s="178">
        <v>516.326</v>
      </c>
      <c r="I103" s="179"/>
      <c r="J103" s="180">
        <f>ROUND(I103*H103,2)</f>
        <v>0</v>
      </c>
      <c r="K103" s="176" t="s">
        <v>215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162</v>
      </c>
      <c r="AT103" s="185" t="s">
        <v>144</v>
      </c>
      <c r="AU103" s="185" t="s">
        <v>81</v>
      </c>
      <c r="AY103" s="18" t="s">
        <v>137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162</v>
      </c>
      <c r="BM103" s="185" t="s">
        <v>749</v>
      </c>
    </row>
    <row r="104" spans="1:47" s="2" customFormat="1" ht="28.8">
      <c r="A104" s="35"/>
      <c r="B104" s="36"/>
      <c r="C104" s="37"/>
      <c r="D104" s="187" t="s">
        <v>150</v>
      </c>
      <c r="E104" s="37"/>
      <c r="F104" s="188" t="s">
        <v>381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150</v>
      </c>
      <c r="AU104" s="18" t="s">
        <v>81</v>
      </c>
    </row>
    <row r="105" spans="1:47" s="2" customFormat="1" ht="10.2">
      <c r="A105" s="35"/>
      <c r="B105" s="36"/>
      <c r="C105" s="37"/>
      <c r="D105" s="192" t="s">
        <v>160</v>
      </c>
      <c r="E105" s="37"/>
      <c r="F105" s="193" t="s">
        <v>382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160</v>
      </c>
      <c r="AU105" s="18" t="s">
        <v>81</v>
      </c>
    </row>
    <row r="106" spans="2:51" s="13" customFormat="1" ht="10.2">
      <c r="B106" s="200"/>
      <c r="C106" s="201"/>
      <c r="D106" s="187" t="s">
        <v>219</v>
      </c>
      <c r="E106" s="202" t="s">
        <v>19</v>
      </c>
      <c r="F106" s="203" t="s">
        <v>750</v>
      </c>
      <c r="G106" s="201"/>
      <c r="H106" s="204">
        <v>516.326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219</v>
      </c>
      <c r="AU106" s="210" t="s">
        <v>81</v>
      </c>
      <c r="AV106" s="13" t="s">
        <v>81</v>
      </c>
      <c r="AW106" s="13" t="s">
        <v>33</v>
      </c>
      <c r="AX106" s="13" t="s">
        <v>79</v>
      </c>
      <c r="AY106" s="210" t="s">
        <v>137</v>
      </c>
    </row>
    <row r="107" spans="1:65" s="2" customFormat="1" ht="16.5" customHeight="1">
      <c r="A107" s="35"/>
      <c r="B107" s="36"/>
      <c r="C107" s="174" t="s">
        <v>141</v>
      </c>
      <c r="D107" s="174" t="s">
        <v>144</v>
      </c>
      <c r="E107" s="175" t="s">
        <v>372</v>
      </c>
      <c r="F107" s="176" t="s">
        <v>373</v>
      </c>
      <c r="G107" s="177" t="s">
        <v>274</v>
      </c>
      <c r="H107" s="178">
        <v>258.163</v>
      </c>
      <c r="I107" s="179"/>
      <c r="J107" s="180">
        <f>ROUND(I107*H107,2)</f>
        <v>0</v>
      </c>
      <c r="K107" s="176" t="s">
        <v>215</v>
      </c>
      <c r="L107" s="40"/>
      <c r="M107" s="181" t="s">
        <v>19</v>
      </c>
      <c r="N107" s="182" t="s">
        <v>42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162</v>
      </c>
      <c r="AT107" s="185" t="s">
        <v>144</v>
      </c>
      <c r="AU107" s="185" t="s">
        <v>81</v>
      </c>
      <c r="AY107" s="18" t="s">
        <v>137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79</v>
      </c>
      <c r="BK107" s="186">
        <f>ROUND(I107*H107,2)</f>
        <v>0</v>
      </c>
      <c r="BL107" s="18" t="s">
        <v>162</v>
      </c>
      <c r="BM107" s="185" t="s">
        <v>751</v>
      </c>
    </row>
    <row r="108" spans="1:47" s="2" customFormat="1" ht="19.2">
      <c r="A108" s="35"/>
      <c r="B108" s="36"/>
      <c r="C108" s="37"/>
      <c r="D108" s="187" t="s">
        <v>150</v>
      </c>
      <c r="E108" s="37"/>
      <c r="F108" s="188" t="s">
        <v>375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150</v>
      </c>
      <c r="AU108" s="18" t="s">
        <v>81</v>
      </c>
    </row>
    <row r="109" spans="1:47" s="2" customFormat="1" ht="10.2">
      <c r="A109" s="35"/>
      <c r="B109" s="36"/>
      <c r="C109" s="37"/>
      <c r="D109" s="192" t="s">
        <v>160</v>
      </c>
      <c r="E109" s="37"/>
      <c r="F109" s="193" t="s">
        <v>376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160</v>
      </c>
      <c r="AU109" s="18" t="s">
        <v>81</v>
      </c>
    </row>
    <row r="110" spans="2:51" s="13" customFormat="1" ht="10.2">
      <c r="B110" s="200"/>
      <c r="C110" s="201"/>
      <c r="D110" s="187" t="s">
        <v>219</v>
      </c>
      <c r="E110" s="202" t="s">
        <v>19</v>
      </c>
      <c r="F110" s="203" t="s">
        <v>752</v>
      </c>
      <c r="G110" s="201"/>
      <c r="H110" s="204">
        <v>258.163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219</v>
      </c>
      <c r="AU110" s="210" t="s">
        <v>81</v>
      </c>
      <c r="AV110" s="13" t="s">
        <v>81</v>
      </c>
      <c r="AW110" s="13" t="s">
        <v>33</v>
      </c>
      <c r="AX110" s="13" t="s">
        <v>79</v>
      </c>
      <c r="AY110" s="210" t="s">
        <v>137</v>
      </c>
    </row>
    <row r="111" spans="1:65" s="2" customFormat="1" ht="24.15" customHeight="1">
      <c r="A111" s="35"/>
      <c r="B111" s="36"/>
      <c r="C111" s="174" t="s">
        <v>170</v>
      </c>
      <c r="D111" s="174" t="s">
        <v>144</v>
      </c>
      <c r="E111" s="175" t="s">
        <v>625</v>
      </c>
      <c r="F111" s="176" t="s">
        <v>626</v>
      </c>
      <c r="G111" s="177" t="s">
        <v>274</v>
      </c>
      <c r="H111" s="178">
        <v>233.512</v>
      </c>
      <c r="I111" s="179"/>
      <c r="J111" s="180">
        <f>ROUND(I111*H111,2)</f>
        <v>0</v>
      </c>
      <c r="K111" s="176" t="s">
        <v>215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162</v>
      </c>
      <c r="AT111" s="185" t="s">
        <v>144</v>
      </c>
      <c r="AU111" s="185" t="s">
        <v>81</v>
      </c>
      <c r="AY111" s="18" t="s">
        <v>137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162</v>
      </c>
      <c r="BM111" s="185" t="s">
        <v>753</v>
      </c>
    </row>
    <row r="112" spans="1:47" s="2" customFormat="1" ht="28.8">
      <c r="A112" s="35"/>
      <c r="B112" s="36"/>
      <c r="C112" s="37"/>
      <c r="D112" s="187" t="s">
        <v>150</v>
      </c>
      <c r="E112" s="37"/>
      <c r="F112" s="188" t="s">
        <v>628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150</v>
      </c>
      <c r="AU112" s="18" t="s">
        <v>81</v>
      </c>
    </row>
    <row r="113" spans="1:47" s="2" customFormat="1" ht="10.2">
      <c r="A113" s="35"/>
      <c r="B113" s="36"/>
      <c r="C113" s="37"/>
      <c r="D113" s="192" t="s">
        <v>160</v>
      </c>
      <c r="E113" s="37"/>
      <c r="F113" s="193" t="s">
        <v>629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160</v>
      </c>
      <c r="AU113" s="18" t="s">
        <v>81</v>
      </c>
    </row>
    <row r="114" spans="2:51" s="14" customFormat="1" ht="10.2">
      <c r="B114" s="211"/>
      <c r="C114" s="212"/>
      <c r="D114" s="187" t="s">
        <v>219</v>
      </c>
      <c r="E114" s="213" t="s">
        <v>19</v>
      </c>
      <c r="F114" s="214" t="s">
        <v>754</v>
      </c>
      <c r="G114" s="212"/>
      <c r="H114" s="213" t="s">
        <v>19</v>
      </c>
      <c r="I114" s="215"/>
      <c r="J114" s="212"/>
      <c r="K114" s="212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219</v>
      </c>
      <c r="AU114" s="220" t="s">
        <v>81</v>
      </c>
      <c r="AV114" s="14" t="s">
        <v>79</v>
      </c>
      <c r="AW114" s="14" t="s">
        <v>33</v>
      </c>
      <c r="AX114" s="14" t="s">
        <v>71</v>
      </c>
      <c r="AY114" s="220" t="s">
        <v>137</v>
      </c>
    </row>
    <row r="115" spans="2:51" s="13" customFormat="1" ht="10.2">
      <c r="B115" s="200"/>
      <c r="C115" s="201"/>
      <c r="D115" s="187" t="s">
        <v>219</v>
      </c>
      <c r="E115" s="202" t="s">
        <v>19</v>
      </c>
      <c r="F115" s="203" t="s">
        <v>755</v>
      </c>
      <c r="G115" s="201"/>
      <c r="H115" s="204">
        <v>233.512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219</v>
      </c>
      <c r="AU115" s="210" t="s">
        <v>81</v>
      </c>
      <c r="AV115" s="13" t="s">
        <v>81</v>
      </c>
      <c r="AW115" s="13" t="s">
        <v>33</v>
      </c>
      <c r="AX115" s="13" t="s">
        <v>79</v>
      </c>
      <c r="AY115" s="210" t="s">
        <v>137</v>
      </c>
    </row>
    <row r="116" spans="2:63" s="12" customFormat="1" ht="22.8" customHeight="1">
      <c r="B116" s="158"/>
      <c r="C116" s="159"/>
      <c r="D116" s="160" t="s">
        <v>70</v>
      </c>
      <c r="E116" s="172" t="s">
        <v>81</v>
      </c>
      <c r="F116" s="172" t="s">
        <v>138</v>
      </c>
      <c r="G116" s="159"/>
      <c r="H116" s="159"/>
      <c r="I116" s="162"/>
      <c r="J116" s="173">
        <f>BK116</f>
        <v>0</v>
      </c>
      <c r="K116" s="159"/>
      <c r="L116" s="164"/>
      <c r="M116" s="165"/>
      <c r="N116" s="166"/>
      <c r="O116" s="166"/>
      <c r="P116" s="167">
        <f>SUM(P117:P132)</f>
        <v>0</v>
      </c>
      <c r="Q116" s="166"/>
      <c r="R116" s="167">
        <f>SUM(R117:R132)</f>
        <v>3.07953008</v>
      </c>
      <c r="S116" s="166"/>
      <c r="T116" s="168">
        <f>SUM(T117:T132)</f>
        <v>0</v>
      </c>
      <c r="AR116" s="169" t="s">
        <v>79</v>
      </c>
      <c r="AT116" s="170" t="s">
        <v>70</v>
      </c>
      <c r="AU116" s="170" t="s">
        <v>79</v>
      </c>
      <c r="AY116" s="169" t="s">
        <v>137</v>
      </c>
      <c r="BK116" s="171">
        <f>SUM(BK117:BK132)</f>
        <v>0</v>
      </c>
    </row>
    <row r="117" spans="1:65" s="2" customFormat="1" ht="21.75" customHeight="1">
      <c r="A117" s="35"/>
      <c r="B117" s="36"/>
      <c r="C117" s="174" t="s">
        <v>175</v>
      </c>
      <c r="D117" s="174" t="s">
        <v>144</v>
      </c>
      <c r="E117" s="175" t="s">
        <v>631</v>
      </c>
      <c r="F117" s="176" t="s">
        <v>632</v>
      </c>
      <c r="G117" s="177" t="s">
        <v>274</v>
      </c>
      <c r="H117" s="178">
        <v>16.4</v>
      </c>
      <c r="I117" s="179"/>
      <c r="J117" s="180">
        <f>ROUND(I117*H117,2)</f>
        <v>0</v>
      </c>
      <c r="K117" s="176" t="s">
        <v>215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162</v>
      </c>
      <c r="AT117" s="185" t="s">
        <v>144</v>
      </c>
      <c r="AU117" s="185" t="s">
        <v>81</v>
      </c>
      <c r="AY117" s="18" t="s">
        <v>137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162</v>
      </c>
      <c r="BM117" s="185" t="s">
        <v>756</v>
      </c>
    </row>
    <row r="118" spans="1:47" s="2" customFormat="1" ht="19.2">
      <c r="A118" s="35"/>
      <c r="B118" s="36"/>
      <c r="C118" s="37"/>
      <c r="D118" s="187" t="s">
        <v>150</v>
      </c>
      <c r="E118" s="37"/>
      <c r="F118" s="188" t="s">
        <v>634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150</v>
      </c>
      <c r="AU118" s="18" t="s">
        <v>81</v>
      </c>
    </row>
    <row r="119" spans="1:47" s="2" customFormat="1" ht="10.2">
      <c r="A119" s="35"/>
      <c r="B119" s="36"/>
      <c r="C119" s="37"/>
      <c r="D119" s="192" t="s">
        <v>160</v>
      </c>
      <c r="E119" s="37"/>
      <c r="F119" s="193" t="s">
        <v>635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160</v>
      </c>
      <c r="AU119" s="18" t="s">
        <v>81</v>
      </c>
    </row>
    <row r="120" spans="2:51" s="13" customFormat="1" ht="10.2">
      <c r="B120" s="200"/>
      <c r="C120" s="201"/>
      <c r="D120" s="187" t="s">
        <v>219</v>
      </c>
      <c r="E120" s="202" t="s">
        <v>19</v>
      </c>
      <c r="F120" s="203" t="s">
        <v>757</v>
      </c>
      <c r="G120" s="201"/>
      <c r="H120" s="204">
        <v>16.4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219</v>
      </c>
      <c r="AU120" s="210" t="s">
        <v>81</v>
      </c>
      <c r="AV120" s="13" t="s">
        <v>81</v>
      </c>
      <c r="AW120" s="13" t="s">
        <v>33</v>
      </c>
      <c r="AX120" s="13" t="s">
        <v>79</v>
      </c>
      <c r="AY120" s="210" t="s">
        <v>137</v>
      </c>
    </row>
    <row r="121" spans="1:65" s="2" customFormat="1" ht="16.5" customHeight="1">
      <c r="A121" s="35"/>
      <c r="B121" s="36"/>
      <c r="C121" s="174" t="s">
        <v>181</v>
      </c>
      <c r="D121" s="174" t="s">
        <v>144</v>
      </c>
      <c r="E121" s="175" t="s">
        <v>637</v>
      </c>
      <c r="F121" s="176" t="s">
        <v>638</v>
      </c>
      <c r="G121" s="177" t="s">
        <v>214</v>
      </c>
      <c r="H121" s="178">
        <v>9.776</v>
      </c>
      <c r="I121" s="179"/>
      <c r="J121" s="180">
        <f>ROUND(I121*H121,2)</f>
        <v>0</v>
      </c>
      <c r="K121" s="176" t="s">
        <v>215</v>
      </c>
      <c r="L121" s="40"/>
      <c r="M121" s="181" t="s">
        <v>19</v>
      </c>
      <c r="N121" s="182" t="s">
        <v>42</v>
      </c>
      <c r="O121" s="65"/>
      <c r="P121" s="183">
        <f>O121*H121</f>
        <v>0</v>
      </c>
      <c r="Q121" s="183">
        <v>0.00144</v>
      </c>
      <c r="R121" s="183">
        <f>Q121*H121</f>
        <v>0.01407744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162</v>
      </c>
      <c r="AT121" s="185" t="s">
        <v>144</v>
      </c>
      <c r="AU121" s="185" t="s">
        <v>81</v>
      </c>
      <c r="AY121" s="18" t="s">
        <v>137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79</v>
      </c>
      <c r="BK121" s="186">
        <f>ROUND(I121*H121,2)</f>
        <v>0</v>
      </c>
      <c r="BL121" s="18" t="s">
        <v>162</v>
      </c>
      <c r="BM121" s="185" t="s">
        <v>758</v>
      </c>
    </row>
    <row r="122" spans="1:47" s="2" customFormat="1" ht="10.2">
      <c r="A122" s="35"/>
      <c r="B122" s="36"/>
      <c r="C122" s="37"/>
      <c r="D122" s="187" t="s">
        <v>150</v>
      </c>
      <c r="E122" s="37"/>
      <c r="F122" s="188" t="s">
        <v>640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150</v>
      </c>
      <c r="AU122" s="18" t="s">
        <v>81</v>
      </c>
    </row>
    <row r="123" spans="1:47" s="2" customFormat="1" ht="10.2">
      <c r="A123" s="35"/>
      <c r="B123" s="36"/>
      <c r="C123" s="37"/>
      <c r="D123" s="192" t="s">
        <v>160</v>
      </c>
      <c r="E123" s="37"/>
      <c r="F123" s="193" t="s">
        <v>641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160</v>
      </c>
      <c r="AU123" s="18" t="s">
        <v>81</v>
      </c>
    </row>
    <row r="124" spans="2:51" s="13" customFormat="1" ht="10.2">
      <c r="B124" s="200"/>
      <c r="C124" s="201"/>
      <c r="D124" s="187" t="s">
        <v>219</v>
      </c>
      <c r="E124" s="202" t="s">
        <v>19</v>
      </c>
      <c r="F124" s="203" t="s">
        <v>759</v>
      </c>
      <c r="G124" s="201"/>
      <c r="H124" s="204">
        <v>9.776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219</v>
      </c>
      <c r="AU124" s="210" t="s">
        <v>81</v>
      </c>
      <c r="AV124" s="13" t="s">
        <v>81</v>
      </c>
      <c r="AW124" s="13" t="s">
        <v>33</v>
      </c>
      <c r="AX124" s="13" t="s">
        <v>79</v>
      </c>
      <c r="AY124" s="210" t="s">
        <v>137</v>
      </c>
    </row>
    <row r="125" spans="1:65" s="2" customFormat="1" ht="16.5" customHeight="1">
      <c r="A125" s="35"/>
      <c r="B125" s="36"/>
      <c r="C125" s="174" t="s">
        <v>185</v>
      </c>
      <c r="D125" s="174" t="s">
        <v>144</v>
      </c>
      <c r="E125" s="175" t="s">
        <v>643</v>
      </c>
      <c r="F125" s="176" t="s">
        <v>644</v>
      </c>
      <c r="G125" s="177" t="s">
        <v>214</v>
      </c>
      <c r="H125" s="178">
        <v>9.776</v>
      </c>
      <c r="I125" s="179"/>
      <c r="J125" s="180">
        <f>ROUND(I125*H125,2)</f>
        <v>0</v>
      </c>
      <c r="K125" s="176" t="s">
        <v>215</v>
      </c>
      <c r="L125" s="40"/>
      <c r="M125" s="181" t="s">
        <v>19</v>
      </c>
      <c r="N125" s="182" t="s">
        <v>42</v>
      </c>
      <c r="O125" s="65"/>
      <c r="P125" s="183">
        <f>O125*H125</f>
        <v>0</v>
      </c>
      <c r="Q125" s="183">
        <v>4E-05</v>
      </c>
      <c r="R125" s="183">
        <f>Q125*H125</f>
        <v>0.00039104000000000005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162</v>
      </c>
      <c r="AT125" s="185" t="s">
        <v>144</v>
      </c>
      <c r="AU125" s="185" t="s">
        <v>81</v>
      </c>
      <c r="AY125" s="18" t="s">
        <v>137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79</v>
      </c>
      <c r="BK125" s="186">
        <f>ROUND(I125*H125,2)</f>
        <v>0</v>
      </c>
      <c r="BL125" s="18" t="s">
        <v>162</v>
      </c>
      <c r="BM125" s="185" t="s">
        <v>760</v>
      </c>
    </row>
    <row r="126" spans="1:47" s="2" customFormat="1" ht="10.2">
      <c r="A126" s="35"/>
      <c r="B126" s="36"/>
      <c r="C126" s="37"/>
      <c r="D126" s="187" t="s">
        <v>150</v>
      </c>
      <c r="E126" s="37"/>
      <c r="F126" s="188" t="s">
        <v>646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150</v>
      </c>
      <c r="AU126" s="18" t="s">
        <v>81</v>
      </c>
    </row>
    <row r="127" spans="1:47" s="2" customFormat="1" ht="10.2">
      <c r="A127" s="35"/>
      <c r="B127" s="36"/>
      <c r="C127" s="37"/>
      <c r="D127" s="192" t="s">
        <v>160</v>
      </c>
      <c r="E127" s="37"/>
      <c r="F127" s="193" t="s">
        <v>647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160</v>
      </c>
      <c r="AU127" s="18" t="s">
        <v>81</v>
      </c>
    </row>
    <row r="128" spans="2:51" s="13" customFormat="1" ht="10.2">
      <c r="B128" s="200"/>
      <c r="C128" s="201"/>
      <c r="D128" s="187" t="s">
        <v>219</v>
      </c>
      <c r="E128" s="202" t="s">
        <v>19</v>
      </c>
      <c r="F128" s="203" t="s">
        <v>759</v>
      </c>
      <c r="G128" s="201"/>
      <c r="H128" s="204">
        <v>9.776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219</v>
      </c>
      <c r="AU128" s="210" t="s">
        <v>81</v>
      </c>
      <c r="AV128" s="13" t="s">
        <v>81</v>
      </c>
      <c r="AW128" s="13" t="s">
        <v>33</v>
      </c>
      <c r="AX128" s="13" t="s">
        <v>79</v>
      </c>
      <c r="AY128" s="210" t="s">
        <v>137</v>
      </c>
    </row>
    <row r="129" spans="1:65" s="2" customFormat="1" ht="21.75" customHeight="1">
      <c r="A129" s="35"/>
      <c r="B129" s="36"/>
      <c r="C129" s="174" t="s">
        <v>190</v>
      </c>
      <c r="D129" s="174" t="s">
        <v>144</v>
      </c>
      <c r="E129" s="175" t="s">
        <v>648</v>
      </c>
      <c r="F129" s="176" t="s">
        <v>649</v>
      </c>
      <c r="G129" s="177" t="s">
        <v>367</v>
      </c>
      <c r="H129" s="178">
        <v>2.952</v>
      </c>
      <c r="I129" s="179"/>
      <c r="J129" s="180">
        <f>ROUND(I129*H129,2)</f>
        <v>0</v>
      </c>
      <c r="K129" s="176" t="s">
        <v>215</v>
      </c>
      <c r="L129" s="40"/>
      <c r="M129" s="181" t="s">
        <v>19</v>
      </c>
      <c r="N129" s="182" t="s">
        <v>42</v>
      </c>
      <c r="O129" s="65"/>
      <c r="P129" s="183">
        <f>O129*H129</f>
        <v>0</v>
      </c>
      <c r="Q129" s="183">
        <v>1.0383</v>
      </c>
      <c r="R129" s="183">
        <f>Q129*H129</f>
        <v>3.0650616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162</v>
      </c>
      <c r="AT129" s="185" t="s">
        <v>144</v>
      </c>
      <c r="AU129" s="185" t="s">
        <v>81</v>
      </c>
      <c r="AY129" s="18" t="s">
        <v>137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162</v>
      </c>
      <c r="BM129" s="185" t="s">
        <v>761</v>
      </c>
    </row>
    <row r="130" spans="1:47" s="2" customFormat="1" ht="19.2">
      <c r="A130" s="35"/>
      <c r="B130" s="36"/>
      <c r="C130" s="37"/>
      <c r="D130" s="187" t="s">
        <v>150</v>
      </c>
      <c r="E130" s="37"/>
      <c r="F130" s="188" t="s">
        <v>651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150</v>
      </c>
      <c r="AU130" s="18" t="s">
        <v>81</v>
      </c>
    </row>
    <row r="131" spans="1:47" s="2" customFormat="1" ht="10.2">
      <c r="A131" s="35"/>
      <c r="B131" s="36"/>
      <c r="C131" s="37"/>
      <c r="D131" s="192" t="s">
        <v>160</v>
      </c>
      <c r="E131" s="37"/>
      <c r="F131" s="193" t="s">
        <v>652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160</v>
      </c>
      <c r="AU131" s="18" t="s">
        <v>81</v>
      </c>
    </row>
    <row r="132" spans="2:51" s="13" customFormat="1" ht="10.2">
      <c r="B132" s="200"/>
      <c r="C132" s="201"/>
      <c r="D132" s="187" t="s">
        <v>219</v>
      </c>
      <c r="E132" s="202" t="s">
        <v>19</v>
      </c>
      <c r="F132" s="203" t="s">
        <v>762</v>
      </c>
      <c r="G132" s="201"/>
      <c r="H132" s="204">
        <v>2.952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219</v>
      </c>
      <c r="AU132" s="210" t="s">
        <v>81</v>
      </c>
      <c r="AV132" s="13" t="s">
        <v>81</v>
      </c>
      <c r="AW132" s="13" t="s">
        <v>33</v>
      </c>
      <c r="AX132" s="13" t="s">
        <v>79</v>
      </c>
      <c r="AY132" s="210" t="s">
        <v>137</v>
      </c>
    </row>
    <row r="133" spans="2:63" s="12" customFormat="1" ht="22.8" customHeight="1">
      <c r="B133" s="158"/>
      <c r="C133" s="159"/>
      <c r="D133" s="160" t="s">
        <v>70</v>
      </c>
      <c r="E133" s="172" t="s">
        <v>155</v>
      </c>
      <c r="F133" s="172" t="s">
        <v>654</v>
      </c>
      <c r="G133" s="159"/>
      <c r="H133" s="159"/>
      <c r="I133" s="162"/>
      <c r="J133" s="173">
        <f>BK133</f>
        <v>0</v>
      </c>
      <c r="K133" s="159"/>
      <c r="L133" s="164"/>
      <c r="M133" s="165"/>
      <c r="N133" s="166"/>
      <c r="O133" s="166"/>
      <c r="P133" s="167">
        <f>SUM(P134:P169)</f>
        <v>0</v>
      </c>
      <c r="Q133" s="166"/>
      <c r="R133" s="167">
        <f>SUM(R134:R169)</f>
        <v>56.62774986</v>
      </c>
      <c r="S133" s="166"/>
      <c r="T133" s="168">
        <f>SUM(T134:T169)</f>
        <v>0</v>
      </c>
      <c r="AR133" s="169" t="s">
        <v>79</v>
      </c>
      <c r="AT133" s="170" t="s">
        <v>70</v>
      </c>
      <c r="AU133" s="170" t="s">
        <v>79</v>
      </c>
      <c r="AY133" s="169" t="s">
        <v>137</v>
      </c>
      <c r="BK133" s="171">
        <f>SUM(BK134:BK169)</f>
        <v>0</v>
      </c>
    </row>
    <row r="134" spans="1:65" s="2" customFormat="1" ht="16.5" customHeight="1">
      <c r="A134" s="35"/>
      <c r="B134" s="36"/>
      <c r="C134" s="174" t="s">
        <v>195</v>
      </c>
      <c r="D134" s="174" t="s">
        <v>144</v>
      </c>
      <c r="E134" s="175" t="s">
        <v>655</v>
      </c>
      <c r="F134" s="176" t="s">
        <v>656</v>
      </c>
      <c r="G134" s="177" t="s">
        <v>274</v>
      </c>
      <c r="H134" s="178">
        <v>11.592</v>
      </c>
      <c r="I134" s="179"/>
      <c r="J134" s="180">
        <f>ROUND(I134*H134,2)</f>
        <v>0</v>
      </c>
      <c r="K134" s="176" t="s">
        <v>215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2.50187</v>
      </c>
      <c r="R134" s="183">
        <f>Q134*H134</f>
        <v>29.00167704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162</v>
      </c>
      <c r="AT134" s="185" t="s">
        <v>144</v>
      </c>
      <c r="AU134" s="185" t="s">
        <v>81</v>
      </c>
      <c r="AY134" s="18" t="s">
        <v>137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162</v>
      </c>
      <c r="BM134" s="185" t="s">
        <v>763</v>
      </c>
    </row>
    <row r="135" spans="1:47" s="2" customFormat="1" ht="19.2">
      <c r="A135" s="35"/>
      <c r="B135" s="36"/>
      <c r="C135" s="37"/>
      <c r="D135" s="187" t="s">
        <v>150</v>
      </c>
      <c r="E135" s="37"/>
      <c r="F135" s="188" t="s">
        <v>658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150</v>
      </c>
      <c r="AU135" s="18" t="s">
        <v>81</v>
      </c>
    </row>
    <row r="136" spans="1:47" s="2" customFormat="1" ht="10.2">
      <c r="A136" s="35"/>
      <c r="B136" s="36"/>
      <c r="C136" s="37"/>
      <c r="D136" s="192" t="s">
        <v>160</v>
      </c>
      <c r="E136" s="37"/>
      <c r="F136" s="193" t="s">
        <v>659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160</v>
      </c>
      <c r="AU136" s="18" t="s">
        <v>81</v>
      </c>
    </row>
    <row r="137" spans="2:51" s="13" customFormat="1" ht="10.2">
      <c r="B137" s="200"/>
      <c r="C137" s="201"/>
      <c r="D137" s="187" t="s">
        <v>219</v>
      </c>
      <c r="E137" s="202" t="s">
        <v>19</v>
      </c>
      <c r="F137" s="203" t="s">
        <v>764</v>
      </c>
      <c r="G137" s="201"/>
      <c r="H137" s="204">
        <v>11.592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219</v>
      </c>
      <c r="AU137" s="210" t="s">
        <v>81</v>
      </c>
      <c r="AV137" s="13" t="s">
        <v>81</v>
      </c>
      <c r="AW137" s="13" t="s">
        <v>33</v>
      </c>
      <c r="AX137" s="13" t="s">
        <v>79</v>
      </c>
      <c r="AY137" s="210" t="s">
        <v>137</v>
      </c>
    </row>
    <row r="138" spans="1:65" s="2" customFormat="1" ht="24.15" customHeight="1">
      <c r="A138" s="35"/>
      <c r="B138" s="36"/>
      <c r="C138" s="174" t="s">
        <v>199</v>
      </c>
      <c r="D138" s="174" t="s">
        <v>144</v>
      </c>
      <c r="E138" s="175" t="s">
        <v>661</v>
      </c>
      <c r="F138" s="176" t="s">
        <v>662</v>
      </c>
      <c r="G138" s="177" t="s">
        <v>214</v>
      </c>
      <c r="H138" s="178">
        <v>77.28</v>
      </c>
      <c r="I138" s="179"/>
      <c r="J138" s="180">
        <f>ROUND(I138*H138,2)</f>
        <v>0</v>
      </c>
      <c r="K138" s="176" t="s">
        <v>215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0.00275</v>
      </c>
      <c r="R138" s="183">
        <f>Q138*H138</f>
        <v>0.21252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162</v>
      </c>
      <c r="AT138" s="185" t="s">
        <v>144</v>
      </c>
      <c r="AU138" s="185" t="s">
        <v>81</v>
      </c>
      <c r="AY138" s="18" t="s">
        <v>137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162</v>
      </c>
      <c r="BM138" s="185" t="s">
        <v>765</v>
      </c>
    </row>
    <row r="139" spans="1:47" s="2" customFormat="1" ht="19.2">
      <c r="A139" s="35"/>
      <c r="B139" s="36"/>
      <c r="C139" s="37"/>
      <c r="D139" s="187" t="s">
        <v>150</v>
      </c>
      <c r="E139" s="37"/>
      <c r="F139" s="188" t="s">
        <v>664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150</v>
      </c>
      <c r="AU139" s="18" t="s">
        <v>81</v>
      </c>
    </row>
    <row r="140" spans="1:47" s="2" customFormat="1" ht="10.2">
      <c r="A140" s="35"/>
      <c r="B140" s="36"/>
      <c r="C140" s="37"/>
      <c r="D140" s="192" t="s">
        <v>160</v>
      </c>
      <c r="E140" s="37"/>
      <c r="F140" s="193" t="s">
        <v>665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160</v>
      </c>
      <c r="AU140" s="18" t="s">
        <v>81</v>
      </c>
    </row>
    <row r="141" spans="2:51" s="13" customFormat="1" ht="10.2">
      <c r="B141" s="200"/>
      <c r="C141" s="201"/>
      <c r="D141" s="187" t="s">
        <v>219</v>
      </c>
      <c r="E141" s="202" t="s">
        <v>19</v>
      </c>
      <c r="F141" s="203" t="s">
        <v>766</v>
      </c>
      <c r="G141" s="201"/>
      <c r="H141" s="204">
        <v>77.28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219</v>
      </c>
      <c r="AU141" s="210" t="s">
        <v>81</v>
      </c>
      <c r="AV141" s="13" t="s">
        <v>81</v>
      </c>
      <c r="AW141" s="13" t="s">
        <v>33</v>
      </c>
      <c r="AX141" s="13" t="s">
        <v>79</v>
      </c>
      <c r="AY141" s="210" t="s">
        <v>137</v>
      </c>
    </row>
    <row r="142" spans="1:65" s="2" customFormat="1" ht="24.15" customHeight="1">
      <c r="A142" s="35"/>
      <c r="B142" s="36"/>
      <c r="C142" s="174" t="s">
        <v>283</v>
      </c>
      <c r="D142" s="174" t="s">
        <v>144</v>
      </c>
      <c r="E142" s="175" t="s">
        <v>667</v>
      </c>
      <c r="F142" s="176" t="s">
        <v>668</v>
      </c>
      <c r="G142" s="177" t="s">
        <v>214</v>
      </c>
      <c r="H142" s="178">
        <v>77.28</v>
      </c>
      <c r="I142" s="179"/>
      <c r="J142" s="180">
        <f>ROUND(I142*H142,2)</f>
        <v>0</v>
      </c>
      <c r="K142" s="176" t="s">
        <v>215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162</v>
      </c>
      <c r="AT142" s="185" t="s">
        <v>144</v>
      </c>
      <c r="AU142" s="185" t="s">
        <v>81</v>
      </c>
      <c r="AY142" s="18" t="s">
        <v>137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162</v>
      </c>
      <c r="BM142" s="185" t="s">
        <v>767</v>
      </c>
    </row>
    <row r="143" spans="1:47" s="2" customFormat="1" ht="19.2">
      <c r="A143" s="35"/>
      <c r="B143" s="36"/>
      <c r="C143" s="37"/>
      <c r="D143" s="187" t="s">
        <v>150</v>
      </c>
      <c r="E143" s="37"/>
      <c r="F143" s="188" t="s">
        <v>670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150</v>
      </c>
      <c r="AU143" s="18" t="s">
        <v>81</v>
      </c>
    </row>
    <row r="144" spans="1:47" s="2" customFormat="1" ht="10.2">
      <c r="A144" s="35"/>
      <c r="B144" s="36"/>
      <c r="C144" s="37"/>
      <c r="D144" s="192" t="s">
        <v>160</v>
      </c>
      <c r="E144" s="37"/>
      <c r="F144" s="193" t="s">
        <v>671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160</v>
      </c>
      <c r="AU144" s="18" t="s">
        <v>81</v>
      </c>
    </row>
    <row r="145" spans="2:51" s="13" customFormat="1" ht="10.2">
      <c r="B145" s="200"/>
      <c r="C145" s="201"/>
      <c r="D145" s="187" t="s">
        <v>219</v>
      </c>
      <c r="E145" s="202" t="s">
        <v>19</v>
      </c>
      <c r="F145" s="203" t="s">
        <v>766</v>
      </c>
      <c r="G145" s="201"/>
      <c r="H145" s="204">
        <v>77.28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219</v>
      </c>
      <c r="AU145" s="210" t="s">
        <v>81</v>
      </c>
      <c r="AV145" s="13" t="s">
        <v>81</v>
      </c>
      <c r="AW145" s="13" t="s">
        <v>33</v>
      </c>
      <c r="AX145" s="13" t="s">
        <v>79</v>
      </c>
      <c r="AY145" s="210" t="s">
        <v>137</v>
      </c>
    </row>
    <row r="146" spans="1:65" s="2" customFormat="1" ht="16.5" customHeight="1">
      <c r="A146" s="35"/>
      <c r="B146" s="36"/>
      <c r="C146" s="174" t="s">
        <v>293</v>
      </c>
      <c r="D146" s="174" t="s">
        <v>144</v>
      </c>
      <c r="E146" s="175" t="s">
        <v>672</v>
      </c>
      <c r="F146" s="176" t="s">
        <v>673</v>
      </c>
      <c r="G146" s="177" t="s">
        <v>367</v>
      </c>
      <c r="H146" s="178">
        <v>2.087</v>
      </c>
      <c r="I146" s="179"/>
      <c r="J146" s="180">
        <f>ROUND(I146*H146,2)</f>
        <v>0</v>
      </c>
      <c r="K146" s="176" t="s">
        <v>215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1.04922</v>
      </c>
      <c r="R146" s="183">
        <f>Q146*H146</f>
        <v>2.18972214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162</v>
      </c>
      <c r="AT146" s="185" t="s">
        <v>144</v>
      </c>
      <c r="AU146" s="185" t="s">
        <v>81</v>
      </c>
      <c r="AY146" s="18" t="s">
        <v>137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162</v>
      </c>
      <c r="BM146" s="185" t="s">
        <v>768</v>
      </c>
    </row>
    <row r="147" spans="1:47" s="2" customFormat="1" ht="28.8">
      <c r="A147" s="35"/>
      <c r="B147" s="36"/>
      <c r="C147" s="37"/>
      <c r="D147" s="187" t="s">
        <v>150</v>
      </c>
      <c r="E147" s="37"/>
      <c r="F147" s="188" t="s">
        <v>675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150</v>
      </c>
      <c r="AU147" s="18" t="s">
        <v>81</v>
      </c>
    </row>
    <row r="148" spans="1:47" s="2" customFormat="1" ht="10.2">
      <c r="A148" s="35"/>
      <c r="B148" s="36"/>
      <c r="C148" s="37"/>
      <c r="D148" s="192" t="s">
        <v>160</v>
      </c>
      <c r="E148" s="37"/>
      <c r="F148" s="193" t="s">
        <v>676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160</v>
      </c>
      <c r="AU148" s="18" t="s">
        <v>81</v>
      </c>
    </row>
    <row r="149" spans="2:51" s="13" customFormat="1" ht="10.2">
      <c r="B149" s="200"/>
      <c r="C149" s="201"/>
      <c r="D149" s="187" t="s">
        <v>219</v>
      </c>
      <c r="E149" s="202" t="s">
        <v>19</v>
      </c>
      <c r="F149" s="203" t="s">
        <v>769</v>
      </c>
      <c r="G149" s="201"/>
      <c r="H149" s="204">
        <v>2.087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219</v>
      </c>
      <c r="AU149" s="210" t="s">
        <v>81</v>
      </c>
      <c r="AV149" s="13" t="s">
        <v>81</v>
      </c>
      <c r="AW149" s="13" t="s">
        <v>33</v>
      </c>
      <c r="AX149" s="13" t="s">
        <v>79</v>
      </c>
      <c r="AY149" s="210" t="s">
        <v>137</v>
      </c>
    </row>
    <row r="150" spans="1:65" s="2" customFormat="1" ht="16.5" customHeight="1">
      <c r="A150" s="35"/>
      <c r="B150" s="36"/>
      <c r="C150" s="174" t="s">
        <v>8</v>
      </c>
      <c r="D150" s="174" t="s">
        <v>144</v>
      </c>
      <c r="E150" s="175" t="s">
        <v>678</v>
      </c>
      <c r="F150" s="176" t="s">
        <v>679</v>
      </c>
      <c r="G150" s="177" t="s">
        <v>274</v>
      </c>
      <c r="H150" s="178">
        <v>2.82</v>
      </c>
      <c r="I150" s="179"/>
      <c r="J150" s="180">
        <f>ROUND(I150*H150,2)</f>
        <v>0</v>
      </c>
      <c r="K150" s="176" t="s">
        <v>215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162</v>
      </c>
      <c r="AT150" s="185" t="s">
        <v>144</v>
      </c>
      <c r="AU150" s="185" t="s">
        <v>81</v>
      </c>
      <c r="AY150" s="18" t="s">
        <v>137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162</v>
      </c>
      <c r="BM150" s="185" t="s">
        <v>770</v>
      </c>
    </row>
    <row r="151" spans="1:47" s="2" customFormat="1" ht="10.2">
      <c r="A151" s="35"/>
      <c r="B151" s="36"/>
      <c r="C151" s="37"/>
      <c r="D151" s="187" t="s">
        <v>150</v>
      </c>
      <c r="E151" s="37"/>
      <c r="F151" s="188" t="s">
        <v>681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150</v>
      </c>
      <c r="AU151" s="18" t="s">
        <v>81</v>
      </c>
    </row>
    <row r="152" spans="1:47" s="2" customFormat="1" ht="10.2">
      <c r="A152" s="35"/>
      <c r="B152" s="36"/>
      <c r="C152" s="37"/>
      <c r="D152" s="192" t="s">
        <v>160</v>
      </c>
      <c r="E152" s="37"/>
      <c r="F152" s="193" t="s">
        <v>682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160</v>
      </c>
      <c r="AU152" s="18" t="s">
        <v>81</v>
      </c>
    </row>
    <row r="153" spans="2:51" s="13" customFormat="1" ht="10.2">
      <c r="B153" s="200"/>
      <c r="C153" s="201"/>
      <c r="D153" s="187" t="s">
        <v>219</v>
      </c>
      <c r="E153" s="202" t="s">
        <v>19</v>
      </c>
      <c r="F153" s="203" t="s">
        <v>771</v>
      </c>
      <c r="G153" s="201"/>
      <c r="H153" s="204">
        <v>2.82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219</v>
      </c>
      <c r="AU153" s="210" t="s">
        <v>81</v>
      </c>
      <c r="AV153" s="13" t="s">
        <v>81</v>
      </c>
      <c r="AW153" s="13" t="s">
        <v>33</v>
      </c>
      <c r="AX153" s="13" t="s">
        <v>79</v>
      </c>
      <c r="AY153" s="210" t="s">
        <v>137</v>
      </c>
    </row>
    <row r="154" spans="1:65" s="2" customFormat="1" ht="16.5" customHeight="1">
      <c r="A154" s="35"/>
      <c r="B154" s="36"/>
      <c r="C154" s="174" t="s">
        <v>306</v>
      </c>
      <c r="D154" s="174" t="s">
        <v>144</v>
      </c>
      <c r="E154" s="175" t="s">
        <v>684</v>
      </c>
      <c r="F154" s="176" t="s">
        <v>685</v>
      </c>
      <c r="G154" s="177" t="s">
        <v>214</v>
      </c>
      <c r="H154" s="178">
        <v>10.152</v>
      </c>
      <c r="I154" s="179"/>
      <c r="J154" s="180">
        <f>ROUND(I154*H154,2)</f>
        <v>0</v>
      </c>
      <c r="K154" s="176" t="s">
        <v>215</v>
      </c>
      <c r="L154" s="40"/>
      <c r="M154" s="181" t="s">
        <v>19</v>
      </c>
      <c r="N154" s="182" t="s">
        <v>42</v>
      </c>
      <c r="O154" s="65"/>
      <c r="P154" s="183">
        <f>O154*H154</f>
        <v>0</v>
      </c>
      <c r="Q154" s="183">
        <v>0.04174</v>
      </c>
      <c r="R154" s="183">
        <f>Q154*H154</f>
        <v>0.42374448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162</v>
      </c>
      <c r="AT154" s="185" t="s">
        <v>144</v>
      </c>
      <c r="AU154" s="185" t="s">
        <v>81</v>
      </c>
      <c r="AY154" s="18" t="s">
        <v>137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79</v>
      </c>
      <c r="BK154" s="186">
        <f>ROUND(I154*H154,2)</f>
        <v>0</v>
      </c>
      <c r="BL154" s="18" t="s">
        <v>162</v>
      </c>
      <c r="BM154" s="185" t="s">
        <v>772</v>
      </c>
    </row>
    <row r="155" spans="1:47" s="2" customFormat="1" ht="10.2">
      <c r="A155" s="35"/>
      <c r="B155" s="36"/>
      <c r="C155" s="37"/>
      <c r="D155" s="187" t="s">
        <v>150</v>
      </c>
      <c r="E155" s="37"/>
      <c r="F155" s="188" t="s">
        <v>687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150</v>
      </c>
      <c r="AU155" s="18" t="s">
        <v>81</v>
      </c>
    </row>
    <row r="156" spans="1:47" s="2" customFormat="1" ht="10.2">
      <c r="A156" s="35"/>
      <c r="B156" s="36"/>
      <c r="C156" s="37"/>
      <c r="D156" s="192" t="s">
        <v>160</v>
      </c>
      <c r="E156" s="37"/>
      <c r="F156" s="193" t="s">
        <v>688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160</v>
      </c>
      <c r="AU156" s="18" t="s">
        <v>81</v>
      </c>
    </row>
    <row r="157" spans="2:51" s="13" customFormat="1" ht="10.2">
      <c r="B157" s="200"/>
      <c r="C157" s="201"/>
      <c r="D157" s="187" t="s">
        <v>219</v>
      </c>
      <c r="E157" s="202" t="s">
        <v>19</v>
      </c>
      <c r="F157" s="203" t="s">
        <v>773</v>
      </c>
      <c r="G157" s="201"/>
      <c r="H157" s="204">
        <v>10.152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219</v>
      </c>
      <c r="AU157" s="210" t="s">
        <v>81</v>
      </c>
      <c r="AV157" s="13" t="s">
        <v>81</v>
      </c>
      <c r="AW157" s="13" t="s">
        <v>33</v>
      </c>
      <c r="AX157" s="13" t="s">
        <v>79</v>
      </c>
      <c r="AY157" s="210" t="s">
        <v>137</v>
      </c>
    </row>
    <row r="158" spans="1:65" s="2" customFormat="1" ht="16.5" customHeight="1">
      <c r="A158" s="35"/>
      <c r="B158" s="36"/>
      <c r="C158" s="174" t="s">
        <v>312</v>
      </c>
      <c r="D158" s="174" t="s">
        <v>144</v>
      </c>
      <c r="E158" s="175" t="s">
        <v>690</v>
      </c>
      <c r="F158" s="176" t="s">
        <v>691</v>
      </c>
      <c r="G158" s="177" t="s">
        <v>367</v>
      </c>
      <c r="H158" s="178">
        <v>0.508</v>
      </c>
      <c r="I158" s="179"/>
      <c r="J158" s="180">
        <f>ROUND(I158*H158,2)</f>
        <v>0</v>
      </c>
      <c r="K158" s="176" t="s">
        <v>215</v>
      </c>
      <c r="L158" s="40"/>
      <c r="M158" s="181" t="s">
        <v>19</v>
      </c>
      <c r="N158" s="182" t="s">
        <v>42</v>
      </c>
      <c r="O158" s="65"/>
      <c r="P158" s="183">
        <f>O158*H158</f>
        <v>0</v>
      </c>
      <c r="Q158" s="183">
        <v>1.04877</v>
      </c>
      <c r="R158" s="183">
        <f>Q158*H158</f>
        <v>0.53277516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162</v>
      </c>
      <c r="AT158" s="185" t="s">
        <v>144</v>
      </c>
      <c r="AU158" s="185" t="s">
        <v>81</v>
      </c>
      <c r="AY158" s="18" t="s">
        <v>137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79</v>
      </c>
      <c r="BK158" s="186">
        <f>ROUND(I158*H158,2)</f>
        <v>0</v>
      </c>
      <c r="BL158" s="18" t="s">
        <v>162</v>
      </c>
      <c r="BM158" s="185" t="s">
        <v>774</v>
      </c>
    </row>
    <row r="159" spans="1:47" s="2" customFormat="1" ht="19.2">
      <c r="A159" s="35"/>
      <c r="B159" s="36"/>
      <c r="C159" s="37"/>
      <c r="D159" s="187" t="s">
        <v>150</v>
      </c>
      <c r="E159" s="37"/>
      <c r="F159" s="188" t="s">
        <v>693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150</v>
      </c>
      <c r="AU159" s="18" t="s">
        <v>81</v>
      </c>
    </row>
    <row r="160" spans="1:47" s="2" customFormat="1" ht="10.2">
      <c r="A160" s="35"/>
      <c r="B160" s="36"/>
      <c r="C160" s="37"/>
      <c r="D160" s="192" t="s">
        <v>160</v>
      </c>
      <c r="E160" s="37"/>
      <c r="F160" s="193" t="s">
        <v>694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160</v>
      </c>
      <c r="AU160" s="18" t="s">
        <v>81</v>
      </c>
    </row>
    <row r="161" spans="2:51" s="13" customFormat="1" ht="10.2">
      <c r="B161" s="200"/>
      <c r="C161" s="201"/>
      <c r="D161" s="187" t="s">
        <v>219</v>
      </c>
      <c r="E161" s="202" t="s">
        <v>19</v>
      </c>
      <c r="F161" s="203" t="s">
        <v>775</v>
      </c>
      <c r="G161" s="201"/>
      <c r="H161" s="204">
        <v>0.508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219</v>
      </c>
      <c r="AU161" s="210" t="s">
        <v>81</v>
      </c>
      <c r="AV161" s="13" t="s">
        <v>81</v>
      </c>
      <c r="AW161" s="13" t="s">
        <v>33</v>
      </c>
      <c r="AX161" s="13" t="s">
        <v>79</v>
      </c>
      <c r="AY161" s="210" t="s">
        <v>137</v>
      </c>
    </row>
    <row r="162" spans="1:65" s="2" customFormat="1" ht="24.15" customHeight="1">
      <c r="A162" s="35"/>
      <c r="B162" s="36"/>
      <c r="C162" s="174" t="s">
        <v>318</v>
      </c>
      <c r="D162" s="174" t="s">
        <v>144</v>
      </c>
      <c r="E162" s="175" t="s">
        <v>776</v>
      </c>
      <c r="F162" s="176" t="s">
        <v>777</v>
      </c>
      <c r="G162" s="177" t="s">
        <v>274</v>
      </c>
      <c r="H162" s="178">
        <v>7.728</v>
      </c>
      <c r="I162" s="179"/>
      <c r="J162" s="180">
        <f>ROUND(I162*H162,2)</f>
        <v>0</v>
      </c>
      <c r="K162" s="176" t="s">
        <v>215</v>
      </c>
      <c r="L162" s="40"/>
      <c r="M162" s="181" t="s">
        <v>19</v>
      </c>
      <c r="N162" s="182" t="s">
        <v>42</v>
      </c>
      <c r="O162" s="65"/>
      <c r="P162" s="183">
        <f>O162*H162</f>
        <v>0</v>
      </c>
      <c r="Q162" s="183">
        <v>3.11388</v>
      </c>
      <c r="R162" s="183">
        <f>Q162*H162</f>
        <v>24.064064639999998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162</v>
      </c>
      <c r="AT162" s="185" t="s">
        <v>144</v>
      </c>
      <c r="AU162" s="185" t="s">
        <v>81</v>
      </c>
      <c r="AY162" s="18" t="s">
        <v>137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79</v>
      </c>
      <c r="BK162" s="186">
        <f>ROUND(I162*H162,2)</f>
        <v>0</v>
      </c>
      <c r="BL162" s="18" t="s">
        <v>162</v>
      </c>
      <c r="BM162" s="185" t="s">
        <v>778</v>
      </c>
    </row>
    <row r="163" spans="1:47" s="2" customFormat="1" ht="57.6">
      <c r="A163" s="35"/>
      <c r="B163" s="36"/>
      <c r="C163" s="37"/>
      <c r="D163" s="187" t="s">
        <v>150</v>
      </c>
      <c r="E163" s="37"/>
      <c r="F163" s="188" t="s">
        <v>779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150</v>
      </c>
      <c r="AU163" s="18" t="s">
        <v>81</v>
      </c>
    </row>
    <row r="164" spans="1:47" s="2" customFormat="1" ht="10.2">
      <c r="A164" s="35"/>
      <c r="B164" s="36"/>
      <c r="C164" s="37"/>
      <c r="D164" s="192" t="s">
        <v>160</v>
      </c>
      <c r="E164" s="37"/>
      <c r="F164" s="193" t="s">
        <v>780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160</v>
      </c>
      <c r="AU164" s="18" t="s">
        <v>81</v>
      </c>
    </row>
    <row r="165" spans="2:51" s="13" customFormat="1" ht="10.2">
      <c r="B165" s="200"/>
      <c r="C165" s="201"/>
      <c r="D165" s="187" t="s">
        <v>219</v>
      </c>
      <c r="E165" s="202" t="s">
        <v>19</v>
      </c>
      <c r="F165" s="203" t="s">
        <v>781</v>
      </c>
      <c r="G165" s="201"/>
      <c r="H165" s="204">
        <v>7.728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219</v>
      </c>
      <c r="AU165" s="210" t="s">
        <v>81</v>
      </c>
      <c r="AV165" s="13" t="s">
        <v>81</v>
      </c>
      <c r="AW165" s="13" t="s">
        <v>33</v>
      </c>
      <c r="AX165" s="13" t="s">
        <v>79</v>
      </c>
      <c r="AY165" s="210" t="s">
        <v>137</v>
      </c>
    </row>
    <row r="166" spans="1:65" s="2" customFormat="1" ht="24.15" customHeight="1">
      <c r="A166" s="35"/>
      <c r="B166" s="36"/>
      <c r="C166" s="174" t="s">
        <v>336</v>
      </c>
      <c r="D166" s="174" t="s">
        <v>144</v>
      </c>
      <c r="E166" s="175" t="s">
        <v>782</v>
      </c>
      <c r="F166" s="176" t="s">
        <v>783</v>
      </c>
      <c r="G166" s="177" t="s">
        <v>214</v>
      </c>
      <c r="H166" s="178">
        <v>38.64</v>
      </c>
      <c r="I166" s="179"/>
      <c r="J166" s="180">
        <f>ROUND(I166*H166,2)</f>
        <v>0</v>
      </c>
      <c r="K166" s="176" t="s">
        <v>215</v>
      </c>
      <c r="L166" s="40"/>
      <c r="M166" s="181" t="s">
        <v>19</v>
      </c>
      <c r="N166" s="182" t="s">
        <v>42</v>
      </c>
      <c r="O166" s="65"/>
      <c r="P166" s="183">
        <f>O166*H166</f>
        <v>0</v>
      </c>
      <c r="Q166" s="183">
        <v>0.00526</v>
      </c>
      <c r="R166" s="183">
        <f>Q166*H166</f>
        <v>0.2032464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162</v>
      </c>
      <c r="AT166" s="185" t="s">
        <v>144</v>
      </c>
      <c r="AU166" s="185" t="s">
        <v>81</v>
      </c>
      <c r="AY166" s="18" t="s">
        <v>137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79</v>
      </c>
      <c r="BK166" s="186">
        <f>ROUND(I166*H166,2)</f>
        <v>0</v>
      </c>
      <c r="BL166" s="18" t="s">
        <v>162</v>
      </c>
      <c r="BM166" s="185" t="s">
        <v>784</v>
      </c>
    </row>
    <row r="167" spans="1:47" s="2" customFormat="1" ht="19.2">
      <c r="A167" s="35"/>
      <c r="B167" s="36"/>
      <c r="C167" s="37"/>
      <c r="D167" s="187" t="s">
        <v>150</v>
      </c>
      <c r="E167" s="37"/>
      <c r="F167" s="188" t="s">
        <v>785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150</v>
      </c>
      <c r="AU167" s="18" t="s">
        <v>81</v>
      </c>
    </row>
    <row r="168" spans="1:47" s="2" customFormat="1" ht="10.2">
      <c r="A168" s="35"/>
      <c r="B168" s="36"/>
      <c r="C168" s="37"/>
      <c r="D168" s="192" t="s">
        <v>160</v>
      </c>
      <c r="E168" s="37"/>
      <c r="F168" s="193" t="s">
        <v>786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160</v>
      </c>
      <c r="AU168" s="18" t="s">
        <v>81</v>
      </c>
    </row>
    <row r="169" spans="2:51" s="13" customFormat="1" ht="10.2">
      <c r="B169" s="200"/>
      <c r="C169" s="201"/>
      <c r="D169" s="187" t="s">
        <v>219</v>
      </c>
      <c r="E169" s="202" t="s">
        <v>19</v>
      </c>
      <c r="F169" s="203" t="s">
        <v>787</v>
      </c>
      <c r="G169" s="201"/>
      <c r="H169" s="204">
        <v>38.64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219</v>
      </c>
      <c r="AU169" s="210" t="s">
        <v>81</v>
      </c>
      <c r="AV169" s="13" t="s">
        <v>81</v>
      </c>
      <c r="AW169" s="13" t="s">
        <v>33</v>
      </c>
      <c r="AX169" s="13" t="s">
        <v>79</v>
      </c>
      <c r="AY169" s="210" t="s">
        <v>137</v>
      </c>
    </row>
    <row r="170" spans="2:63" s="12" customFormat="1" ht="22.8" customHeight="1">
      <c r="B170" s="158"/>
      <c r="C170" s="159"/>
      <c r="D170" s="160" t="s">
        <v>70</v>
      </c>
      <c r="E170" s="172" t="s">
        <v>162</v>
      </c>
      <c r="F170" s="172" t="s">
        <v>467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SUM(P171:P174)</f>
        <v>0</v>
      </c>
      <c r="Q170" s="166"/>
      <c r="R170" s="167">
        <f>SUM(R171:R174)</f>
        <v>42.69167999999999</v>
      </c>
      <c r="S170" s="166"/>
      <c r="T170" s="168">
        <f>SUM(T171:T174)</f>
        <v>0</v>
      </c>
      <c r="AR170" s="169" t="s">
        <v>79</v>
      </c>
      <c r="AT170" s="170" t="s">
        <v>70</v>
      </c>
      <c r="AU170" s="170" t="s">
        <v>79</v>
      </c>
      <c r="AY170" s="169" t="s">
        <v>137</v>
      </c>
      <c r="BK170" s="171">
        <f>SUM(BK171:BK174)</f>
        <v>0</v>
      </c>
    </row>
    <row r="171" spans="1:65" s="2" customFormat="1" ht="33" customHeight="1">
      <c r="A171" s="35"/>
      <c r="B171" s="36"/>
      <c r="C171" s="174" t="s">
        <v>343</v>
      </c>
      <c r="D171" s="174" t="s">
        <v>144</v>
      </c>
      <c r="E171" s="175" t="s">
        <v>696</v>
      </c>
      <c r="F171" s="176" t="s">
        <v>697</v>
      </c>
      <c r="G171" s="177" t="s">
        <v>214</v>
      </c>
      <c r="H171" s="178">
        <v>41.4</v>
      </c>
      <c r="I171" s="179"/>
      <c r="J171" s="180">
        <f>ROUND(I171*H171,2)</f>
        <v>0</v>
      </c>
      <c r="K171" s="176" t="s">
        <v>215</v>
      </c>
      <c r="L171" s="40"/>
      <c r="M171" s="181" t="s">
        <v>19</v>
      </c>
      <c r="N171" s="182" t="s">
        <v>42</v>
      </c>
      <c r="O171" s="65"/>
      <c r="P171" s="183">
        <f>O171*H171</f>
        <v>0</v>
      </c>
      <c r="Q171" s="183">
        <v>1.0312</v>
      </c>
      <c r="R171" s="183">
        <f>Q171*H171</f>
        <v>42.69167999999999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162</v>
      </c>
      <c r="AT171" s="185" t="s">
        <v>144</v>
      </c>
      <c r="AU171" s="185" t="s">
        <v>81</v>
      </c>
      <c r="AY171" s="18" t="s">
        <v>137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79</v>
      </c>
      <c r="BK171" s="186">
        <f>ROUND(I171*H171,2)</f>
        <v>0</v>
      </c>
      <c r="BL171" s="18" t="s">
        <v>162</v>
      </c>
      <c r="BM171" s="185" t="s">
        <v>788</v>
      </c>
    </row>
    <row r="172" spans="1:47" s="2" customFormat="1" ht="38.4">
      <c r="A172" s="35"/>
      <c r="B172" s="36"/>
      <c r="C172" s="37"/>
      <c r="D172" s="187" t="s">
        <v>150</v>
      </c>
      <c r="E172" s="37"/>
      <c r="F172" s="188" t="s">
        <v>699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150</v>
      </c>
      <c r="AU172" s="18" t="s">
        <v>81</v>
      </c>
    </row>
    <row r="173" spans="1:47" s="2" customFormat="1" ht="10.2">
      <c r="A173" s="35"/>
      <c r="B173" s="36"/>
      <c r="C173" s="37"/>
      <c r="D173" s="192" t="s">
        <v>160</v>
      </c>
      <c r="E173" s="37"/>
      <c r="F173" s="193" t="s">
        <v>700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160</v>
      </c>
      <c r="AU173" s="18" t="s">
        <v>81</v>
      </c>
    </row>
    <row r="174" spans="2:51" s="13" customFormat="1" ht="10.2">
      <c r="B174" s="200"/>
      <c r="C174" s="201"/>
      <c r="D174" s="187" t="s">
        <v>219</v>
      </c>
      <c r="E174" s="202" t="s">
        <v>19</v>
      </c>
      <c r="F174" s="203" t="s">
        <v>789</v>
      </c>
      <c r="G174" s="201"/>
      <c r="H174" s="204">
        <v>41.4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219</v>
      </c>
      <c r="AU174" s="210" t="s">
        <v>81</v>
      </c>
      <c r="AV174" s="13" t="s">
        <v>81</v>
      </c>
      <c r="AW174" s="13" t="s">
        <v>33</v>
      </c>
      <c r="AX174" s="13" t="s">
        <v>79</v>
      </c>
      <c r="AY174" s="210" t="s">
        <v>137</v>
      </c>
    </row>
    <row r="175" spans="2:63" s="12" customFormat="1" ht="22.8" customHeight="1">
      <c r="B175" s="158"/>
      <c r="C175" s="159"/>
      <c r="D175" s="160" t="s">
        <v>70</v>
      </c>
      <c r="E175" s="172" t="s">
        <v>185</v>
      </c>
      <c r="F175" s="172" t="s">
        <v>550</v>
      </c>
      <c r="G175" s="159"/>
      <c r="H175" s="159"/>
      <c r="I175" s="162"/>
      <c r="J175" s="173">
        <f>BK175</f>
        <v>0</v>
      </c>
      <c r="K175" s="159"/>
      <c r="L175" s="164"/>
      <c r="M175" s="165"/>
      <c r="N175" s="166"/>
      <c r="O175" s="166"/>
      <c r="P175" s="167">
        <f>SUM(P176:P208)</f>
        <v>0</v>
      </c>
      <c r="Q175" s="166"/>
      <c r="R175" s="167">
        <f>SUM(R176:R208)</f>
        <v>2.87555946</v>
      </c>
      <c r="S175" s="166"/>
      <c r="T175" s="168">
        <f>SUM(T176:T208)</f>
        <v>24.6506</v>
      </c>
      <c r="AR175" s="169" t="s">
        <v>79</v>
      </c>
      <c r="AT175" s="170" t="s">
        <v>70</v>
      </c>
      <c r="AU175" s="170" t="s">
        <v>79</v>
      </c>
      <c r="AY175" s="169" t="s">
        <v>137</v>
      </c>
      <c r="BK175" s="171">
        <f>SUM(BK176:BK208)</f>
        <v>0</v>
      </c>
    </row>
    <row r="176" spans="1:65" s="2" customFormat="1" ht="16.5" customHeight="1">
      <c r="A176" s="35"/>
      <c r="B176" s="36"/>
      <c r="C176" s="174" t="s">
        <v>7</v>
      </c>
      <c r="D176" s="174" t="s">
        <v>144</v>
      </c>
      <c r="E176" s="175" t="s">
        <v>702</v>
      </c>
      <c r="F176" s="176" t="s">
        <v>703</v>
      </c>
      <c r="G176" s="177" t="s">
        <v>274</v>
      </c>
      <c r="H176" s="178">
        <v>9.504</v>
      </c>
      <c r="I176" s="179"/>
      <c r="J176" s="180">
        <f>ROUND(I176*H176,2)</f>
        <v>0</v>
      </c>
      <c r="K176" s="176" t="s">
        <v>215</v>
      </c>
      <c r="L176" s="40"/>
      <c r="M176" s="181" t="s">
        <v>19</v>
      </c>
      <c r="N176" s="182" t="s">
        <v>42</v>
      </c>
      <c r="O176" s="65"/>
      <c r="P176" s="183">
        <f>O176*H176</f>
        <v>0</v>
      </c>
      <c r="Q176" s="183">
        <v>0.12171</v>
      </c>
      <c r="R176" s="183">
        <f>Q176*H176</f>
        <v>1.15673184</v>
      </c>
      <c r="S176" s="183">
        <v>2.4</v>
      </c>
      <c r="T176" s="184">
        <f>S176*H176</f>
        <v>22.8096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162</v>
      </c>
      <c r="AT176" s="185" t="s">
        <v>144</v>
      </c>
      <c r="AU176" s="185" t="s">
        <v>81</v>
      </c>
      <c r="AY176" s="18" t="s">
        <v>137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79</v>
      </c>
      <c r="BK176" s="186">
        <f>ROUND(I176*H176,2)</f>
        <v>0</v>
      </c>
      <c r="BL176" s="18" t="s">
        <v>162</v>
      </c>
      <c r="BM176" s="185" t="s">
        <v>790</v>
      </c>
    </row>
    <row r="177" spans="1:47" s="2" customFormat="1" ht="19.2">
      <c r="A177" s="35"/>
      <c r="B177" s="36"/>
      <c r="C177" s="37"/>
      <c r="D177" s="187" t="s">
        <v>150</v>
      </c>
      <c r="E177" s="37"/>
      <c r="F177" s="188" t="s">
        <v>705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150</v>
      </c>
      <c r="AU177" s="18" t="s">
        <v>81</v>
      </c>
    </row>
    <row r="178" spans="1:47" s="2" customFormat="1" ht="10.2">
      <c r="A178" s="35"/>
      <c r="B178" s="36"/>
      <c r="C178" s="37"/>
      <c r="D178" s="192" t="s">
        <v>160</v>
      </c>
      <c r="E178" s="37"/>
      <c r="F178" s="193" t="s">
        <v>706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160</v>
      </c>
      <c r="AU178" s="18" t="s">
        <v>81</v>
      </c>
    </row>
    <row r="179" spans="2:51" s="13" customFormat="1" ht="10.2">
      <c r="B179" s="200"/>
      <c r="C179" s="201"/>
      <c r="D179" s="187" t="s">
        <v>219</v>
      </c>
      <c r="E179" s="202" t="s">
        <v>19</v>
      </c>
      <c r="F179" s="203" t="s">
        <v>791</v>
      </c>
      <c r="G179" s="201"/>
      <c r="H179" s="204">
        <v>9.504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219</v>
      </c>
      <c r="AU179" s="210" t="s">
        <v>81</v>
      </c>
      <c r="AV179" s="13" t="s">
        <v>81</v>
      </c>
      <c r="AW179" s="13" t="s">
        <v>33</v>
      </c>
      <c r="AX179" s="13" t="s">
        <v>79</v>
      </c>
      <c r="AY179" s="210" t="s">
        <v>137</v>
      </c>
    </row>
    <row r="180" spans="1:65" s="2" customFormat="1" ht="24.15" customHeight="1">
      <c r="A180" s="35"/>
      <c r="B180" s="36"/>
      <c r="C180" s="174" t="s">
        <v>355</v>
      </c>
      <c r="D180" s="174" t="s">
        <v>144</v>
      </c>
      <c r="E180" s="175" t="s">
        <v>792</v>
      </c>
      <c r="F180" s="176" t="s">
        <v>793</v>
      </c>
      <c r="G180" s="177" t="s">
        <v>214</v>
      </c>
      <c r="H180" s="178">
        <v>26.3</v>
      </c>
      <c r="I180" s="179"/>
      <c r="J180" s="180">
        <f>ROUND(I180*H180,2)</f>
        <v>0</v>
      </c>
      <c r="K180" s="176" t="s">
        <v>215</v>
      </c>
      <c r="L180" s="40"/>
      <c r="M180" s="181" t="s">
        <v>19</v>
      </c>
      <c r="N180" s="182" t="s">
        <v>42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0.07</v>
      </c>
      <c r="T180" s="184">
        <f>S180*H180</f>
        <v>1.8410000000000002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162</v>
      </c>
      <c r="AT180" s="185" t="s">
        <v>144</v>
      </c>
      <c r="AU180" s="185" t="s">
        <v>81</v>
      </c>
      <c r="AY180" s="18" t="s">
        <v>137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79</v>
      </c>
      <c r="BK180" s="186">
        <f>ROUND(I180*H180,2)</f>
        <v>0</v>
      </c>
      <c r="BL180" s="18" t="s">
        <v>162</v>
      </c>
      <c r="BM180" s="185" t="s">
        <v>794</v>
      </c>
    </row>
    <row r="181" spans="1:47" s="2" customFormat="1" ht="19.2">
      <c r="A181" s="35"/>
      <c r="B181" s="36"/>
      <c r="C181" s="37"/>
      <c r="D181" s="187" t="s">
        <v>150</v>
      </c>
      <c r="E181" s="37"/>
      <c r="F181" s="188" t="s">
        <v>795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150</v>
      </c>
      <c r="AU181" s="18" t="s">
        <v>81</v>
      </c>
    </row>
    <row r="182" spans="1:47" s="2" customFormat="1" ht="10.2">
      <c r="A182" s="35"/>
      <c r="B182" s="36"/>
      <c r="C182" s="37"/>
      <c r="D182" s="192" t="s">
        <v>160</v>
      </c>
      <c r="E182" s="37"/>
      <c r="F182" s="193" t="s">
        <v>796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160</v>
      </c>
      <c r="AU182" s="18" t="s">
        <v>81</v>
      </c>
    </row>
    <row r="183" spans="1:65" s="2" customFormat="1" ht="24.15" customHeight="1">
      <c r="A183" s="35"/>
      <c r="B183" s="36"/>
      <c r="C183" s="174" t="s">
        <v>363</v>
      </c>
      <c r="D183" s="174" t="s">
        <v>144</v>
      </c>
      <c r="E183" s="175" t="s">
        <v>797</v>
      </c>
      <c r="F183" s="176" t="s">
        <v>798</v>
      </c>
      <c r="G183" s="177" t="s">
        <v>214</v>
      </c>
      <c r="H183" s="178">
        <v>25.813</v>
      </c>
      <c r="I183" s="179"/>
      <c r="J183" s="180">
        <f>ROUND(I183*H183,2)</f>
        <v>0</v>
      </c>
      <c r="K183" s="176" t="s">
        <v>215</v>
      </c>
      <c r="L183" s="40"/>
      <c r="M183" s="181" t="s">
        <v>19</v>
      </c>
      <c r="N183" s="182" t="s">
        <v>42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162</v>
      </c>
      <c r="AT183" s="185" t="s">
        <v>144</v>
      </c>
      <c r="AU183" s="185" t="s">
        <v>81</v>
      </c>
      <c r="AY183" s="18" t="s">
        <v>137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79</v>
      </c>
      <c r="BK183" s="186">
        <f>ROUND(I183*H183,2)</f>
        <v>0</v>
      </c>
      <c r="BL183" s="18" t="s">
        <v>162</v>
      </c>
      <c r="BM183" s="185" t="s">
        <v>799</v>
      </c>
    </row>
    <row r="184" spans="1:47" s="2" customFormat="1" ht="10.2">
      <c r="A184" s="35"/>
      <c r="B184" s="36"/>
      <c r="C184" s="37"/>
      <c r="D184" s="187" t="s">
        <v>150</v>
      </c>
      <c r="E184" s="37"/>
      <c r="F184" s="188" t="s">
        <v>798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150</v>
      </c>
      <c r="AU184" s="18" t="s">
        <v>81</v>
      </c>
    </row>
    <row r="185" spans="1:47" s="2" customFormat="1" ht="10.2">
      <c r="A185" s="35"/>
      <c r="B185" s="36"/>
      <c r="C185" s="37"/>
      <c r="D185" s="192" t="s">
        <v>160</v>
      </c>
      <c r="E185" s="37"/>
      <c r="F185" s="193" t="s">
        <v>800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160</v>
      </c>
      <c r="AU185" s="18" t="s">
        <v>81</v>
      </c>
    </row>
    <row r="186" spans="2:51" s="13" customFormat="1" ht="10.2">
      <c r="B186" s="200"/>
      <c r="C186" s="201"/>
      <c r="D186" s="187" t="s">
        <v>219</v>
      </c>
      <c r="E186" s="202" t="s">
        <v>19</v>
      </c>
      <c r="F186" s="203" t="s">
        <v>801</v>
      </c>
      <c r="G186" s="201"/>
      <c r="H186" s="204">
        <v>25.813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219</v>
      </c>
      <c r="AU186" s="210" t="s">
        <v>81</v>
      </c>
      <c r="AV186" s="13" t="s">
        <v>81</v>
      </c>
      <c r="AW186" s="13" t="s">
        <v>33</v>
      </c>
      <c r="AX186" s="13" t="s">
        <v>79</v>
      </c>
      <c r="AY186" s="210" t="s">
        <v>137</v>
      </c>
    </row>
    <row r="187" spans="1:65" s="2" customFormat="1" ht="24.15" customHeight="1">
      <c r="A187" s="35"/>
      <c r="B187" s="36"/>
      <c r="C187" s="174" t="s">
        <v>371</v>
      </c>
      <c r="D187" s="174" t="s">
        <v>144</v>
      </c>
      <c r="E187" s="175" t="s">
        <v>802</v>
      </c>
      <c r="F187" s="176" t="s">
        <v>803</v>
      </c>
      <c r="G187" s="177" t="s">
        <v>214</v>
      </c>
      <c r="H187" s="178">
        <v>25.813</v>
      </c>
      <c r="I187" s="179"/>
      <c r="J187" s="180">
        <f>ROUND(I187*H187,2)</f>
        <v>0</v>
      </c>
      <c r="K187" s="176" t="s">
        <v>215</v>
      </c>
      <c r="L187" s="40"/>
      <c r="M187" s="181" t="s">
        <v>19</v>
      </c>
      <c r="N187" s="182" t="s">
        <v>42</v>
      </c>
      <c r="O187" s="65"/>
      <c r="P187" s="183">
        <f>O187*H187</f>
        <v>0</v>
      </c>
      <c r="Q187" s="183">
        <v>0.02324</v>
      </c>
      <c r="R187" s="183">
        <f>Q187*H187</f>
        <v>0.59989412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162</v>
      </c>
      <c r="AT187" s="185" t="s">
        <v>144</v>
      </c>
      <c r="AU187" s="185" t="s">
        <v>81</v>
      </c>
      <c r="AY187" s="18" t="s">
        <v>137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79</v>
      </c>
      <c r="BK187" s="186">
        <f>ROUND(I187*H187,2)</f>
        <v>0</v>
      </c>
      <c r="BL187" s="18" t="s">
        <v>162</v>
      </c>
      <c r="BM187" s="185" t="s">
        <v>804</v>
      </c>
    </row>
    <row r="188" spans="1:47" s="2" customFormat="1" ht="19.2">
      <c r="A188" s="35"/>
      <c r="B188" s="36"/>
      <c r="C188" s="37"/>
      <c r="D188" s="187" t="s">
        <v>150</v>
      </c>
      <c r="E188" s="37"/>
      <c r="F188" s="188" t="s">
        <v>805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150</v>
      </c>
      <c r="AU188" s="18" t="s">
        <v>81</v>
      </c>
    </row>
    <row r="189" spans="1:47" s="2" customFormat="1" ht="10.2">
      <c r="A189" s="35"/>
      <c r="B189" s="36"/>
      <c r="C189" s="37"/>
      <c r="D189" s="192" t="s">
        <v>160</v>
      </c>
      <c r="E189" s="37"/>
      <c r="F189" s="193" t="s">
        <v>806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160</v>
      </c>
      <c r="AU189" s="18" t="s">
        <v>81</v>
      </c>
    </row>
    <row r="190" spans="1:65" s="2" customFormat="1" ht="24.15" customHeight="1">
      <c r="A190" s="35"/>
      <c r="B190" s="36"/>
      <c r="C190" s="174" t="s">
        <v>377</v>
      </c>
      <c r="D190" s="174" t="s">
        <v>144</v>
      </c>
      <c r="E190" s="175" t="s">
        <v>807</v>
      </c>
      <c r="F190" s="176" t="s">
        <v>808</v>
      </c>
      <c r="G190" s="177" t="s">
        <v>214</v>
      </c>
      <c r="H190" s="178">
        <v>25.813</v>
      </c>
      <c r="I190" s="179"/>
      <c r="J190" s="180">
        <f>ROUND(I190*H190,2)</f>
        <v>0</v>
      </c>
      <c r="K190" s="176" t="s">
        <v>215</v>
      </c>
      <c r="L190" s="40"/>
      <c r="M190" s="181" t="s">
        <v>19</v>
      </c>
      <c r="N190" s="182" t="s">
        <v>42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162</v>
      </c>
      <c r="AT190" s="185" t="s">
        <v>144</v>
      </c>
      <c r="AU190" s="185" t="s">
        <v>81</v>
      </c>
      <c r="AY190" s="18" t="s">
        <v>137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79</v>
      </c>
      <c r="BK190" s="186">
        <f>ROUND(I190*H190,2)</f>
        <v>0</v>
      </c>
      <c r="BL190" s="18" t="s">
        <v>162</v>
      </c>
      <c r="BM190" s="185" t="s">
        <v>809</v>
      </c>
    </row>
    <row r="191" spans="1:47" s="2" customFormat="1" ht="28.8">
      <c r="A191" s="35"/>
      <c r="B191" s="36"/>
      <c r="C191" s="37"/>
      <c r="D191" s="187" t="s">
        <v>150</v>
      </c>
      <c r="E191" s="37"/>
      <c r="F191" s="188" t="s">
        <v>810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150</v>
      </c>
      <c r="AU191" s="18" t="s">
        <v>81</v>
      </c>
    </row>
    <row r="192" spans="1:47" s="2" customFormat="1" ht="10.2">
      <c r="A192" s="35"/>
      <c r="B192" s="36"/>
      <c r="C192" s="37"/>
      <c r="D192" s="192" t="s">
        <v>160</v>
      </c>
      <c r="E192" s="37"/>
      <c r="F192" s="193" t="s">
        <v>811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160</v>
      </c>
      <c r="AU192" s="18" t="s">
        <v>81</v>
      </c>
    </row>
    <row r="193" spans="1:65" s="2" customFormat="1" ht="24.15" customHeight="1">
      <c r="A193" s="35"/>
      <c r="B193" s="36"/>
      <c r="C193" s="174" t="s">
        <v>384</v>
      </c>
      <c r="D193" s="174" t="s">
        <v>144</v>
      </c>
      <c r="E193" s="175" t="s">
        <v>812</v>
      </c>
      <c r="F193" s="176" t="s">
        <v>813</v>
      </c>
      <c r="G193" s="177" t="s">
        <v>214</v>
      </c>
      <c r="H193" s="178">
        <v>18.41</v>
      </c>
      <c r="I193" s="179"/>
      <c r="J193" s="180">
        <f>ROUND(I193*H193,2)</f>
        <v>0</v>
      </c>
      <c r="K193" s="176" t="s">
        <v>215</v>
      </c>
      <c r="L193" s="40"/>
      <c r="M193" s="181" t="s">
        <v>19</v>
      </c>
      <c r="N193" s="182" t="s">
        <v>42</v>
      </c>
      <c r="O193" s="65"/>
      <c r="P193" s="183">
        <f>O193*H193</f>
        <v>0</v>
      </c>
      <c r="Q193" s="183">
        <v>0.02014</v>
      </c>
      <c r="R193" s="183">
        <f>Q193*H193</f>
        <v>0.37077740000000003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162</v>
      </c>
      <c r="AT193" s="185" t="s">
        <v>144</v>
      </c>
      <c r="AU193" s="185" t="s">
        <v>81</v>
      </c>
      <c r="AY193" s="18" t="s">
        <v>137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79</v>
      </c>
      <c r="BK193" s="186">
        <f>ROUND(I193*H193,2)</f>
        <v>0</v>
      </c>
      <c r="BL193" s="18" t="s">
        <v>162</v>
      </c>
      <c r="BM193" s="185" t="s">
        <v>814</v>
      </c>
    </row>
    <row r="194" spans="1:47" s="2" customFormat="1" ht="19.2">
      <c r="A194" s="35"/>
      <c r="B194" s="36"/>
      <c r="C194" s="37"/>
      <c r="D194" s="187" t="s">
        <v>150</v>
      </c>
      <c r="E194" s="37"/>
      <c r="F194" s="188" t="s">
        <v>815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150</v>
      </c>
      <c r="AU194" s="18" t="s">
        <v>81</v>
      </c>
    </row>
    <row r="195" spans="1:47" s="2" customFormat="1" ht="10.2">
      <c r="A195" s="35"/>
      <c r="B195" s="36"/>
      <c r="C195" s="37"/>
      <c r="D195" s="192" t="s">
        <v>160</v>
      </c>
      <c r="E195" s="37"/>
      <c r="F195" s="193" t="s">
        <v>816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160</v>
      </c>
      <c r="AU195" s="18" t="s">
        <v>81</v>
      </c>
    </row>
    <row r="196" spans="2:51" s="13" customFormat="1" ht="10.2">
      <c r="B196" s="200"/>
      <c r="C196" s="201"/>
      <c r="D196" s="187" t="s">
        <v>219</v>
      </c>
      <c r="E196" s="202" t="s">
        <v>19</v>
      </c>
      <c r="F196" s="203" t="s">
        <v>817</v>
      </c>
      <c r="G196" s="201"/>
      <c r="H196" s="204">
        <v>18.41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219</v>
      </c>
      <c r="AU196" s="210" t="s">
        <v>81</v>
      </c>
      <c r="AV196" s="13" t="s">
        <v>81</v>
      </c>
      <c r="AW196" s="13" t="s">
        <v>33</v>
      </c>
      <c r="AX196" s="13" t="s">
        <v>79</v>
      </c>
      <c r="AY196" s="210" t="s">
        <v>137</v>
      </c>
    </row>
    <row r="197" spans="1:65" s="2" customFormat="1" ht="24.15" customHeight="1">
      <c r="A197" s="35"/>
      <c r="B197" s="36"/>
      <c r="C197" s="174" t="s">
        <v>392</v>
      </c>
      <c r="D197" s="174" t="s">
        <v>144</v>
      </c>
      <c r="E197" s="175" t="s">
        <v>818</v>
      </c>
      <c r="F197" s="176" t="s">
        <v>819</v>
      </c>
      <c r="G197" s="177" t="s">
        <v>214</v>
      </c>
      <c r="H197" s="178">
        <v>7.89</v>
      </c>
      <c r="I197" s="179"/>
      <c r="J197" s="180">
        <f>ROUND(I197*H197,2)</f>
        <v>0</v>
      </c>
      <c r="K197" s="176" t="s">
        <v>215</v>
      </c>
      <c r="L197" s="40"/>
      <c r="M197" s="181" t="s">
        <v>19</v>
      </c>
      <c r="N197" s="182" t="s">
        <v>42</v>
      </c>
      <c r="O197" s="65"/>
      <c r="P197" s="183">
        <f>O197*H197</f>
        <v>0</v>
      </c>
      <c r="Q197" s="183">
        <v>0.08057</v>
      </c>
      <c r="R197" s="183">
        <f>Q197*H197</f>
        <v>0.6356973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162</v>
      </c>
      <c r="AT197" s="185" t="s">
        <v>144</v>
      </c>
      <c r="AU197" s="185" t="s">
        <v>81</v>
      </c>
      <c r="AY197" s="18" t="s">
        <v>137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79</v>
      </c>
      <c r="BK197" s="186">
        <f>ROUND(I197*H197,2)</f>
        <v>0</v>
      </c>
      <c r="BL197" s="18" t="s">
        <v>162</v>
      </c>
      <c r="BM197" s="185" t="s">
        <v>820</v>
      </c>
    </row>
    <row r="198" spans="1:47" s="2" customFormat="1" ht="19.2">
      <c r="A198" s="35"/>
      <c r="B198" s="36"/>
      <c r="C198" s="37"/>
      <c r="D198" s="187" t="s">
        <v>150</v>
      </c>
      <c r="E198" s="37"/>
      <c r="F198" s="188" t="s">
        <v>821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150</v>
      </c>
      <c r="AU198" s="18" t="s">
        <v>81</v>
      </c>
    </row>
    <row r="199" spans="1:47" s="2" customFormat="1" ht="10.2">
      <c r="A199" s="35"/>
      <c r="B199" s="36"/>
      <c r="C199" s="37"/>
      <c r="D199" s="192" t="s">
        <v>160</v>
      </c>
      <c r="E199" s="37"/>
      <c r="F199" s="193" t="s">
        <v>822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160</v>
      </c>
      <c r="AU199" s="18" t="s">
        <v>81</v>
      </c>
    </row>
    <row r="200" spans="2:51" s="13" customFormat="1" ht="10.2">
      <c r="B200" s="200"/>
      <c r="C200" s="201"/>
      <c r="D200" s="187" t="s">
        <v>219</v>
      </c>
      <c r="E200" s="202" t="s">
        <v>19</v>
      </c>
      <c r="F200" s="203" t="s">
        <v>823</v>
      </c>
      <c r="G200" s="201"/>
      <c r="H200" s="204">
        <v>7.89</v>
      </c>
      <c r="I200" s="205"/>
      <c r="J200" s="201"/>
      <c r="K200" s="201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219</v>
      </c>
      <c r="AU200" s="210" t="s">
        <v>81</v>
      </c>
      <c r="AV200" s="13" t="s">
        <v>81</v>
      </c>
      <c r="AW200" s="13" t="s">
        <v>33</v>
      </c>
      <c r="AX200" s="13" t="s">
        <v>79</v>
      </c>
      <c r="AY200" s="210" t="s">
        <v>137</v>
      </c>
    </row>
    <row r="201" spans="1:65" s="2" customFormat="1" ht="21.75" customHeight="1">
      <c r="A201" s="35"/>
      <c r="B201" s="36"/>
      <c r="C201" s="174" t="s">
        <v>399</v>
      </c>
      <c r="D201" s="174" t="s">
        <v>144</v>
      </c>
      <c r="E201" s="175" t="s">
        <v>824</v>
      </c>
      <c r="F201" s="176" t="s">
        <v>825</v>
      </c>
      <c r="G201" s="177" t="s">
        <v>214</v>
      </c>
      <c r="H201" s="178">
        <v>26.3</v>
      </c>
      <c r="I201" s="179"/>
      <c r="J201" s="180">
        <f>ROUND(I201*H201,2)</f>
        <v>0</v>
      </c>
      <c r="K201" s="176" t="s">
        <v>215</v>
      </c>
      <c r="L201" s="40"/>
      <c r="M201" s="181" t="s">
        <v>19</v>
      </c>
      <c r="N201" s="182" t="s">
        <v>42</v>
      </c>
      <c r="O201" s="65"/>
      <c r="P201" s="183">
        <f>O201*H201</f>
        <v>0</v>
      </c>
      <c r="Q201" s="183">
        <v>0.00397</v>
      </c>
      <c r="R201" s="183">
        <f>Q201*H201</f>
        <v>0.10441099999999999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162</v>
      </c>
      <c r="AT201" s="185" t="s">
        <v>144</v>
      </c>
      <c r="AU201" s="185" t="s">
        <v>81</v>
      </c>
      <c r="AY201" s="18" t="s">
        <v>137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79</v>
      </c>
      <c r="BK201" s="186">
        <f>ROUND(I201*H201,2)</f>
        <v>0</v>
      </c>
      <c r="BL201" s="18" t="s">
        <v>162</v>
      </c>
      <c r="BM201" s="185" t="s">
        <v>826</v>
      </c>
    </row>
    <row r="202" spans="1:47" s="2" customFormat="1" ht="19.2">
      <c r="A202" s="35"/>
      <c r="B202" s="36"/>
      <c r="C202" s="37"/>
      <c r="D202" s="187" t="s">
        <v>150</v>
      </c>
      <c r="E202" s="37"/>
      <c r="F202" s="188" t="s">
        <v>827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150</v>
      </c>
      <c r="AU202" s="18" t="s">
        <v>81</v>
      </c>
    </row>
    <row r="203" spans="1:47" s="2" customFormat="1" ht="10.2">
      <c r="A203" s="35"/>
      <c r="B203" s="36"/>
      <c r="C203" s="37"/>
      <c r="D203" s="192" t="s">
        <v>160</v>
      </c>
      <c r="E203" s="37"/>
      <c r="F203" s="193" t="s">
        <v>828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160</v>
      </c>
      <c r="AU203" s="18" t="s">
        <v>81</v>
      </c>
    </row>
    <row r="204" spans="2:51" s="13" customFormat="1" ht="10.2">
      <c r="B204" s="200"/>
      <c r="C204" s="201"/>
      <c r="D204" s="187" t="s">
        <v>219</v>
      </c>
      <c r="E204" s="202" t="s">
        <v>19</v>
      </c>
      <c r="F204" s="203" t="s">
        <v>829</v>
      </c>
      <c r="G204" s="201"/>
      <c r="H204" s="204">
        <v>26.3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219</v>
      </c>
      <c r="AU204" s="210" t="s">
        <v>81</v>
      </c>
      <c r="AV204" s="13" t="s">
        <v>81</v>
      </c>
      <c r="AW204" s="13" t="s">
        <v>33</v>
      </c>
      <c r="AX204" s="13" t="s">
        <v>79</v>
      </c>
      <c r="AY204" s="210" t="s">
        <v>137</v>
      </c>
    </row>
    <row r="205" spans="1:65" s="2" customFormat="1" ht="24.15" customHeight="1">
      <c r="A205" s="35"/>
      <c r="B205" s="36"/>
      <c r="C205" s="174" t="s">
        <v>404</v>
      </c>
      <c r="D205" s="174" t="s">
        <v>144</v>
      </c>
      <c r="E205" s="175" t="s">
        <v>830</v>
      </c>
      <c r="F205" s="176" t="s">
        <v>831</v>
      </c>
      <c r="G205" s="177" t="s">
        <v>214</v>
      </c>
      <c r="H205" s="178">
        <v>5.26</v>
      </c>
      <c r="I205" s="179"/>
      <c r="J205" s="180">
        <f>ROUND(I205*H205,2)</f>
        <v>0</v>
      </c>
      <c r="K205" s="176" t="s">
        <v>215</v>
      </c>
      <c r="L205" s="40"/>
      <c r="M205" s="181" t="s">
        <v>19</v>
      </c>
      <c r="N205" s="182" t="s">
        <v>42</v>
      </c>
      <c r="O205" s="65"/>
      <c r="P205" s="183">
        <f>O205*H205</f>
        <v>0</v>
      </c>
      <c r="Q205" s="183">
        <v>0.00153</v>
      </c>
      <c r="R205" s="183">
        <f>Q205*H205</f>
        <v>0.008047799999999999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162</v>
      </c>
      <c r="AT205" s="185" t="s">
        <v>144</v>
      </c>
      <c r="AU205" s="185" t="s">
        <v>81</v>
      </c>
      <c r="AY205" s="18" t="s">
        <v>137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79</v>
      </c>
      <c r="BK205" s="186">
        <f>ROUND(I205*H205,2)</f>
        <v>0</v>
      </c>
      <c r="BL205" s="18" t="s">
        <v>162</v>
      </c>
      <c r="BM205" s="185" t="s">
        <v>832</v>
      </c>
    </row>
    <row r="206" spans="1:47" s="2" customFormat="1" ht="19.2">
      <c r="A206" s="35"/>
      <c r="B206" s="36"/>
      <c r="C206" s="37"/>
      <c r="D206" s="187" t="s">
        <v>150</v>
      </c>
      <c r="E206" s="37"/>
      <c r="F206" s="188" t="s">
        <v>833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150</v>
      </c>
      <c r="AU206" s="18" t="s">
        <v>81</v>
      </c>
    </row>
    <row r="207" spans="1:47" s="2" customFormat="1" ht="10.2">
      <c r="A207" s="35"/>
      <c r="B207" s="36"/>
      <c r="C207" s="37"/>
      <c r="D207" s="192" t="s">
        <v>160</v>
      </c>
      <c r="E207" s="37"/>
      <c r="F207" s="193" t="s">
        <v>834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160</v>
      </c>
      <c r="AU207" s="18" t="s">
        <v>81</v>
      </c>
    </row>
    <row r="208" spans="2:51" s="13" customFormat="1" ht="10.2">
      <c r="B208" s="200"/>
      <c r="C208" s="201"/>
      <c r="D208" s="187" t="s">
        <v>219</v>
      </c>
      <c r="E208" s="202" t="s">
        <v>19</v>
      </c>
      <c r="F208" s="203" t="s">
        <v>835</v>
      </c>
      <c r="G208" s="201"/>
      <c r="H208" s="204">
        <v>5.26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219</v>
      </c>
      <c r="AU208" s="210" t="s">
        <v>81</v>
      </c>
      <c r="AV208" s="13" t="s">
        <v>81</v>
      </c>
      <c r="AW208" s="13" t="s">
        <v>33</v>
      </c>
      <c r="AX208" s="13" t="s">
        <v>79</v>
      </c>
      <c r="AY208" s="210" t="s">
        <v>137</v>
      </c>
    </row>
    <row r="209" spans="2:63" s="12" customFormat="1" ht="22.8" customHeight="1">
      <c r="B209" s="158"/>
      <c r="C209" s="159"/>
      <c r="D209" s="160" t="s">
        <v>70</v>
      </c>
      <c r="E209" s="172" t="s">
        <v>591</v>
      </c>
      <c r="F209" s="172" t="s">
        <v>592</v>
      </c>
      <c r="G209" s="159"/>
      <c r="H209" s="159"/>
      <c r="I209" s="162"/>
      <c r="J209" s="173">
        <f>BK209</f>
        <v>0</v>
      </c>
      <c r="K209" s="159"/>
      <c r="L209" s="164"/>
      <c r="M209" s="165"/>
      <c r="N209" s="166"/>
      <c r="O209" s="166"/>
      <c r="P209" s="167">
        <f>SUM(P210:P212)</f>
        <v>0</v>
      </c>
      <c r="Q209" s="166"/>
      <c r="R209" s="167">
        <f>SUM(R210:R212)</f>
        <v>0</v>
      </c>
      <c r="S209" s="166"/>
      <c r="T209" s="168">
        <f>SUM(T210:T212)</f>
        <v>0</v>
      </c>
      <c r="AR209" s="169" t="s">
        <v>79</v>
      </c>
      <c r="AT209" s="170" t="s">
        <v>70</v>
      </c>
      <c r="AU209" s="170" t="s">
        <v>79</v>
      </c>
      <c r="AY209" s="169" t="s">
        <v>137</v>
      </c>
      <c r="BK209" s="171">
        <f>SUM(BK210:BK212)</f>
        <v>0</v>
      </c>
    </row>
    <row r="210" spans="1:65" s="2" customFormat="1" ht="24.15" customHeight="1">
      <c r="A210" s="35"/>
      <c r="B210" s="36"/>
      <c r="C210" s="174" t="s">
        <v>429</v>
      </c>
      <c r="D210" s="174" t="s">
        <v>144</v>
      </c>
      <c r="E210" s="175" t="s">
        <v>708</v>
      </c>
      <c r="F210" s="176" t="s">
        <v>709</v>
      </c>
      <c r="G210" s="177" t="s">
        <v>367</v>
      </c>
      <c r="H210" s="178">
        <v>105.317</v>
      </c>
      <c r="I210" s="179"/>
      <c r="J210" s="180">
        <f>ROUND(I210*H210,2)</f>
        <v>0</v>
      </c>
      <c r="K210" s="176" t="s">
        <v>215</v>
      </c>
      <c r="L210" s="40"/>
      <c r="M210" s="181" t="s">
        <v>19</v>
      </c>
      <c r="N210" s="182" t="s">
        <v>42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306</v>
      </c>
      <c r="AT210" s="185" t="s">
        <v>144</v>
      </c>
      <c r="AU210" s="185" t="s">
        <v>81</v>
      </c>
      <c r="AY210" s="18" t="s">
        <v>137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79</v>
      </c>
      <c r="BK210" s="186">
        <f>ROUND(I210*H210,2)</f>
        <v>0</v>
      </c>
      <c r="BL210" s="18" t="s">
        <v>306</v>
      </c>
      <c r="BM210" s="185" t="s">
        <v>836</v>
      </c>
    </row>
    <row r="211" spans="1:47" s="2" customFormat="1" ht="28.8">
      <c r="A211" s="35"/>
      <c r="B211" s="36"/>
      <c r="C211" s="37"/>
      <c r="D211" s="187" t="s">
        <v>150</v>
      </c>
      <c r="E211" s="37"/>
      <c r="F211" s="188" t="s">
        <v>711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150</v>
      </c>
      <c r="AU211" s="18" t="s">
        <v>81</v>
      </c>
    </row>
    <row r="212" spans="1:47" s="2" customFormat="1" ht="10.2">
      <c r="A212" s="35"/>
      <c r="B212" s="36"/>
      <c r="C212" s="37"/>
      <c r="D212" s="192" t="s">
        <v>160</v>
      </c>
      <c r="E212" s="37"/>
      <c r="F212" s="193" t="s">
        <v>712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160</v>
      </c>
      <c r="AU212" s="18" t="s">
        <v>81</v>
      </c>
    </row>
    <row r="213" spans="2:63" s="12" customFormat="1" ht="25.95" customHeight="1">
      <c r="B213" s="158"/>
      <c r="C213" s="159"/>
      <c r="D213" s="160" t="s">
        <v>70</v>
      </c>
      <c r="E213" s="161" t="s">
        <v>713</v>
      </c>
      <c r="F213" s="161" t="s">
        <v>714</v>
      </c>
      <c r="G213" s="159"/>
      <c r="H213" s="159"/>
      <c r="I213" s="162"/>
      <c r="J213" s="163">
        <f>BK213</f>
        <v>0</v>
      </c>
      <c r="K213" s="159"/>
      <c r="L213" s="164"/>
      <c r="M213" s="165"/>
      <c r="N213" s="166"/>
      <c r="O213" s="166"/>
      <c r="P213" s="167">
        <f>P214+P235</f>
        <v>0</v>
      </c>
      <c r="Q213" s="166"/>
      <c r="R213" s="167">
        <f>R214+R235</f>
        <v>0.5023287999999999</v>
      </c>
      <c r="S213" s="166"/>
      <c r="T213" s="168">
        <f>T214+T235</f>
        <v>0</v>
      </c>
      <c r="AR213" s="169" t="s">
        <v>81</v>
      </c>
      <c r="AT213" s="170" t="s">
        <v>70</v>
      </c>
      <c r="AU213" s="170" t="s">
        <v>71</v>
      </c>
      <c r="AY213" s="169" t="s">
        <v>137</v>
      </c>
      <c r="BK213" s="171">
        <f>BK214+BK235</f>
        <v>0</v>
      </c>
    </row>
    <row r="214" spans="2:63" s="12" customFormat="1" ht="22.8" customHeight="1">
      <c r="B214" s="158"/>
      <c r="C214" s="159"/>
      <c r="D214" s="160" t="s">
        <v>70</v>
      </c>
      <c r="E214" s="172" t="s">
        <v>715</v>
      </c>
      <c r="F214" s="172" t="s">
        <v>716</v>
      </c>
      <c r="G214" s="159"/>
      <c r="H214" s="159"/>
      <c r="I214" s="162"/>
      <c r="J214" s="173">
        <f>BK214</f>
        <v>0</v>
      </c>
      <c r="K214" s="159"/>
      <c r="L214" s="164"/>
      <c r="M214" s="165"/>
      <c r="N214" s="166"/>
      <c r="O214" s="166"/>
      <c r="P214" s="167">
        <f>SUM(P215:P234)</f>
        <v>0</v>
      </c>
      <c r="Q214" s="166"/>
      <c r="R214" s="167">
        <f>SUM(R215:R234)</f>
        <v>0.49480879999999994</v>
      </c>
      <c r="S214" s="166"/>
      <c r="T214" s="168">
        <f>SUM(T215:T234)</f>
        <v>0</v>
      </c>
      <c r="AR214" s="169" t="s">
        <v>81</v>
      </c>
      <c r="AT214" s="170" t="s">
        <v>70</v>
      </c>
      <c r="AU214" s="170" t="s">
        <v>79</v>
      </c>
      <c r="AY214" s="169" t="s">
        <v>137</v>
      </c>
      <c r="BK214" s="171">
        <f>SUM(BK215:BK234)</f>
        <v>0</v>
      </c>
    </row>
    <row r="215" spans="1:65" s="2" customFormat="1" ht="24.15" customHeight="1">
      <c r="A215" s="35"/>
      <c r="B215" s="36"/>
      <c r="C215" s="174" t="s">
        <v>436</v>
      </c>
      <c r="D215" s="174" t="s">
        <v>144</v>
      </c>
      <c r="E215" s="175" t="s">
        <v>837</v>
      </c>
      <c r="F215" s="176" t="s">
        <v>838</v>
      </c>
      <c r="G215" s="177" t="s">
        <v>214</v>
      </c>
      <c r="H215" s="178">
        <v>82.94</v>
      </c>
      <c r="I215" s="179"/>
      <c r="J215" s="180">
        <f>ROUND(I215*H215,2)</f>
        <v>0</v>
      </c>
      <c r="K215" s="176" t="s">
        <v>215</v>
      </c>
      <c r="L215" s="40"/>
      <c r="M215" s="181" t="s">
        <v>19</v>
      </c>
      <c r="N215" s="182" t="s">
        <v>42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306</v>
      </c>
      <c r="AT215" s="185" t="s">
        <v>144</v>
      </c>
      <c r="AU215" s="185" t="s">
        <v>81</v>
      </c>
      <c r="AY215" s="18" t="s">
        <v>137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79</v>
      </c>
      <c r="BK215" s="186">
        <f>ROUND(I215*H215,2)</f>
        <v>0</v>
      </c>
      <c r="BL215" s="18" t="s">
        <v>306</v>
      </c>
      <c r="BM215" s="185" t="s">
        <v>839</v>
      </c>
    </row>
    <row r="216" spans="1:47" s="2" customFormat="1" ht="19.2">
      <c r="A216" s="35"/>
      <c r="B216" s="36"/>
      <c r="C216" s="37"/>
      <c r="D216" s="187" t="s">
        <v>150</v>
      </c>
      <c r="E216" s="37"/>
      <c r="F216" s="188" t="s">
        <v>840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150</v>
      </c>
      <c r="AU216" s="18" t="s">
        <v>81</v>
      </c>
    </row>
    <row r="217" spans="1:47" s="2" customFormat="1" ht="10.2">
      <c r="A217" s="35"/>
      <c r="B217" s="36"/>
      <c r="C217" s="37"/>
      <c r="D217" s="192" t="s">
        <v>160</v>
      </c>
      <c r="E217" s="37"/>
      <c r="F217" s="193" t="s">
        <v>841</v>
      </c>
      <c r="G217" s="37"/>
      <c r="H217" s="37"/>
      <c r="I217" s="189"/>
      <c r="J217" s="37"/>
      <c r="K217" s="37"/>
      <c r="L217" s="40"/>
      <c r="M217" s="190"/>
      <c r="N217" s="191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160</v>
      </c>
      <c r="AU217" s="18" t="s">
        <v>81</v>
      </c>
    </row>
    <row r="218" spans="2:51" s="13" customFormat="1" ht="10.2">
      <c r="B218" s="200"/>
      <c r="C218" s="201"/>
      <c r="D218" s="187" t="s">
        <v>219</v>
      </c>
      <c r="E218" s="202" t="s">
        <v>19</v>
      </c>
      <c r="F218" s="203" t="s">
        <v>842</v>
      </c>
      <c r="G218" s="201"/>
      <c r="H218" s="204">
        <v>82.94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219</v>
      </c>
      <c r="AU218" s="210" t="s">
        <v>81</v>
      </c>
      <c r="AV218" s="13" t="s">
        <v>81</v>
      </c>
      <c r="AW218" s="13" t="s">
        <v>33</v>
      </c>
      <c r="AX218" s="13" t="s">
        <v>79</v>
      </c>
      <c r="AY218" s="210" t="s">
        <v>137</v>
      </c>
    </row>
    <row r="219" spans="1:65" s="2" customFormat="1" ht="16.5" customHeight="1">
      <c r="A219" s="35"/>
      <c r="B219" s="36"/>
      <c r="C219" s="243" t="s">
        <v>441</v>
      </c>
      <c r="D219" s="243" t="s">
        <v>364</v>
      </c>
      <c r="E219" s="244" t="s">
        <v>843</v>
      </c>
      <c r="F219" s="245" t="s">
        <v>844</v>
      </c>
      <c r="G219" s="246" t="s">
        <v>367</v>
      </c>
      <c r="H219" s="247">
        <v>0.027</v>
      </c>
      <c r="I219" s="248"/>
      <c r="J219" s="249">
        <f>ROUND(I219*H219,2)</f>
        <v>0</v>
      </c>
      <c r="K219" s="245" t="s">
        <v>215</v>
      </c>
      <c r="L219" s="250"/>
      <c r="M219" s="251" t="s">
        <v>19</v>
      </c>
      <c r="N219" s="252" t="s">
        <v>42</v>
      </c>
      <c r="O219" s="65"/>
      <c r="P219" s="183">
        <f>O219*H219</f>
        <v>0</v>
      </c>
      <c r="Q219" s="183">
        <v>1</v>
      </c>
      <c r="R219" s="183">
        <f>Q219*H219</f>
        <v>0.027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423</v>
      </c>
      <c r="AT219" s="185" t="s">
        <v>364</v>
      </c>
      <c r="AU219" s="185" t="s">
        <v>81</v>
      </c>
      <c r="AY219" s="18" t="s">
        <v>137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79</v>
      </c>
      <c r="BK219" s="186">
        <f>ROUND(I219*H219,2)</f>
        <v>0</v>
      </c>
      <c r="BL219" s="18" t="s">
        <v>306</v>
      </c>
      <c r="BM219" s="185" t="s">
        <v>845</v>
      </c>
    </row>
    <row r="220" spans="1:47" s="2" customFormat="1" ht="10.2">
      <c r="A220" s="35"/>
      <c r="B220" s="36"/>
      <c r="C220" s="37"/>
      <c r="D220" s="187" t="s">
        <v>150</v>
      </c>
      <c r="E220" s="37"/>
      <c r="F220" s="188" t="s">
        <v>844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150</v>
      </c>
      <c r="AU220" s="18" t="s">
        <v>81</v>
      </c>
    </row>
    <row r="221" spans="2:51" s="13" customFormat="1" ht="10.2">
      <c r="B221" s="200"/>
      <c r="C221" s="201"/>
      <c r="D221" s="187" t="s">
        <v>219</v>
      </c>
      <c r="E221" s="201"/>
      <c r="F221" s="203" t="s">
        <v>846</v>
      </c>
      <c r="G221" s="201"/>
      <c r="H221" s="204">
        <v>0.027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219</v>
      </c>
      <c r="AU221" s="210" t="s">
        <v>81</v>
      </c>
      <c r="AV221" s="13" t="s">
        <v>81</v>
      </c>
      <c r="AW221" s="13" t="s">
        <v>4</v>
      </c>
      <c r="AX221" s="13" t="s">
        <v>79</v>
      </c>
      <c r="AY221" s="210" t="s">
        <v>137</v>
      </c>
    </row>
    <row r="222" spans="1:65" s="2" customFormat="1" ht="24.15" customHeight="1">
      <c r="A222" s="35"/>
      <c r="B222" s="36"/>
      <c r="C222" s="174" t="s">
        <v>448</v>
      </c>
      <c r="D222" s="174" t="s">
        <v>144</v>
      </c>
      <c r="E222" s="175" t="s">
        <v>847</v>
      </c>
      <c r="F222" s="176" t="s">
        <v>848</v>
      </c>
      <c r="G222" s="177" t="s">
        <v>214</v>
      </c>
      <c r="H222" s="178">
        <v>70.94</v>
      </c>
      <c r="I222" s="179"/>
      <c r="J222" s="180">
        <f>ROUND(I222*H222,2)</f>
        <v>0</v>
      </c>
      <c r="K222" s="176" t="s">
        <v>215</v>
      </c>
      <c r="L222" s="40"/>
      <c r="M222" s="181" t="s">
        <v>19</v>
      </c>
      <c r="N222" s="182" t="s">
        <v>42</v>
      </c>
      <c r="O222" s="65"/>
      <c r="P222" s="183">
        <f>O222*H222</f>
        <v>0</v>
      </c>
      <c r="Q222" s="183">
        <v>0.0004</v>
      </c>
      <c r="R222" s="183">
        <f>Q222*H222</f>
        <v>0.028376000000000002</v>
      </c>
      <c r="S222" s="183">
        <v>0</v>
      </c>
      <c r="T222" s="18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306</v>
      </c>
      <c r="AT222" s="185" t="s">
        <v>144</v>
      </c>
      <c r="AU222" s="185" t="s">
        <v>81</v>
      </c>
      <c r="AY222" s="18" t="s">
        <v>137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79</v>
      </c>
      <c r="BK222" s="186">
        <f>ROUND(I222*H222,2)</f>
        <v>0</v>
      </c>
      <c r="BL222" s="18" t="s">
        <v>306</v>
      </c>
      <c r="BM222" s="185" t="s">
        <v>849</v>
      </c>
    </row>
    <row r="223" spans="1:47" s="2" customFormat="1" ht="19.2">
      <c r="A223" s="35"/>
      <c r="B223" s="36"/>
      <c r="C223" s="37"/>
      <c r="D223" s="187" t="s">
        <v>150</v>
      </c>
      <c r="E223" s="37"/>
      <c r="F223" s="188" t="s">
        <v>850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150</v>
      </c>
      <c r="AU223" s="18" t="s">
        <v>81</v>
      </c>
    </row>
    <row r="224" spans="1:47" s="2" customFormat="1" ht="10.2">
      <c r="A224" s="35"/>
      <c r="B224" s="36"/>
      <c r="C224" s="37"/>
      <c r="D224" s="192" t="s">
        <v>160</v>
      </c>
      <c r="E224" s="37"/>
      <c r="F224" s="193" t="s">
        <v>851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160</v>
      </c>
      <c r="AU224" s="18" t="s">
        <v>81</v>
      </c>
    </row>
    <row r="225" spans="2:51" s="13" customFormat="1" ht="10.2">
      <c r="B225" s="200"/>
      <c r="C225" s="201"/>
      <c r="D225" s="187" t="s">
        <v>219</v>
      </c>
      <c r="E225" s="202" t="s">
        <v>19</v>
      </c>
      <c r="F225" s="203" t="s">
        <v>852</v>
      </c>
      <c r="G225" s="201"/>
      <c r="H225" s="204">
        <v>70.94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219</v>
      </c>
      <c r="AU225" s="210" t="s">
        <v>81</v>
      </c>
      <c r="AV225" s="13" t="s">
        <v>81</v>
      </c>
      <c r="AW225" s="13" t="s">
        <v>33</v>
      </c>
      <c r="AX225" s="13" t="s">
        <v>79</v>
      </c>
      <c r="AY225" s="210" t="s">
        <v>137</v>
      </c>
    </row>
    <row r="226" spans="1:65" s="2" customFormat="1" ht="37.8" customHeight="1">
      <c r="A226" s="35"/>
      <c r="B226" s="36"/>
      <c r="C226" s="243" t="s">
        <v>453</v>
      </c>
      <c r="D226" s="243" t="s">
        <v>364</v>
      </c>
      <c r="E226" s="244" t="s">
        <v>853</v>
      </c>
      <c r="F226" s="245" t="s">
        <v>854</v>
      </c>
      <c r="G226" s="246" t="s">
        <v>214</v>
      </c>
      <c r="H226" s="247">
        <v>82.681</v>
      </c>
      <c r="I226" s="248"/>
      <c r="J226" s="249">
        <f>ROUND(I226*H226,2)</f>
        <v>0</v>
      </c>
      <c r="K226" s="245" t="s">
        <v>215</v>
      </c>
      <c r="L226" s="250"/>
      <c r="M226" s="251" t="s">
        <v>19</v>
      </c>
      <c r="N226" s="252" t="s">
        <v>42</v>
      </c>
      <c r="O226" s="65"/>
      <c r="P226" s="183">
        <f>O226*H226</f>
        <v>0</v>
      </c>
      <c r="Q226" s="183">
        <v>0.0048</v>
      </c>
      <c r="R226" s="183">
        <f>Q226*H226</f>
        <v>0.39686879999999997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423</v>
      </c>
      <c r="AT226" s="185" t="s">
        <v>364</v>
      </c>
      <c r="AU226" s="185" t="s">
        <v>81</v>
      </c>
      <c r="AY226" s="18" t="s">
        <v>137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79</v>
      </c>
      <c r="BK226" s="186">
        <f>ROUND(I226*H226,2)</f>
        <v>0</v>
      </c>
      <c r="BL226" s="18" t="s">
        <v>306</v>
      </c>
      <c r="BM226" s="185" t="s">
        <v>855</v>
      </c>
    </row>
    <row r="227" spans="1:47" s="2" customFormat="1" ht="28.8">
      <c r="A227" s="35"/>
      <c r="B227" s="36"/>
      <c r="C227" s="37"/>
      <c r="D227" s="187" t="s">
        <v>150</v>
      </c>
      <c r="E227" s="37"/>
      <c r="F227" s="188" t="s">
        <v>854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150</v>
      </c>
      <c r="AU227" s="18" t="s">
        <v>81</v>
      </c>
    </row>
    <row r="228" spans="2:51" s="13" customFormat="1" ht="10.2">
      <c r="B228" s="200"/>
      <c r="C228" s="201"/>
      <c r="D228" s="187" t="s">
        <v>219</v>
      </c>
      <c r="E228" s="201"/>
      <c r="F228" s="203" t="s">
        <v>856</v>
      </c>
      <c r="G228" s="201"/>
      <c r="H228" s="204">
        <v>82.681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219</v>
      </c>
      <c r="AU228" s="210" t="s">
        <v>81</v>
      </c>
      <c r="AV228" s="13" t="s">
        <v>81</v>
      </c>
      <c r="AW228" s="13" t="s">
        <v>4</v>
      </c>
      <c r="AX228" s="13" t="s">
        <v>79</v>
      </c>
      <c r="AY228" s="210" t="s">
        <v>137</v>
      </c>
    </row>
    <row r="229" spans="1:65" s="2" customFormat="1" ht="24.15" customHeight="1">
      <c r="A229" s="35"/>
      <c r="B229" s="36"/>
      <c r="C229" s="174" t="s">
        <v>461</v>
      </c>
      <c r="D229" s="174" t="s">
        <v>144</v>
      </c>
      <c r="E229" s="175" t="s">
        <v>723</v>
      </c>
      <c r="F229" s="176" t="s">
        <v>724</v>
      </c>
      <c r="G229" s="177" t="s">
        <v>214</v>
      </c>
      <c r="H229" s="178">
        <v>70.94</v>
      </c>
      <c r="I229" s="179"/>
      <c r="J229" s="180">
        <f>ROUND(I229*H229,2)</f>
        <v>0</v>
      </c>
      <c r="K229" s="176" t="s">
        <v>215</v>
      </c>
      <c r="L229" s="40"/>
      <c r="M229" s="181" t="s">
        <v>19</v>
      </c>
      <c r="N229" s="182" t="s">
        <v>42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162</v>
      </c>
      <c r="AT229" s="185" t="s">
        <v>144</v>
      </c>
      <c r="AU229" s="185" t="s">
        <v>81</v>
      </c>
      <c r="AY229" s="18" t="s">
        <v>137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79</v>
      </c>
      <c r="BK229" s="186">
        <f>ROUND(I229*H229,2)</f>
        <v>0</v>
      </c>
      <c r="BL229" s="18" t="s">
        <v>162</v>
      </c>
      <c r="BM229" s="185" t="s">
        <v>857</v>
      </c>
    </row>
    <row r="230" spans="1:47" s="2" customFormat="1" ht="19.2">
      <c r="A230" s="35"/>
      <c r="B230" s="36"/>
      <c r="C230" s="37"/>
      <c r="D230" s="187" t="s">
        <v>150</v>
      </c>
      <c r="E230" s="37"/>
      <c r="F230" s="188" t="s">
        <v>726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150</v>
      </c>
      <c r="AU230" s="18" t="s">
        <v>81</v>
      </c>
    </row>
    <row r="231" spans="1:47" s="2" customFormat="1" ht="10.2">
      <c r="A231" s="35"/>
      <c r="B231" s="36"/>
      <c r="C231" s="37"/>
      <c r="D231" s="192" t="s">
        <v>160</v>
      </c>
      <c r="E231" s="37"/>
      <c r="F231" s="193" t="s">
        <v>727</v>
      </c>
      <c r="G231" s="37"/>
      <c r="H231" s="37"/>
      <c r="I231" s="189"/>
      <c r="J231" s="37"/>
      <c r="K231" s="37"/>
      <c r="L231" s="40"/>
      <c r="M231" s="190"/>
      <c r="N231" s="191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160</v>
      </c>
      <c r="AU231" s="18" t="s">
        <v>81</v>
      </c>
    </row>
    <row r="232" spans="2:51" s="13" customFormat="1" ht="10.2">
      <c r="B232" s="200"/>
      <c r="C232" s="201"/>
      <c r="D232" s="187" t="s">
        <v>219</v>
      </c>
      <c r="E232" s="202" t="s">
        <v>19</v>
      </c>
      <c r="F232" s="203" t="s">
        <v>858</v>
      </c>
      <c r="G232" s="201"/>
      <c r="H232" s="204">
        <v>70.94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219</v>
      </c>
      <c r="AU232" s="210" t="s">
        <v>81</v>
      </c>
      <c r="AV232" s="13" t="s">
        <v>81</v>
      </c>
      <c r="AW232" s="13" t="s">
        <v>33</v>
      </c>
      <c r="AX232" s="13" t="s">
        <v>79</v>
      </c>
      <c r="AY232" s="210" t="s">
        <v>137</v>
      </c>
    </row>
    <row r="233" spans="1:65" s="2" customFormat="1" ht="24.15" customHeight="1">
      <c r="A233" s="35"/>
      <c r="B233" s="36"/>
      <c r="C233" s="243" t="s">
        <v>468</v>
      </c>
      <c r="D233" s="243" t="s">
        <v>364</v>
      </c>
      <c r="E233" s="244" t="s">
        <v>728</v>
      </c>
      <c r="F233" s="245" t="s">
        <v>729</v>
      </c>
      <c r="G233" s="246" t="s">
        <v>214</v>
      </c>
      <c r="H233" s="247">
        <v>70.94</v>
      </c>
      <c r="I233" s="248"/>
      <c r="J233" s="249">
        <f>ROUND(I233*H233,2)</f>
        <v>0</v>
      </c>
      <c r="K233" s="245" t="s">
        <v>215</v>
      </c>
      <c r="L233" s="250"/>
      <c r="M233" s="251" t="s">
        <v>19</v>
      </c>
      <c r="N233" s="252" t="s">
        <v>42</v>
      </c>
      <c r="O233" s="65"/>
      <c r="P233" s="183">
        <f>O233*H233</f>
        <v>0</v>
      </c>
      <c r="Q233" s="183">
        <v>0.0006</v>
      </c>
      <c r="R233" s="183">
        <f>Q233*H233</f>
        <v>0.042564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181</v>
      </c>
      <c r="AT233" s="185" t="s">
        <v>364</v>
      </c>
      <c r="AU233" s="185" t="s">
        <v>81</v>
      </c>
      <c r="AY233" s="18" t="s">
        <v>137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79</v>
      </c>
      <c r="BK233" s="186">
        <f>ROUND(I233*H233,2)</f>
        <v>0</v>
      </c>
      <c r="BL233" s="18" t="s">
        <v>162</v>
      </c>
      <c r="BM233" s="185" t="s">
        <v>859</v>
      </c>
    </row>
    <row r="234" spans="1:47" s="2" customFormat="1" ht="19.2">
      <c r="A234" s="35"/>
      <c r="B234" s="36"/>
      <c r="C234" s="37"/>
      <c r="D234" s="187" t="s">
        <v>150</v>
      </c>
      <c r="E234" s="37"/>
      <c r="F234" s="188" t="s">
        <v>729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150</v>
      </c>
      <c r="AU234" s="18" t="s">
        <v>81</v>
      </c>
    </row>
    <row r="235" spans="2:63" s="12" customFormat="1" ht="22.8" customHeight="1">
      <c r="B235" s="158"/>
      <c r="C235" s="159"/>
      <c r="D235" s="160" t="s">
        <v>70</v>
      </c>
      <c r="E235" s="172" t="s">
        <v>731</v>
      </c>
      <c r="F235" s="172" t="s">
        <v>732</v>
      </c>
      <c r="G235" s="159"/>
      <c r="H235" s="159"/>
      <c r="I235" s="162"/>
      <c r="J235" s="173">
        <f>BK235</f>
        <v>0</v>
      </c>
      <c r="K235" s="159"/>
      <c r="L235" s="164"/>
      <c r="M235" s="165"/>
      <c r="N235" s="166"/>
      <c r="O235" s="166"/>
      <c r="P235" s="167">
        <f>SUM(P236:P241)</f>
        <v>0</v>
      </c>
      <c r="Q235" s="166"/>
      <c r="R235" s="167">
        <f>SUM(R236:R241)</f>
        <v>0.007520000000000001</v>
      </c>
      <c r="S235" s="166"/>
      <c r="T235" s="168">
        <f>SUM(T236:T241)</f>
        <v>0</v>
      </c>
      <c r="AR235" s="169" t="s">
        <v>81</v>
      </c>
      <c r="AT235" s="170" t="s">
        <v>70</v>
      </c>
      <c r="AU235" s="170" t="s">
        <v>79</v>
      </c>
      <c r="AY235" s="169" t="s">
        <v>137</v>
      </c>
      <c r="BK235" s="171">
        <f>SUM(BK236:BK241)</f>
        <v>0</v>
      </c>
    </row>
    <row r="236" spans="1:65" s="2" customFormat="1" ht="24.15" customHeight="1">
      <c r="A236" s="35"/>
      <c r="B236" s="36"/>
      <c r="C236" s="174" t="s">
        <v>475</v>
      </c>
      <c r="D236" s="174" t="s">
        <v>144</v>
      </c>
      <c r="E236" s="175" t="s">
        <v>733</v>
      </c>
      <c r="F236" s="176" t="s">
        <v>734</v>
      </c>
      <c r="G236" s="177" t="s">
        <v>576</v>
      </c>
      <c r="H236" s="178">
        <v>18.8</v>
      </c>
      <c r="I236" s="179"/>
      <c r="J236" s="180">
        <f>ROUND(I236*H236,2)</f>
        <v>0</v>
      </c>
      <c r="K236" s="176" t="s">
        <v>215</v>
      </c>
      <c r="L236" s="40"/>
      <c r="M236" s="181" t="s">
        <v>19</v>
      </c>
      <c r="N236" s="182" t="s">
        <v>42</v>
      </c>
      <c r="O236" s="65"/>
      <c r="P236" s="183">
        <f>O236*H236</f>
        <v>0</v>
      </c>
      <c r="Q236" s="183">
        <v>0.0004</v>
      </c>
      <c r="R236" s="183">
        <f>Q236*H236</f>
        <v>0.007520000000000001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306</v>
      </c>
      <c r="AT236" s="185" t="s">
        <v>144</v>
      </c>
      <c r="AU236" s="185" t="s">
        <v>81</v>
      </c>
      <c r="AY236" s="18" t="s">
        <v>137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79</v>
      </c>
      <c r="BK236" s="186">
        <f>ROUND(I236*H236,2)</f>
        <v>0</v>
      </c>
      <c r="BL236" s="18" t="s">
        <v>306</v>
      </c>
      <c r="BM236" s="185" t="s">
        <v>860</v>
      </c>
    </row>
    <row r="237" spans="1:47" s="2" customFormat="1" ht="19.2">
      <c r="A237" s="35"/>
      <c r="B237" s="36"/>
      <c r="C237" s="37"/>
      <c r="D237" s="187" t="s">
        <v>150</v>
      </c>
      <c r="E237" s="37"/>
      <c r="F237" s="188" t="s">
        <v>736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150</v>
      </c>
      <c r="AU237" s="18" t="s">
        <v>81</v>
      </c>
    </row>
    <row r="238" spans="1:47" s="2" customFormat="1" ht="10.2">
      <c r="A238" s="35"/>
      <c r="B238" s="36"/>
      <c r="C238" s="37"/>
      <c r="D238" s="192" t="s">
        <v>160</v>
      </c>
      <c r="E238" s="37"/>
      <c r="F238" s="193" t="s">
        <v>737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160</v>
      </c>
      <c r="AU238" s="18" t="s">
        <v>81</v>
      </c>
    </row>
    <row r="239" spans="2:51" s="13" customFormat="1" ht="10.2">
      <c r="B239" s="200"/>
      <c r="C239" s="201"/>
      <c r="D239" s="187" t="s">
        <v>219</v>
      </c>
      <c r="E239" s="202" t="s">
        <v>19</v>
      </c>
      <c r="F239" s="203" t="s">
        <v>861</v>
      </c>
      <c r="G239" s="201"/>
      <c r="H239" s="204">
        <v>18.8</v>
      </c>
      <c r="I239" s="205"/>
      <c r="J239" s="201"/>
      <c r="K239" s="201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219</v>
      </c>
      <c r="AU239" s="210" t="s">
        <v>81</v>
      </c>
      <c r="AV239" s="13" t="s">
        <v>81</v>
      </c>
      <c r="AW239" s="13" t="s">
        <v>33</v>
      </c>
      <c r="AX239" s="13" t="s">
        <v>79</v>
      </c>
      <c r="AY239" s="210" t="s">
        <v>137</v>
      </c>
    </row>
    <row r="240" spans="1:65" s="2" customFormat="1" ht="21.75" customHeight="1">
      <c r="A240" s="35"/>
      <c r="B240" s="36"/>
      <c r="C240" s="243" t="s">
        <v>465</v>
      </c>
      <c r="D240" s="243" t="s">
        <v>364</v>
      </c>
      <c r="E240" s="244" t="s">
        <v>739</v>
      </c>
      <c r="F240" s="245" t="s">
        <v>740</v>
      </c>
      <c r="G240" s="246" t="s">
        <v>576</v>
      </c>
      <c r="H240" s="247">
        <v>18.8</v>
      </c>
      <c r="I240" s="248"/>
      <c r="J240" s="249">
        <f>ROUND(I240*H240,2)</f>
        <v>0</v>
      </c>
      <c r="K240" s="245" t="s">
        <v>215</v>
      </c>
      <c r="L240" s="250"/>
      <c r="M240" s="251" t="s">
        <v>19</v>
      </c>
      <c r="N240" s="252" t="s">
        <v>42</v>
      </c>
      <c r="O240" s="65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423</v>
      </c>
      <c r="AT240" s="185" t="s">
        <v>364</v>
      </c>
      <c r="AU240" s="185" t="s">
        <v>81</v>
      </c>
      <c r="AY240" s="18" t="s">
        <v>137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79</v>
      </c>
      <c r="BK240" s="186">
        <f>ROUND(I240*H240,2)</f>
        <v>0</v>
      </c>
      <c r="BL240" s="18" t="s">
        <v>306</v>
      </c>
      <c r="BM240" s="185" t="s">
        <v>862</v>
      </c>
    </row>
    <row r="241" spans="1:47" s="2" customFormat="1" ht="10.2">
      <c r="A241" s="35"/>
      <c r="B241" s="36"/>
      <c r="C241" s="37"/>
      <c r="D241" s="187" t="s">
        <v>150</v>
      </c>
      <c r="E241" s="37"/>
      <c r="F241" s="188" t="s">
        <v>740</v>
      </c>
      <c r="G241" s="37"/>
      <c r="H241" s="37"/>
      <c r="I241" s="189"/>
      <c r="J241" s="37"/>
      <c r="K241" s="37"/>
      <c r="L241" s="40"/>
      <c r="M241" s="195"/>
      <c r="N241" s="196"/>
      <c r="O241" s="197"/>
      <c r="P241" s="197"/>
      <c r="Q241" s="197"/>
      <c r="R241" s="197"/>
      <c r="S241" s="197"/>
      <c r="T241" s="198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150</v>
      </c>
      <c r="AU241" s="18" t="s">
        <v>81</v>
      </c>
    </row>
    <row r="242" spans="1:31" s="2" customFormat="1" ht="6.9" customHeight="1">
      <c r="A242" s="35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0"/>
      <c r="M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</row>
  </sheetData>
  <sheetProtection algorithmName="SHA-512" hashValue="79MgKyJFen1j7W8sOlAXPwpd1a3zV9hiDcAbHimvDfqfwjF/TgUCIOGTKo+uYeKTX+U34F5Yo3Bl2OXS2MBC7A==" saltValue="M2BNdHFvMsrHy0N93rT0d8Imbg/49nZSJFBIKDrSqID+9DAJ1SLcSV7MjTf9WsnlQKESVyUNzP1INNE7QLFD6w==" spinCount="100000" sheet="1" objects="1" scenarios="1" formatColumns="0" formatRows="0" autoFilter="0"/>
  <autoFilter ref="C88:K24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3_01/131151106"/>
    <hyperlink ref="F105" r:id="rId2" display="https://podminky.urs.cz/item/CS_URS_2023_01/171201221"/>
    <hyperlink ref="F109" r:id="rId3" display="https://podminky.urs.cz/item/CS_URS_2023_01/171251201"/>
    <hyperlink ref="F113" r:id="rId4" display="https://podminky.urs.cz/item/CS_URS_2023_01/174151101"/>
    <hyperlink ref="F119" r:id="rId5" display="https://podminky.urs.cz/item/CS_URS_2023_01/273321117"/>
    <hyperlink ref="F123" r:id="rId6" display="https://podminky.urs.cz/item/CS_URS_2023_01/273354111"/>
    <hyperlink ref="F127" r:id="rId7" display="https://podminky.urs.cz/item/CS_URS_2023_01/273354211"/>
    <hyperlink ref="F131" r:id="rId8" display="https://podminky.urs.cz/item/CS_URS_2023_01/273361116"/>
    <hyperlink ref="F136" r:id="rId9" display="https://podminky.urs.cz/item/CS_URS_2023_01/311321411"/>
    <hyperlink ref="F140" r:id="rId10" display="https://podminky.urs.cz/item/CS_URS_2023_01/311351121"/>
    <hyperlink ref="F144" r:id="rId11" display="https://podminky.urs.cz/item/CS_URS_2023_01/311351122"/>
    <hyperlink ref="F148" r:id="rId12" display="https://podminky.urs.cz/item/CS_URS_2023_01/311361821"/>
    <hyperlink ref="F152" r:id="rId13" display="https://podminky.urs.cz/item/CS_URS_2023_01/317321118"/>
    <hyperlink ref="F156" r:id="rId14" display="https://podminky.urs.cz/item/CS_URS_2023_01/317353121"/>
    <hyperlink ref="F160" r:id="rId15" display="https://podminky.urs.cz/item/CS_URS_2023_01/317361116"/>
    <hyperlink ref="F164" r:id="rId16" display="https://podminky.urs.cz/item/CS_URS_2023_01/321213345"/>
    <hyperlink ref="F168" r:id="rId17" display="https://podminky.urs.cz/item/CS_URS_2023_01/334214121"/>
    <hyperlink ref="F173" r:id="rId18" display="https://podminky.urs.cz/item/CS_URS_2023_01/465513157"/>
    <hyperlink ref="F178" r:id="rId19" display="https://podminky.urs.cz/item/CS_URS_2023_01/962051111"/>
    <hyperlink ref="F182" r:id="rId20" display="https://podminky.urs.cz/item/CS_URS_2023_01/985121222"/>
    <hyperlink ref="F185" r:id="rId21" display="https://podminky.urs.cz/item/CS_URS_2023_01/985131111"/>
    <hyperlink ref="F189" r:id="rId22" display="https://podminky.urs.cz/item/CS_URS_2023_01/985231112"/>
    <hyperlink ref="F192" r:id="rId23" display="https://podminky.urs.cz/item/CS_URS_2023_01/985233121"/>
    <hyperlink ref="F195" r:id="rId24" display="https://podminky.urs.cz/item/CS_URS_2023_01/985311111"/>
    <hyperlink ref="F199" r:id="rId25" display="https://podminky.urs.cz/item/CS_URS_2023_01/985311114"/>
    <hyperlink ref="F203" r:id="rId26" display="https://podminky.urs.cz/item/CS_URS_2023_01/985312111"/>
    <hyperlink ref="F207" r:id="rId27" display="https://podminky.urs.cz/item/CS_URS_2023_01/985321111"/>
    <hyperlink ref="F212" r:id="rId28" display="https://podminky.urs.cz/item/CS_URS_2023_01/998212111"/>
    <hyperlink ref="F217" r:id="rId29" display="https://podminky.urs.cz/item/CS_URS_2023_01/711111001"/>
    <hyperlink ref="F224" r:id="rId30" display="https://podminky.urs.cz/item/CS_URS_2023_01/711441559"/>
    <hyperlink ref="F231" r:id="rId31" display="https://podminky.urs.cz/item/CS_URS_2023_01/711491172"/>
    <hyperlink ref="F238" r:id="rId32" display="https://podminky.urs.cz/item/CS_URS_2023_01/767163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92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863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ROUND((SUM(BE81:BE118)),2)</f>
        <v>0</v>
      </c>
      <c r="G33" s="35"/>
      <c r="H33" s="35"/>
      <c r="I33" s="119">
        <v>0.21</v>
      </c>
      <c r="J33" s="118">
        <f>ROUND(((SUM(BE81:BE118))*I33),2)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ROUND((SUM(BF81:BF118)),2)</f>
        <v>0</v>
      </c>
      <c r="G34" s="35"/>
      <c r="H34" s="35"/>
      <c r="I34" s="119">
        <v>0.15</v>
      </c>
      <c r="J34" s="118">
        <f>ROUND(((SUM(BF81:BF118))*I34),2)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ROUND((SUM(BG81:BG118)),2)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ROUND((SUM(BH81:BH118)),2)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ROUND((SUM(BI81:BI118)),2)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102 - 00 - Vedlejší a ostatní náklady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 hidden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" customHeight="1" hidden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0.2" hidden="1"/>
    <row r="65" ht="10.2" hidden="1"/>
    <row r="66" ht="10.2" hidden="1"/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122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7" t="str">
        <f>E7</f>
        <v>Realizace SZ KoPÚ v k.ú. Fulnek 1.etapa - 2023</v>
      </c>
      <c r="F71" s="318"/>
      <c r="G71" s="318"/>
      <c r="H71" s="318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74" t="str">
        <f>E9</f>
        <v>SO 102 - 00 - Vedlejší a ostatní náklady</v>
      </c>
      <c r="F73" s="319"/>
      <c r="G73" s="319"/>
      <c r="H73" s="319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15. 3. 2023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Státní pozemkový úřad</v>
      </c>
      <c r="G77" s="37"/>
      <c r="H77" s="37"/>
      <c r="I77" s="30" t="s">
        <v>31</v>
      </c>
      <c r="J77" s="33" t="str">
        <f>E21</f>
        <v>Dopravoprojekt Ostrava a.s.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123</v>
      </c>
      <c r="D80" s="150" t="s">
        <v>56</v>
      </c>
      <c r="E80" s="150" t="s">
        <v>52</v>
      </c>
      <c r="F80" s="150" t="s">
        <v>53</v>
      </c>
      <c r="G80" s="150" t="s">
        <v>124</v>
      </c>
      <c r="H80" s="150" t="s">
        <v>125</v>
      </c>
      <c r="I80" s="150" t="s">
        <v>126</v>
      </c>
      <c r="J80" s="150" t="s">
        <v>116</v>
      </c>
      <c r="K80" s="151" t="s">
        <v>127</v>
      </c>
      <c r="L80" s="152"/>
      <c r="M80" s="69" t="s">
        <v>19</v>
      </c>
      <c r="N80" s="70" t="s">
        <v>41</v>
      </c>
      <c r="O80" s="70" t="s">
        <v>128</v>
      </c>
      <c r="P80" s="70" t="s">
        <v>129</v>
      </c>
      <c r="Q80" s="70" t="s">
        <v>130</v>
      </c>
      <c r="R80" s="70" t="s">
        <v>131</v>
      </c>
      <c r="S80" s="70" t="s">
        <v>132</v>
      </c>
      <c r="T80" s="71" t="s">
        <v>133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8" customHeight="1">
      <c r="A81" s="35"/>
      <c r="B81" s="36"/>
      <c r="C81" s="76" t="s">
        <v>134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70</v>
      </c>
      <c r="AU81" s="18" t="s">
        <v>117</v>
      </c>
      <c r="BK81" s="157">
        <f>BK82</f>
        <v>0</v>
      </c>
    </row>
    <row r="82" spans="2:63" s="12" customFormat="1" ht="25.95" customHeight="1">
      <c r="B82" s="158"/>
      <c r="C82" s="159"/>
      <c r="D82" s="160" t="s">
        <v>70</v>
      </c>
      <c r="E82" s="161" t="s">
        <v>139</v>
      </c>
      <c r="F82" s="161" t="s">
        <v>140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141</v>
      </c>
      <c r="AT82" s="170" t="s">
        <v>70</v>
      </c>
      <c r="AU82" s="170" t="s">
        <v>71</v>
      </c>
      <c r="AY82" s="169" t="s">
        <v>137</v>
      </c>
      <c r="BK82" s="171">
        <f>BK83</f>
        <v>0</v>
      </c>
    </row>
    <row r="83" spans="2:63" s="12" customFormat="1" ht="22.8" customHeight="1">
      <c r="B83" s="158"/>
      <c r="C83" s="159"/>
      <c r="D83" s="160" t="s">
        <v>70</v>
      </c>
      <c r="E83" s="172" t="s">
        <v>142</v>
      </c>
      <c r="F83" s="172" t="s">
        <v>143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SUM(P84:P118)</f>
        <v>0</v>
      </c>
      <c r="Q83" s="166"/>
      <c r="R83" s="167">
        <f>SUM(R84:R118)</f>
        <v>0</v>
      </c>
      <c r="S83" s="166"/>
      <c r="T83" s="168">
        <f>SUM(T84:T118)</f>
        <v>0</v>
      </c>
      <c r="AR83" s="169" t="s">
        <v>141</v>
      </c>
      <c r="AT83" s="170" t="s">
        <v>70</v>
      </c>
      <c r="AU83" s="170" t="s">
        <v>79</v>
      </c>
      <c r="AY83" s="169" t="s">
        <v>137</v>
      </c>
      <c r="BK83" s="171">
        <f>SUM(BK84:BK118)</f>
        <v>0</v>
      </c>
    </row>
    <row r="84" spans="1:65" s="2" customFormat="1" ht="16.5" customHeight="1">
      <c r="A84" s="35"/>
      <c r="B84" s="36"/>
      <c r="C84" s="174" t="s">
        <v>79</v>
      </c>
      <c r="D84" s="174" t="s">
        <v>144</v>
      </c>
      <c r="E84" s="175" t="s">
        <v>145</v>
      </c>
      <c r="F84" s="176" t="s">
        <v>146</v>
      </c>
      <c r="G84" s="177" t="s">
        <v>147</v>
      </c>
      <c r="H84" s="178">
        <v>1</v>
      </c>
      <c r="I84" s="179"/>
      <c r="J84" s="180">
        <f>ROUND(I84*H84,2)</f>
        <v>0</v>
      </c>
      <c r="K84" s="176" t="s">
        <v>19</v>
      </c>
      <c r="L84" s="40"/>
      <c r="M84" s="181" t="s">
        <v>19</v>
      </c>
      <c r="N84" s="182" t="s">
        <v>42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148</v>
      </c>
      <c r="AT84" s="185" t="s">
        <v>144</v>
      </c>
      <c r="AU84" s="185" t="s">
        <v>81</v>
      </c>
      <c r="AY84" s="18" t="s">
        <v>137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79</v>
      </c>
      <c r="BK84" s="186">
        <f>ROUND(I84*H84,2)</f>
        <v>0</v>
      </c>
      <c r="BL84" s="18" t="s">
        <v>148</v>
      </c>
      <c r="BM84" s="185" t="s">
        <v>864</v>
      </c>
    </row>
    <row r="85" spans="1:47" s="2" customFormat="1" ht="10.2">
      <c r="A85" s="35"/>
      <c r="B85" s="36"/>
      <c r="C85" s="37"/>
      <c r="D85" s="187" t="s">
        <v>150</v>
      </c>
      <c r="E85" s="37"/>
      <c r="F85" s="188" t="s">
        <v>146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150</v>
      </c>
      <c r="AU85" s="18" t="s">
        <v>81</v>
      </c>
    </row>
    <row r="86" spans="1:65" s="2" customFormat="1" ht="16.5" customHeight="1">
      <c r="A86" s="35"/>
      <c r="B86" s="36"/>
      <c r="C86" s="174" t="s">
        <v>81</v>
      </c>
      <c r="D86" s="174" t="s">
        <v>144</v>
      </c>
      <c r="E86" s="175" t="s">
        <v>151</v>
      </c>
      <c r="F86" s="176" t="s">
        <v>152</v>
      </c>
      <c r="G86" s="177" t="s">
        <v>147</v>
      </c>
      <c r="H86" s="178">
        <v>1</v>
      </c>
      <c r="I86" s="179"/>
      <c r="J86" s="180">
        <f>ROUND(I86*H86,2)</f>
        <v>0</v>
      </c>
      <c r="K86" s="176" t="s">
        <v>19</v>
      </c>
      <c r="L86" s="40"/>
      <c r="M86" s="181" t="s">
        <v>19</v>
      </c>
      <c r="N86" s="182" t="s">
        <v>42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148</v>
      </c>
      <c r="AT86" s="185" t="s">
        <v>144</v>
      </c>
      <c r="AU86" s="185" t="s">
        <v>81</v>
      </c>
      <c r="AY86" s="18" t="s">
        <v>137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79</v>
      </c>
      <c r="BK86" s="186">
        <f>ROUND(I86*H86,2)</f>
        <v>0</v>
      </c>
      <c r="BL86" s="18" t="s">
        <v>148</v>
      </c>
      <c r="BM86" s="185" t="s">
        <v>865</v>
      </c>
    </row>
    <row r="87" spans="1:47" s="2" customFormat="1" ht="10.2">
      <c r="A87" s="35"/>
      <c r="B87" s="36"/>
      <c r="C87" s="37"/>
      <c r="D87" s="187" t="s">
        <v>150</v>
      </c>
      <c r="E87" s="37"/>
      <c r="F87" s="188" t="s">
        <v>154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150</v>
      </c>
      <c r="AU87" s="18" t="s">
        <v>81</v>
      </c>
    </row>
    <row r="88" spans="1:65" s="2" customFormat="1" ht="16.5" customHeight="1">
      <c r="A88" s="35"/>
      <c r="B88" s="36"/>
      <c r="C88" s="174" t="s">
        <v>155</v>
      </c>
      <c r="D88" s="174" t="s">
        <v>144</v>
      </c>
      <c r="E88" s="175" t="s">
        <v>156</v>
      </c>
      <c r="F88" s="176" t="s">
        <v>157</v>
      </c>
      <c r="G88" s="177" t="s">
        <v>147</v>
      </c>
      <c r="H88" s="178">
        <v>1</v>
      </c>
      <c r="I88" s="179"/>
      <c r="J88" s="180">
        <f>ROUND(I88*H88,2)</f>
        <v>0</v>
      </c>
      <c r="K88" s="176" t="s">
        <v>158</v>
      </c>
      <c r="L88" s="40"/>
      <c r="M88" s="181" t="s">
        <v>19</v>
      </c>
      <c r="N88" s="182" t="s">
        <v>42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148</v>
      </c>
      <c r="AT88" s="185" t="s">
        <v>144</v>
      </c>
      <c r="AU88" s="185" t="s">
        <v>81</v>
      </c>
      <c r="AY88" s="18" t="s">
        <v>137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79</v>
      </c>
      <c r="BK88" s="186">
        <f>ROUND(I88*H88,2)</f>
        <v>0</v>
      </c>
      <c r="BL88" s="18" t="s">
        <v>148</v>
      </c>
      <c r="BM88" s="185" t="s">
        <v>866</v>
      </c>
    </row>
    <row r="89" spans="1:47" s="2" customFormat="1" ht="10.2">
      <c r="A89" s="35"/>
      <c r="B89" s="36"/>
      <c r="C89" s="37"/>
      <c r="D89" s="187" t="s">
        <v>150</v>
      </c>
      <c r="E89" s="37"/>
      <c r="F89" s="188" t="s">
        <v>157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150</v>
      </c>
      <c r="AU89" s="18" t="s">
        <v>81</v>
      </c>
    </row>
    <row r="90" spans="1:47" s="2" customFormat="1" ht="10.2">
      <c r="A90" s="35"/>
      <c r="B90" s="36"/>
      <c r="C90" s="37"/>
      <c r="D90" s="192" t="s">
        <v>160</v>
      </c>
      <c r="E90" s="37"/>
      <c r="F90" s="193" t="s">
        <v>161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160</v>
      </c>
      <c r="AU90" s="18" t="s">
        <v>81</v>
      </c>
    </row>
    <row r="91" spans="1:65" s="2" customFormat="1" ht="16.5" customHeight="1">
      <c r="A91" s="35"/>
      <c r="B91" s="36"/>
      <c r="C91" s="174" t="s">
        <v>162</v>
      </c>
      <c r="D91" s="174" t="s">
        <v>144</v>
      </c>
      <c r="E91" s="175" t="s">
        <v>163</v>
      </c>
      <c r="F91" s="176" t="s">
        <v>164</v>
      </c>
      <c r="G91" s="177" t="s">
        <v>147</v>
      </c>
      <c r="H91" s="178">
        <v>1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42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148</v>
      </c>
      <c r="AT91" s="185" t="s">
        <v>144</v>
      </c>
      <c r="AU91" s="185" t="s">
        <v>81</v>
      </c>
      <c r="AY91" s="18" t="s">
        <v>137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79</v>
      </c>
      <c r="BK91" s="186">
        <f>ROUND(I91*H91,2)</f>
        <v>0</v>
      </c>
      <c r="BL91" s="18" t="s">
        <v>148</v>
      </c>
      <c r="BM91" s="185" t="s">
        <v>867</v>
      </c>
    </row>
    <row r="92" spans="1:47" s="2" customFormat="1" ht="10.2">
      <c r="A92" s="35"/>
      <c r="B92" s="36"/>
      <c r="C92" s="37"/>
      <c r="D92" s="187" t="s">
        <v>150</v>
      </c>
      <c r="E92" s="37"/>
      <c r="F92" s="188" t="s">
        <v>164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150</v>
      </c>
      <c r="AU92" s="18" t="s">
        <v>81</v>
      </c>
    </row>
    <row r="93" spans="1:65" s="2" customFormat="1" ht="16.5" customHeight="1">
      <c r="A93" s="35"/>
      <c r="B93" s="36"/>
      <c r="C93" s="174" t="s">
        <v>141</v>
      </c>
      <c r="D93" s="174" t="s">
        <v>144</v>
      </c>
      <c r="E93" s="175" t="s">
        <v>166</v>
      </c>
      <c r="F93" s="176" t="s">
        <v>167</v>
      </c>
      <c r="G93" s="177" t="s">
        <v>147</v>
      </c>
      <c r="H93" s="178">
        <v>1</v>
      </c>
      <c r="I93" s="179"/>
      <c r="J93" s="180">
        <f>ROUND(I93*H93,2)</f>
        <v>0</v>
      </c>
      <c r="K93" s="176" t="s">
        <v>158</v>
      </c>
      <c r="L93" s="40"/>
      <c r="M93" s="181" t="s">
        <v>19</v>
      </c>
      <c r="N93" s="182" t="s">
        <v>42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148</v>
      </c>
      <c r="AT93" s="185" t="s">
        <v>144</v>
      </c>
      <c r="AU93" s="185" t="s">
        <v>81</v>
      </c>
      <c r="AY93" s="18" t="s">
        <v>137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79</v>
      </c>
      <c r="BK93" s="186">
        <f>ROUND(I93*H93,2)</f>
        <v>0</v>
      </c>
      <c r="BL93" s="18" t="s">
        <v>148</v>
      </c>
      <c r="BM93" s="185" t="s">
        <v>868</v>
      </c>
    </row>
    <row r="94" spans="1:47" s="2" customFormat="1" ht="10.2">
      <c r="A94" s="35"/>
      <c r="B94" s="36"/>
      <c r="C94" s="37"/>
      <c r="D94" s="187" t="s">
        <v>150</v>
      </c>
      <c r="E94" s="37"/>
      <c r="F94" s="188" t="s">
        <v>167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150</v>
      </c>
      <c r="AU94" s="18" t="s">
        <v>81</v>
      </c>
    </row>
    <row r="95" spans="1:47" s="2" customFormat="1" ht="10.2">
      <c r="A95" s="35"/>
      <c r="B95" s="36"/>
      <c r="C95" s="37"/>
      <c r="D95" s="192" t="s">
        <v>160</v>
      </c>
      <c r="E95" s="37"/>
      <c r="F95" s="193" t="s">
        <v>169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160</v>
      </c>
      <c r="AU95" s="18" t="s">
        <v>81</v>
      </c>
    </row>
    <row r="96" spans="1:65" s="2" customFormat="1" ht="16.5" customHeight="1">
      <c r="A96" s="35"/>
      <c r="B96" s="36"/>
      <c r="C96" s="174" t="s">
        <v>170</v>
      </c>
      <c r="D96" s="174" t="s">
        <v>144</v>
      </c>
      <c r="E96" s="175" t="s">
        <v>171</v>
      </c>
      <c r="F96" s="176" t="s">
        <v>172</v>
      </c>
      <c r="G96" s="177" t="s">
        <v>147</v>
      </c>
      <c r="H96" s="178">
        <v>1</v>
      </c>
      <c r="I96" s="179"/>
      <c r="J96" s="180">
        <f>ROUND(I96*H96,2)</f>
        <v>0</v>
      </c>
      <c r="K96" s="176" t="s">
        <v>158</v>
      </c>
      <c r="L96" s="40"/>
      <c r="M96" s="181" t="s">
        <v>19</v>
      </c>
      <c r="N96" s="182" t="s">
        <v>42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148</v>
      </c>
      <c r="AT96" s="185" t="s">
        <v>144</v>
      </c>
      <c r="AU96" s="185" t="s">
        <v>81</v>
      </c>
      <c r="AY96" s="18" t="s">
        <v>137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79</v>
      </c>
      <c r="BK96" s="186">
        <f>ROUND(I96*H96,2)</f>
        <v>0</v>
      </c>
      <c r="BL96" s="18" t="s">
        <v>148</v>
      </c>
      <c r="BM96" s="185" t="s">
        <v>869</v>
      </c>
    </row>
    <row r="97" spans="1:47" s="2" customFormat="1" ht="10.2">
      <c r="A97" s="35"/>
      <c r="B97" s="36"/>
      <c r="C97" s="37"/>
      <c r="D97" s="187" t="s">
        <v>150</v>
      </c>
      <c r="E97" s="37"/>
      <c r="F97" s="188" t="s">
        <v>172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150</v>
      </c>
      <c r="AU97" s="18" t="s">
        <v>81</v>
      </c>
    </row>
    <row r="98" spans="1:47" s="2" customFormat="1" ht="10.2">
      <c r="A98" s="35"/>
      <c r="B98" s="36"/>
      <c r="C98" s="37"/>
      <c r="D98" s="192" t="s">
        <v>160</v>
      </c>
      <c r="E98" s="37"/>
      <c r="F98" s="193" t="s">
        <v>174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160</v>
      </c>
      <c r="AU98" s="18" t="s">
        <v>81</v>
      </c>
    </row>
    <row r="99" spans="1:65" s="2" customFormat="1" ht="24.15" customHeight="1">
      <c r="A99" s="35"/>
      <c r="B99" s="36"/>
      <c r="C99" s="174" t="s">
        <v>175</v>
      </c>
      <c r="D99" s="174" t="s">
        <v>144</v>
      </c>
      <c r="E99" s="175" t="s">
        <v>176</v>
      </c>
      <c r="F99" s="176" t="s">
        <v>177</v>
      </c>
      <c r="G99" s="177" t="s">
        <v>147</v>
      </c>
      <c r="H99" s="178">
        <v>1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42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148</v>
      </c>
      <c r="AT99" s="185" t="s">
        <v>144</v>
      </c>
      <c r="AU99" s="185" t="s">
        <v>81</v>
      </c>
      <c r="AY99" s="18" t="s">
        <v>137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148</v>
      </c>
      <c r="BM99" s="185" t="s">
        <v>870</v>
      </c>
    </row>
    <row r="100" spans="1:47" s="2" customFormat="1" ht="10.2">
      <c r="A100" s="35"/>
      <c r="B100" s="36"/>
      <c r="C100" s="37"/>
      <c r="D100" s="187" t="s">
        <v>150</v>
      </c>
      <c r="E100" s="37"/>
      <c r="F100" s="188" t="s">
        <v>177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150</v>
      </c>
      <c r="AU100" s="18" t="s">
        <v>81</v>
      </c>
    </row>
    <row r="101" spans="1:47" s="2" customFormat="1" ht="28.8">
      <c r="A101" s="35"/>
      <c r="B101" s="36"/>
      <c r="C101" s="37"/>
      <c r="D101" s="187" t="s">
        <v>179</v>
      </c>
      <c r="E101" s="37"/>
      <c r="F101" s="194" t="s">
        <v>180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179</v>
      </c>
      <c r="AU101" s="18" t="s">
        <v>81</v>
      </c>
    </row>
    <row r="102" spans="1:65" s="2" customFormat="1" ht="24.15" customHeight="1">
      <c r="A102" s="35"/>
      <c r="B102" s="36"/>
      <c r="C102" s="174" t="s">
        <v>181</v>
      </c>
      <c r="D102" s="174" t="s">
        <v>144</v>
      </c>
      <c r="E102" s="175" t="s">
        <v>182</v>
      </c>
      <c r="F102" s="176" t="s">
        <v>183</v>
      </c>
      <c r="G102" s="177" t="s">
        <v>147</v>
      </c>
      <c r="H102" s="178">
        <v>1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148</v>
      </c>
      <c r="AT102" s="185" t="s">
        <v>144</v>
      </c>
      <c r="AU102" s="185" t="s">
        <v>81</v>
      </c>
      <c r="AY102" s="18" t="s">
        <v>137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148</v>
      </c>
      <c r="BM102" s="185" t="s">
        <v>871</v>
      </c>
    </row>
    <row r="103" spans="1:47" s="2" customFormat="1" ht="19.2">
      <c r="A103" s="35"/>
      <c r="B103" s="36"/>
      <c r="C103" s="37"/>
      <c r="D103" s="187" t="s">
        <v>150</v>
      </c>
      <c r="E103" s="37"/>
      <c r="F103" s="188" t="s">
        <v>183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150</v>
      </c>
      <c r="AU103" s="18" t="s">
        <v>81</v>
      </c>
    </row>
    <row r="104" spans="1:65" s="2" customFormat="1" ht="16.5" customHeight="1">
      <c r="A104" s="35"/>
      <c r="B104" s="36"/>
      <c r="C104" s="174" t="s">
        <v>185</v>
      </c>
      <c r="D104" s="174" t="s">
        <v>144</v>
      </c>
      <c r="E104" s="175" t="s">
        <v>186</v>
      </c>
      <c r="F104" s="176" t="s">
        <v>187</v>
      </c>
      <c r="G104" s="177" t="s">
        <v>147</v>
      </c>
      <c r="H104" s="178">
        <v>1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148</v>
      </c>
      <c r="AT104" s="185" t="s">
        <v>144</v>
      </c>
      <c r="AU104" s="185" t="s">
        <v>81</v>
      </c>
      <c r="AY104" s="18" t="s">
        <v>137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148</v>
      </c>
      <c r="BM104" s="185" t="s">
        <v>872</v>
      </c>
    </row>
    <row r="105" spans="1:47" s="2" customFormat="1" ht="38.4">
      <c r="A105" s="35"/>
      <c r="B105" s="36"/>
      <c r="C105" s="37"/>
      <c r="D105" s="187" t="s">
        <v>150</v>
      </c>
      <c r="E105" s="37"/>
      <c r="F105" s="188" t="s">
        <v>189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150</v>
      </c>
      <c r="AU105" s="18" t="s">
        <v>81</v>
      </c>
    </row>
    <row r="106" spans="1:65" s="2" customFormat="1" ht="21.75" customHeight="1">
      <c r="A106" s="35"/>
      <c r="B106" s="36"/>
      <c r="C106" s="174" t="s">
        <v>190</v>
      </c>
      <c r="D106" s="174" t="s">
        <v>144</v>
      </c>
      <c r="E106" s="175" t="s">
        <v>191</v>
      </c>
      <c r="F106" s="176" t="s">
        <v>192</v>
      </c>
      <c r="G106" s="177" t="s">
        <v>147</v>
      </c>
      <c r="H106" s="178">
        <v>1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148</v>
      </c>
      <c r="AT106" s="185" t="s">
        <v>144</v>
      </c>
      <c r="AU106" s="185" t="s">
        <v>81</v>
      </c>
      <c r="AY106" s="18" t="s">
        <v>137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148</v>
      </c>
      <c r="BM106" s="185" t="s">
        <v>873</v>
      </c>
    </row>
    <row r="107" spans="1:47" s="2" customFormat="1" ht="10.2">
      <c r="A107" s="35"/>
      <c r="B107" s="36"/>
      <c r="C107" s="37"/>
      <c r="D107" s="187" t="s">
        <v>150</v>
      </c>
      <c r="E107" s="37"/>
      <c r="F107" s="188" t="s">
        <v>192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150</v>
      </c>
      <c r="AU107" s="18" t="s">
        <v>81</v>
      </c>
    </row>
    <row r="108" spans="1:47" s="2" customFormat="1" ht="19.2">
      <c r="A108" s="35"/>
      <c r="B108" s="36"/>
      <c r="C108" s="37"/>
      <c r="D108" s="187" t="s">
        <v>179</v>
      </c>
      <c r="E108" s="37"/>
      <c r="F108" s="194" t="s">
        <v>194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179</v>
      </c>
      <c r="AU108" s="18" t="s">
        <v>81</v>
      </c>
    </row>
    <row r="109" spans="1:65" s="2" customFormat="1" ht="16.5" customHeight="1">
      <c r="A109" s="35"/>
      <c r="B109" s="36"/>
      <c r="C109" s="174" t="s">
        <v>195</v>
      </c>
      <c r="D109" s="174" t="s">
        <v>144</v>
      </c>
      <c r="E109" s="175" t="s">
        <v>196</v>
      </c>
      <c r="F109" s="176" t="s">
        <v>197</v>
      </c>
      <c r="G109" s="177" t="s">
        <v>147</v>
      </c>
      <c r="H109" s="178">
        <v>1</v>
      </c>
      <c r="I109" s="179"/>
      <c r="J109" s="180">
        <f>ROUND(I109*H109,2)</f>
        <v>0</v>
      </c>
      <c r="K109" s="176" t="s">
        <v>19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148</v>
      </c>
      <c r="AT109" s="185" t="s">
        <v>144</v>
      </c>
      <c r="AU109" s="185" t="s">
        <v>81</v>
      </c>
      <c r="AY109" s="18" t="s">
        <v>137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148</v>
      </c>
      <c r="BM109" s="185" t="s">
        <v>874</v>
      </c>
    </row>
    <row r="110" spans="1:47" s="2" customFormat="1" ht="10.2">
      <c r="A110" s="35"/>
      <c r="B110" s="36"/>
      <c r="C110" s="37"/>
      <c r="D110" s="187" t="s">
        <v>150</v>
      </c>
      <c r="E110" s="37"/>
      <c r="F110" s="188" t="s">
        <v>197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150</v>
      </c>
      <c r="AU110" s="18" t="s">
        <v>81</v>
      </c>
    </row>
    <row r="111" spans="1:47" s="2" customFormat="1" ht="19.2">
      <c r="A111" s="35"/>
      <c r="B111" s="36"/>
      <c r="C111" s="37"/>
      <c r="D111" s="187" t="s">
        <v>179</v>
      </c>
      <c r="E111" s="37"/>
      <c r="F111" s="194" t="s">
        <v>194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179</v>
      </c>
      <c r="AU111" s="18" t="s">
        <v>81</v>
      </c>
    </row>
    <row r="112" spans="1:65" s="2" customFormat="1" ht="16.5" customHeight="1">
      <c r="A112" s="35"/>
      <c r="B112" s="36"/>
      <c r="C112" s="174" t="s">
        <v>199</v>
      </c>
      <c r="D112" s="174" t="s">
        <v>144</v>
      </c>
      <c r="E112" s="175" t="s">
        <v>875</v>
      </c>
      <c r="F112" s="176" t="s">
        <v>876</v>
      </c>
      <c r="G112" s="177" t="s">
        <v>147</v>
      </c>
      <c r="H112" s="178">
        <v>1</v>
      </c>
      <c r="I112" s="179"/>
      <c r="J112" s="180">
        <f>ROUND(I112*H112,2)</f>
        <v>0</v>
      </c>
      <c r="K112" s="176" t="s">
        <v>19</v>
      </c>
      <c r="L112" s="40"/>
      <c r="M112" s="181" t="s">
        <v>19</v>
      </c>
      <c r="N112" s="182" t="s">
        <v>42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148</v>
      </c>
      <c r="AT112" s="185" t="s">
        <v>144</v>
      </c>
      <c r="AU112" s="185" t="s">
        <v>81</v>
      </c>
      <c r="AY112" s="18" t="s">
        <v>137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79</v>
      </c>
      <c r="BK112" s="186">
        <f>ROUND(I112*H112,2)</f>
        <v>0</v>
      </c>
      <c r="BL112" s="18" t="s">
        <v>148</v>
      </c>
      <c r="BM112" s="185" t="s">
        <v>877</v>
      </c>
    </row>
    <row r="113" spans="1:47" s="2" customFormat="1" ht="10.2">
      <c r="A113" s="35"/>
      <c r="B113" s="36"/>
      <c r="C113" s="37"/>
      <c r="D113" s="187" t="s">
        <v>150</v>
      </c>
      <c r="E113" s="37"/>
      <c r="F113" s="188" t="s">
        <v>878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150</v>
      </c>
      <c r="AU113" s="18" t="s">
        <v>81</v>
      </c>
    </row>
    <row r="114" spans="2:51" s="14" customFormat="1" ht="10.2">
      <c r="B114" s="211"/>
      <c r="C114" s="212"/>
      <c r="D114" s="187" t="s">
        <v>219</v>
      </c>
      <c r="E114" s="213" t="s">
        <v>19</v>
      </c>
      <c r="F114" s="214" t="s">
        <v>879</v>
      </c>
      <c r="G114" s="212"/>
      <c r="H114" s="213" t="s">
        <v>19</v>
      </c>
      <c r="I114" s="215"/>
      <c r="J114" s="212"/>
      <c r="K114" s="212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219</v>
      </c>
      <c r="AU114" s="220" t="s">
        <v>81</v>
      </c>
      <c r="AV114" s="14" t="s">
        <v>79</v>
      </c>
      <c r="AW114" s="14" t="s">
        <v>33</v>
      </c>
      <c r="AX114" s="14" t="s">
        <v>71</v>
      </c>
      <c r="AY114" s="220" t="s">
        <v>137</v>
      </c>
    </row>
    <row r="115" spans="2:51" s="14" customFormat="1" ht="10.2">
      <c r="B115" s="211"/>
      <c r="C115" s="212"/>
      <c r="D115" s="187" t="s">
        <v>219</v>
      </c>
      <c r="E115" s="213" t="s">
        <v>19</v>
      </c>
      <c r="F115" s="214" t="s">
        <v>880</v>
      </c>
      <c r="G115" s="212"/>
      <c r="H115" s="213" t="s">
        <v>19</v>
      </c>
      <c r="I115" s="215"/>
      <c r="J115" s="212"/>
      <c r="K115" s="212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219</v>
      </c>
      <c r="AU115" s="220" t="s">
        <v>81</v>
      </c>
      <c r="AV115" s="14" t="s">
        <v>79</v>
      </c>
      <c r="AW115" s="14" t="s">
        <v>33</v>
      </c>
      <c r="AX115" s="14" t="s">
        <v>71</v>
      </c>
      <c r="AY115" s="220" t="s">
        <v>137</v>
      </c>
    </row>
    <row r="116" spans="2:51" s="13" customFormat="1" ht="10.2">
      <c r="B116" s="200"/>
      <c r="C116" s="201"/>
      <c r="D116" s="187" t="s">
        <v>219</v>
      </c>
      <c r="E116" s="202" t="s">
        <v>19</v>
      </c>
      <c r="F116" s="203" t="s">
        <v>79</v>
      </c>
      <c r="G116" s="201"/>
      <c r="H116" s="204">
        <v>1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219</v>
      </c>
      <c r="AU116" s="210" t="s">
        <v>81</v>
      </c>
      <c r="AV116" s="13" t="s">
        <v>81</v>
      </c>
      <c r="AW116" s="13" t="s">
        <v>33</v>
      </c>
      <c r="AX116" s="13" t="s">
        <v>79</v>
      </c>
      <c r="AY116" s="210" t="s">
        <v>137</v>
      </c>
    </row>
    <row r="117" spans="1:65" s="2" customFormat="1" ht="16.5" customHeight="1">
      <c r="A117" s="35"/>
      <c r="B117" s="36"/>
      <c r="C117" s="174" t="s">
        <v>283</v>
      </c>
      <c r="D117" s="174" t="s">
        <v>144</v>
      </c>
      <c r="E117" s="175" t="s">
        <v>200</v>
      </c>
      <c r="F117" s="176" t="s">
        <v>201</v>
      </c>
      <c r="G117" s="177" t="s">
        <v>147</v>
      </c>
      <c r="H117" s="178">
        <v>1</v>
      </c>
      <c r="I117" s="179"/>
      <c r="J117" s="180">
        <f>ROUND(I117*H117,2)</f>
        <v>0</v>
      </c>
      <c r="K117" s="176" t="s">
        <v>19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148</v>
      </c>
      <c r="AT117" s="185" t="s">
        <v>144</v>
      </c>
      <c r="AU117" s="185" t="s">
        <v>81</v>
      </c>
      <c r="AY117" s="18" t="s">
        <v>137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148</v>
      </c>
      <c r="BM117" s="185" t="s">
        <v>881</v>
      </c>
    </row>
    <row r="118" spans="1:47" s="2" customFormat="1" ht="10.2">
      <c r="A118" s="35"/>
      <c r="B118" s="36"/>
      <c r="C118" s="37"/>
      <c r="D118" s="187" t="s">
        <v>150</v>
      </c>
      <c r="E118" s="37"/>
      <c r="F118" s="188" t="s">
        <v>201</v>
      </c>
      <c r="G118" s="37"/>
      <c r="H118" s="37"/>
      <c r="I118" s="189"/>
      <c r="J118" s="37"/>
      <c r="K118" s="37"/>
      <c r="L118" s="40"/>
      <c r="M118" s="195"/>
      <c r="N118" s="196"/>
      <c r="O118" s="197"/>
      <c r="P118" s="197"/>
      <c r="Q118" s="197"/>
      <c r="R118" s="197"/>
      <c r="S118" s="197"/>
      <c r="T118" s="198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150</v>
      </c>
      <c r="AU118" s="18" t="s">
        <v>81</v>
      </c>
    </row>
    <row r="119" spans="1:31" s="2" customFormat="1" ht="6.9" customHeight="1">
      <c r="A119" s="35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algorithmName="SHA-512" hashValue="2k05+CPtUZjWrHY1PfKQ+3nD2olWEv0sEsdpyU9DowcNlJCrceIITm6BilcAK872Txk09GveybVCToyvefmclQ==" saltValue="fHIzTIkP6NwvED3vlD/vVMPQT+Y7s4IXqN5mnfpQkffg5nXSEQHcO1I5QXVF1Xeb20aCiJq+PGTHG82wQcXKmQ==" spinCount="100000" sheet="1" objects="1" scenarios="1" formatColumns="0" formatRows="0" autoFilter="0"/>
  <autoFilter ref="C80:K11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012103000"/>
    <hyperlink ref="F95" r:id="rId2" display="https://podminky.urs.cz/item/CS_URS_2021_01/012203000"/>
    <hyperlink ref="F98" r:id="rId3" display="https://podminky.urs.cz/item/CS_URS_2021_01/012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95</v>
      </c>
      <c r="AZ2" s="199" t="s">
        <v>203</v>
      </c>
      <c r="BA2" s="199" t="s">
        <v>19</v>
      </c>
      <c r="BB2" s="199" t="s">
        <v>19</v>
      </c>
      <c r="BC2" s="199" t="s">
        <v>882</v>
      </c>
      <c r="BD2" s="199" t="s">
        <v>81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883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ROUND((SUM(BE87:BE388)),2)</f>
        <v>0</v>
      </c>
      <c r="G33" s="35"/>
      <c r="H33" s="35"/>
      <c r="I33" s="119">
        <v>0.21</v>
      </c>
      <c r="J33" s="118">
        <f>ROUND(((SUM(BE87:BE388))*I33),2)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ROUND((SUM(BF87:BF388)),2)</f>
        <v>0</v>
      </c>
      <c r="G34" s="35"/>
      <c r="H34" s="35"/>
      <c r="I34" s="119">
        <v>0.15</v>
      </c>
      <c r="J34" s="118">
        <f>ROUND(((SUM(BF87:BF388))*I34),2)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ROUND((SUM(BG87:BG388)),2)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ROUND((SUM(BH87:BH388)),2)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ROUND((SUM(BI87:BI388)),2)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102 - 01 - HLAVNÍ POLNÍ CESTA C3 a C5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J260</f>
        <v>0</v>
      </c>
      <c r="K62" s="142"/>
      <c r="L62" s="146"/>
    </row>
    <row r="63" spans="2:12" s="10" customFormat="1" ht="19.95" customHeight="1" hidden="1">
      <c r="B63" s="141"/>
      <c r="C63" s="142"/>
      <c r="D63" s="143" t="s">
        <v>207</v>
      </c>
      <c r="E63" s="144"/>
      <c r="F63" s="144"/>
      <c r="G63" s="144"/>
      <c r="H63" s="144"/>
      <c r="I63" s="144"/>
      <c r="J63" s="145">
        <f>J282</f>
        <v>0</v>
      </c>
      <c r="K63" s="142"/>
      <c r="L63" s="146"/>
    </row>
    <row r="64" spans="2:12" s="10" customFormat="1" ht="19.95" customHeight="1" hidden="1">
      <c r="B64" s="141"/>
      <c r="C64" s="142"/>
      <c r="D64" s="143" t="s">
        <v>208</v>
      </c>
      <c r="E64" s="144"/>
      <c r="F64" s="144"/>
      <c r="G64" s="144"/>
      <c r="H64" s="144"/>
      <c r="I64" s="144"/>
      <c r="J64" s="145">
        <f>J291</f>
        <v>0</v>
      </c>
      <c r="K64" s="142"/>
      <c r="L64" s="146"/>
    </row>
    <row r="65" spans="2:12" s="10" customFormat="1" ht="19.95" customHeight="1" hidden="1">
      <c r="B65" s="141"/>
      <c r="C65" s="142"/>
      <c r="D65" s="143" t="s">
        <v>884</v>
      </c>
      <c r="E65" s="144"/>
      <c r="F65" s="144"/>
      <c r="G65" s="144"/>
      <c r="H65" s="144"/>
      <c r="I65" s="144"/>
      <c r="J65" s="145">
        <f>J339</f>
        <v>0</v>
      </c>
      <c r="K65" s="142"/>
      <c r="L65" s="146"/>
    </row>
    <row r="66" spans="2:12" s="10" customFormat="1" ht="19.95" customHeight="1" hidden="1">
      <c r="B66" s="141"/>
      <c r="C66" s="142"/>
      <c r="D66" s="143" t="s">
        <v>209</v>
      </c>
      <c r="E66" s="144"/>
      <c r="F66" s="144"/>
      <c r="G66" s="144"/>
      <c r="H66" s="144"/>
      <c r="I66" s="144"/>
      <c r="J66" s="145">
        <f>J343</f>
        <v>0</v>
      </c>
      <c r="K66" s="142"/>
      <c r="L66" s="146"/>
    </row>
    <row r="67" spans="2:12" s="10" customFormat="1" ht="19.95" customHeight="1" hidden="1">
      <c r="B67" s="141"/>
      <c r="C67" s="142"/>
      <c r="D67" s="143" t="s">
        <v>210</v>
      </c>
      <c r="E67" s="144"/>
      <c r="F67" s="144"/>
      <c r="G67" s="144"/>
      <c r="H67" s="144"/>
      <c r="I67" s="144"/>
      <c r="J67" s="145">
        <f>J381</f>
        <v>0</v>
      </c>
      <c r="K67" s="142"/>
      <c r="L67" s="146"/>
    </row>
    <row r="68" spans="1:31" s="2" customFormat="1" ht="21.75" customHeight="1" hidden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 hidden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ht="10.2" hidden="1"/>
    <row r="71" ht="10.2" hidden="1"/>
    <row r="72" ht="10.2" hidden="1"/>
    <row r="73" spans="1:31" s="2" customFormat="1" ht="6.9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122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17" t="str">
        <f>E7</f>
        <v>Realizace SZ KoPÚ v k.ú. Fulnek 1.etapa - 2023</v>
      </c>
      <c r="F77" s="318"/>
      <c r="G77" s="318"/>
      <c r="H77" s="31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112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74" t="str">
        <f>E9</f>
        <v>SO 102 - 01 - HLAVNÍ POLNÍ CESTA C3 a C5</v>
      </c>
      <c r="F79" s="319"/>
      <c r="G79" s="319"/>
      <c r="H79" s="31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 xml:space="preserve"> </v>
      </c>
      <c r="G81" s="37"/>
      <c r="H81" s="37"/>
      <c r="I81" s="30" t="s">
        <v>23</v>
      </c>
      <c r="J81" s="60" t="str">
        <f>IF(J12="","",J12)</f>
        <v>15. 3. 2023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65" customHeight="1">
      <c r="A83" s="35"/>
      <c r="B83" s="36"/>
      <c r="C83" s="30" t="s">
        <v>25</v>
      </c>
      <c r="D83" s="37"/>
      <c r="E83" s="37"/>
      <c r="F83" s="28" t="str">
        <f>E15</f>
        <v>Státní pozemkový úřad</v>
      </c>
      <c r="G83" s="37"/>
      <c r="H83" s="37"/>
      <c r="I83" s="30" t="s">
        <v>31</v>
      </c>
      <c r="J83" s="33" t="str">
        <f>E21</f>
        <v>Dopravoprojekt Ostrava a.s.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15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 xml:space="preserve"> 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123</v>
      </c>
      <c r="D86" s="150" t="s">
        <v>56</v>
      </c>
      <c r="E86" s="150" t="s">
        <v>52</v>
      </c>
      <c r="F86" s="150" t="s">
        <v>53</v>
      </c>
      <c r="G86" s="150" t="s">
        <v>124</v>
      </c>
      <c r="H86" s="150" t="s">
        <v>125</v>
      </c>
      <c r="I86" s="150" t="s">
        <v>126</v>
      </c>
      <c r="J86" s="150" t="s">
        <v>116</v>
      </c>
      <c r="K86" s="151" t="s">
        <v>127</v>
      </c>
      <c r="L86" s="152"/>
      <c r="M86" s="69" t="s">
        <v>19</v>
      </c>
      <c r="N86" s="70" t="s">
        <v>41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8" customHeight="1">
      <c r="A87" s="35"/>
      <c r="B87" s="36"/>
      <c r="C87" s="76" t="s">
        <v>134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3112.5745540000003</v>
      </c>
      <c r="S87" s="73"/>
      <c r="T87" s="156">
        <f>T88</f>
        <v>1454.64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117</v>
      </c>
      <c r="BK87" s="157">
        <f>BK88</f>
        <v>0</v>
      </c>
    </row>
    <row r="88" spans="2:63" s="12" customFormat="1" ht="25.95" customHeight="1">
      <c r="B88" s="158"/>
      <c r="C88" s="159"/>
      <c r="D88" s="160" t="s">
        <v>70</v>
      </c>
      <c r="E88" s="161" t="s">
        <v>135</v>
      </c>
      <c r="F88" s="161" t="s">
        <v>136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P89+P260+P282+P291+P339+P343+P381</f>
        <v>0</v>
      </c>
      <c r="Q88" s="166"/>
      <c r="R88" s="167">
        <f>R89+R260+R282+R291+R339+R343+R381</f>
        <v>3112.5745540000003</v>
      </c>
      <c r="S88" s="166"/>
      <c r="T88" s="168">
        <f>T89+T260+T282+T291+T339+T343+T381</f>
        <v>1454.64</v>
      </c>
      <c r="AR88" s="169" t="s">
        <v>79</v>
      </c>
      <c r="AT88" s="170" t="s">
        <v>70</v>
      </c>
      <c r="AU88" s="170" t="s">
        <v>71</v>
      </c>
      <c r="AY88" s="169" t="s">
        <v>137</v>
      </c>
      <c r="BK88" s="171">
        <f>BK89+BK260+BK282+BK291+BK339+BK343+BK381</f>
        <v>0</v>
      </c>
    </row>
    <row r="89" spans="2:63" s="12" customFormat="1" ht="22.8" customHeight="1">
      <c r="B89" s="158"/>
      <c r="C89" s="159"/>
      <c r="D89" s="160" t="s">
        <v>70</v>
      </c>
      <c r="E89" s="172" t="s">
        <v>79</v>
      </c>
      <c r="F89" s="172" t="s">
        <v>211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SUM(P90:P259)</f>
        <v>0</v>
      </c>
      <c r="Q89" s="166"/>
      <c r="R89" s="167">
        <f>SUM(R90:R259)</f>
        <v>2881.1605400000003</v>
      </c>
      <c r="S89" s="166"/>
      <c r="T89" s="168">
        <f>SUM(T90:T259)</f>
        <v>1454.64</v>
      </c>
      <c r="AR89" s="169" t="s">
        <v>79</v>
      </c>
      <c r="AT89" s="170" t="s">
        <v>70</v>
      </c>
      <c r="AU89" s="170" t="s">
        <v>79</v>
      </c>
      <c r="AY89" s="169" t="s">
        <v>137</v>
      </c>
      <c r="BK89" s="171">
        <f>SUM(BK90:BK259)</f>
        <v>0</v>
      </c>
    </row>
    <row r="90" spans="1:65" s="2" customFormat="1" ht="24.15" customHeight="1">
      <c r="A90" s="35"/>
      <c r="B90" s="36"/>
      <c r="C90" s="174" t="s">
        <v>79</v>
      </c>
      <c r="D90" s="174" t="s">
        <v>144</v>
      </c>
      <c r="E90" s="175" t="s">
        <v>222</v>
      </c>
      <c r="F90" s="176" t="s">
        <v>223</v>
      </c>
      <c r="G90" s="177" t="s">
        <v>214</v>
      </c>
      <c r="H90" s="178">
        <v>5827</v>
      </c>
      <c r="I90" s="179"/>
      <c r="J90" s="180">
        <f>ROUND(I90*H90,2)</f>
        <v>0</v>
      </c>
      <c r="K90" s="176" t="s">
        <v>215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162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885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225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47" s="2" customFormat="1" ht="10.2">
      <c r="A92" s="35"/>
      <c r="B92" s="36"/>
      <c r="C92" s="37"/>
      <c r="D92" s="192" t="s">
        <v>160</v>
      </c>
      <c r="E92" s="37"/>
      <c r="F92" s="193" t="s">
        <v>226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160</v>
      </c>
      <c r="AU92" s="18" t="s">
        <v>81</v>
      </c>
    </row>
    <row r="93" spans="2:51" s="13" customFormat="1" ht="10.2">
      <c r="B93" s="200"/>
      <c r="C93" s="201"/>
      <c r="D93" s="187" t="s">
        <v>219</v>
      </c>
      <c r="E93" s="202" t="s">
        <v>19</v>
      </c>
      <c r="F93" s="203" t="s">
        <v>886</v>
      </c>
      <c r="G93" s="201"/>
      <c r="H93" s="204">
        <v>5827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219</v>
      </c>
      <c r="AU93" s="210" t="s">
        <v>81</v>
      </c>
      <c r="AV93" s="13" t="s">
        <v>81</v>
      </c>
      <c r="AW93" s="13" t="s">
        <v>33</v>
      </c>
      <c r="AX93" s="13" t="s">
        <v>79</v>
      </c>
      <c r="AY93" s="210" t="s">
        <v>137</v>
      </c>
    </row>
    <row r="94" spans="1:65" s="2" customFormat="1" ht="33" customHeight="1">
      <c r="A94" s="35"/>
      <c r="B94" s="36"/>
      <c r="C94" s="174" t="s">
        <v>81</v>
      </c>
      <c r="D94" s="174" t="s">
        <v>144</v>
      </c>
      <c r="E94" s="175" t="s">
        <v>246</v>
      </c>
      <c r="F94" s="176" t="s">
        <v>247</v>
      </c>
      <c r="G94" s="177" t="s">
        <v>230</v>
      </c>
      <c r="H94" s="178">
        <v>72</v>
      </c>
      <c r="I94" s="179"/>
      <c r="J94" s="180">
        <f>ROUND(I94*H94,2)</f>
        <v>0</v>
      </c>
      <c r="K94" s="176" t="s">
        <v>215</v>
      </c>
      <c r="L94" s="40"/>
      <c r="M94" s="181" t="s">
        <v>19</v>
      </c>
      <c r="N94" s="182" t="s">
        <v>42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162</v>
      </c>
      <c r="AT94" s="185" t="s">
        <v>144</v>
      </c>
      <c r="AU94" s="185" t="s">
        <v>81</v>
      </c>
      <c r="AY94" s="18" t="s">
        <v>137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162</v>
      </c>
      <c r="BM94" s="185" t="s">
        <v>887</v>
      </c>
    </row>
    <row r="95" spans="1:47" s="2" customFormat="1" ht="19.2">
      <c r="A95" s="35"/>
      <c r="B95" s="36"/>
      <c r="C95" s="37"/>
      <c r="D95" s="187" t="s">
        <v>150</v>
      </c>
      <c r="E95" s="37"/>
      <c r="F95" s="188" t="s">
        <v>249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150</v>
      </c>
      <c r="AU95" s="18" t="s">
        <v>81</v>
      </c>
    </row>
    <row r="96" spans="1:47" s="2" customFormat="1" ht="10.2">
      <c r="A96" s="35"/>
      <c r="B96" s="36"/>
      <c r="C96" s="37"/>
      <c r="D96" s="192" t="s">
        <v>160</v>
      </c>
      <c r="E96" s="37"/>
      <c r="F96" s="193" t="s">
        <v>250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160</v>
      </c>
      <c r="AU96" s="18" t="s">
        <v>81</v>
      </c>
    </row>
    <row r="97" spans="2:51" s="13" customFormat="1" ht="10.2">
      <c r="B97" s="200"/>
      <c r="C97" s="201"/>
      <c r="D97" s="187" t="s">
        <v>219</v>
      </c>
      <c r="E97" s="202" t="s">
        <v>19</v>
      </c>
      <c r="F97" s="203" t="s">
        <v>888</v>
      </c>
      <c r="G97" s="201"/>
      <c r="H97" s="204">
        <v>72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219</v>
      </c>
      <c r="AU97" s="210" t="s">
        <v>81</v>
      </c>
      <c r="AV97" s="13" t="s">
        <v>81</v>
      </c>
      <c r="AW97" s="13" t="s">
        <v>33</v>
      </c>
      <c r="AX97" s="13" t="s">
        <v>79</v>
      </c>
      <c r="AY97" s="210" t="s">
        <v>137</v>
      </c>
    </row>
    <row r="98" spans="1:65" s="2" customFormat="1" ht="33" customHeight="1">
      <c r="A98" s="35"/>
      <c r="B98" s="36"/>
      <c r="C98" s="174" t="s">
        <v>155</v>
      </c>
      <c r="D98" s="174" t="s">
        <v>144</v>
      </c>
      <c r="E98" s="175" t="s">
        <v>251</v>
      </c>
      <c r="F98" s="176" t="s">
        <v>252</v>
      </c>
      <c r="G98" s="177" t="s">
        <v>230</v>
      </c>
      <c r="H98" s="178">
        <v>69</v>
      </c>
      <c r="I98" s="179"/>
      <c r="J98" s="180">
        <f>ROUND(I98*H98,2)</f>
        <v>0</v>
      </c>
      <c r="K98" s="176" t="s">
        <v>215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162</v>
      </c>
      <c r="AT98" s="185" t="s">
        <v>144</v>
      </c>
      <c r="AU98" s="185" t="s">
        <v>81</v>
      </c>
      <c r="AY98" s="18" t="s">
        <v>137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162</v>
      </c>
      <c r="BM98" s="185" t="s">
        <v>889</v>
      </c>
    </row>
    <row r="99" spans="1:47" s="2" customFormat="1" ht="19.2">
      <c r="A99" s="35"/>
      <c r="B99" s="36"/>
      <c r="C99" s="37"/>
      <c r="D99" s="187" t="s">
        <v>150</v>
      </c>
      <c r="E99" s="37"/>
      <c r="F99" s="188" t="s">
        <v>254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150</v>
      </c>
      <c r="AU99" s="18" t="s">
        <v>81</v>
      </c>
    </row>
    <row r="100" spans="1:47" s="2" customFormat="1" ht="10.2">
      <c r="A100" s="35"/>
      <c r="B100" s="36"/>
      <c r="C100" s="37"/>
      <c r="D100" s="192" t="s">
        <v>160</v>
      </c>
      <c r="E100" s="37"/>
      <c r="F100" s="193" t="s">
        <v>255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160</v>
      </c>
      <c r="AU100" s="18" t="s">
        <v>81</v>
      </c>
    </row>
    <row r="101" spans="2:51" s="13" customFormat="1" ht="10.2">
      <c r="B101" s="200"/>
      <c r="C101" s="201"/>
      <c r="D101" s="187" t="s">
        <v>219</v>
      </c>
      <c r="E101" s="202" t="s">
        <v>19</v>
      </c>
      <c r="F101" s="203" t="s">
        <v>890</v>
      </c>
      <c r="G101" s="201"/>
      <c r="H101" s="204">
        <v>69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219</v>
      </c>
      <c r="AU101" s="210" t="s">
        <v>81</v>
      </c>
      <c r="AV101" s="13" t="s">
        <v>81</v>
      </c>
      <c r="AW101" s="13" t="s">
        <v>33</v>
      </c>
      <c r="AX101" s="13" t="s">
        <v>79</v>
      </c>
      <c r="AY101" s="210" t="s">
        <v>137</v>
      </c>
    </row>
    <row r="102" spans="1:65" s="2" customFormat="1" ht="33" customHeight="1">
      <c r="A102" s="35"/>
      <c r="B102" s="36"/>
      <c r="C102" s="174" t="s">
        <v>162</v>
      </c>
      <c r="D102" s="174" t="s">
        <v>144</v>
      </c>
      <c r="E102" s="175" t="s">
        <v>891</v>
      </c>
      <c r="F102" s="176" t="s">
        <v>892</v>
      </c>
      <c r="G102" s="177" t="s">
        <v>230</v>
      </c>
      <c r="H102" s="178">
        <v>14</v>
      </c>
      <c r="I102" s="179"/>
      <c r="J102" s="180">
        <f>ROUND(I102*H102,2)</f>
        <v>0</v>
      </c>
      <c r="K102" s="176" t="s">
        <v>215</v>
      </c>
      <c r="L102" s="40"/>
      <c r="M102" s="181" t="s">
        <v>19</v>
      </c>
      <c r="N102" s="182" t="s">
        <v>42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162</v>
      </c>
      <c r="AT102" s="185" t="s">
        <v>144</v>
      </c>
      <c r="AU102" s="185" t="s">
        <v>81</v>
      </c>
      <c r="AY102" s="18" t="s">
        <v>137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162</v>
      </c>
      <c r="BM102" s="185" t="s">
        <v>893</v>
      </c>
    </row>
    <row r="103" spans="1:47" s="2" customFormat="1" ht="19.2">
      <c r="A103" s="35"/>
      <c r="B103" s="36"/>
      <c r="C103" s="37"/>
      <c r="D103" s="187" t="s">
        <v>150</v>
      </c>
      <c r="E103" s="37"/>
      <c r="F103" s="188" t="s">
        <v>894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150</v>
      </c>
      <c r="AU103" s="18" t="s">
        <v>81</v>
      </c>
    </row>
    <row r="104" spans="1:47" s="2" customFormat="1" ht="10.2">
      <c r="A104" s="35"/>
      <c r="B104" s="36"/>
      <c r="C104" s="37"/>
      <c r="D104" s="192" t="s">
        <v>160</v>
      </c>
      <c r="E104" s="37"/>
      <c r="F104" s="193" t="s">
        <v>895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160</v>
      </c>
      <c r="AU104" s="18" t="s">
        <v>81</v>
      </c>
    </row>
    <row r="105" spans="2:51" s="13" customFormat="1" ht="10.2">
      <c r="B105" s="200"/>
      <c r="C105" s="201"/>
      <c r="D105" s="187" t="s">
        <v>219</v>
      </c>
      <c r="E105" s="202" t="s">
        <v>19</v>
      </c>
      <c r="F105" s="203" t="s">
        <v>293</v>
      </c>
      <c r="G105" s="201"/>
      <c r="H105" s="204">
        <v>14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219</v>
      </c>
      <c r="AU105" s="210" t="s">
        <v>81</v>
      </c>
      <c r="AV105" s="13" t="s">
        <v>81</v>
      </c>
      <c r="AW105" s="13" t="s">
        <v>33</v>
      </c>
      <c r="AX105" s="13" t="s">
        <v>79</v>
      </c>
      <c r="AY105" s="210" t="s">
        <v>137</v>
      </c>
    </row>
    <row r="106" spans="1:65" s="2" customFormat="1" ht="33" customHeight="1">
      <c r="A106" s="35"/>
      <c r="B106" s="36"/>
      <c r="C106" s="174" t="s">
        <v>141</v>
      </c>
      <c r="D106" s="174" t="s">
        <v>144</v>
      </c>
      <c r="E106" s="175" t="s">
        <v>896</v>
      </c>
      <c r="F106" s="176" t="s">
        <v>897</v>
      </c>
      <c r="G106" s="177" t="s">
        <v>230</v>
      </c>
      <c r="H106" s="178">
        <v>14</v>
      </c>
      <c r="I106" s="179"/>
      <c r="J106" s="180">
        <f>ROUND(I106*H106,2)</f>
        <v>0</v>
      </c>
      <c r="K106" s="176" t="s">
        <v>215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162</v>
      </c>
      <c r="AT106" s="185" t="s">
        <v>144</v>
      </c>
      <c r="AU106" s="185" t="s">
        <v>81</v>
      </c>
      <c r="AY106" s="18" t="s">
        <v>137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162</v>
      </c>
      <c r="BM106" s="185" t="s">
        <v>898</v>
      </c>
    </row>
    <row r="107" spans="1:47" s="2" customFormat="1" ht="19.2">
      <c r="A107" s="35"/>
      <c r="B107" s="36"/>
      <c r="C107" s="37"/>
      <c r="D107" s="187" t="s">
        <v>150</v>
      </c>
      <c r="E107" s="37"/>
      <c r="F107" s="188" t="s">
        <v>899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150</v>
      </c>
      <c r="AU107" s="18" t="s">
        <v>81</v>
      </c>
    </row>
    <row r="108" spans="1:47" s="2" customFormat="1" ht="10.2">
      <c r="A108" s="35"/>
      <c r="B108" s="36"/>
      <c r="C108" s="37"/>
      <c r="D108" s="192" t="s">
        <v>160</v>
      </c>
      <c r="E108" s="37"/>
      <c r="F108" s="193" t="s">
        <v>900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160</v>
      </c>
      <c r="AU108" s="18" t="s">
        <v>81</v>
      </c>
    </row>
    <row r="109" spans="2:51" s="13" customFormat="1" ht="10.2">
      <c r="B109" s="200"/>
      <c r="C109" s="201"/>
      <c r="D109" s="187" t="s">
        <v>219</v>
      </c>
      <c r="E109" s="202" t="s">
        <v>19</v>
      </c>
      <c r="F109" s="203" t="s">
        <v>293</v>
      </c>
      <c r="G109" s="201"/>
      <c r="H109" s="204">
        <v>14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219</v>
      </c>
      <c r="AU109" s="210" t="s">
        <v>81</v>
      </c>
      <c r="AV109" s="13" t="s">
        <v>81</v>
      </c>
      <c r="AW109" s="13" t="s">
        <v>33</v>
      </c>
      <c r="AX109" s="13" t="s">
        <v>79</v>
      </c>
      <c r="AY109" s="210" t="s">
        <v>137</v>
      </c>
    </row>
    <row r="110" spans="1:65" s="2" customFormat="1" ht="33" customHeight="1">
      <c r="A110" s="35"/>
      <c r="B110" s="36"/>
      <c r="C110" s="174" t="s">
        <v>170</v>
      </c>
      <c r="D110" s="174" t="s">
        <v>144</v>
      </c>
      <c r="E110" s="175" t="s">
        <v>901</v>
      </c>
      <c r="F110" s="176" t="s">
        <v>902</v>
      </c>
      <c r="G110" s="177" t="s">
        <v>230</v>
      </c>
      <c r="H110" s="178">
        <v>2</v>
      </c>
      <c r="I110" s="179"/>
      <c r="J110" s="180">
        <f>ROUND(I110*H110,2)</f>
        <v>0</v>
      </c>
      <c r="K110" s="176" t="s">
        <v>215</v>
      </c>
      <c r="L110" s="40"/>
      <c r="M110" s="181" t="s">
        <v>19</v>
      </c>
      <c r="N110" s="182" t="s">
        <v>42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162</v>
      </c>
      <c r="AT110" s="185" t="s">
        <v>144</v>
      </c>
      <c r="AU110" s="185" t="s">
        <v>81</v>
      </c>
      <c r="AY110" s="18" t="s">
        <v>137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162</v>
      </c>
      <c r="BM110" s="185" t="s">
        <v>903</v>
      </c>
    </row>
    <row r="111" spans="1:47" s="2" customFormat="1" ht="19.2">
      <c r="A111" s="35"/>
      <c r="B111" s="36"/>
      <c r="C111" s="37"/>
      <c r="D111" s="187" t="s">
        <v>150</v>
      </c>
      <c r="E111" s="37"/>
      <c r="F111" s="188" t="s">
        <v>904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150</v>
      </c>
      <c r="AU111" s="18" t="s">
        <v>81</v>
      </c>
    </row>
    <row r="112" spans="1:47" s="2" customFormat="1" ht="10.2">
      <c r="A112" s="35"/>
      <c r="B112" s="36"/>
      <c r="C112" s="37"/>
      <c r="D112" s="192" t="s">
        <v>160</v>
      </c>
      <c r="E112" s="37"/>
      <c r="F112" s="193" t="s">
        <v>905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160</v>
      </c>
      <c r="AU112" s="18" t="s">
        <v>81</v>
      </c>
    </row>
    <row r="113" spans="2:51" s="13" customFormat="1" ht="10.2">
      <c r="B113" s="200"/>
      <c r="C113" s="201"/>
      <c r="D113" s="187" t="s">
        <v>219</v>
      </c>
      <c r="E113" s="202" t="s">
        <v>19</v>
      </c>
      <c r="F113" s="203" t="s">
        <v>81</v>
      </c>
      <c r="G113" s="201"/>
      <c r="H113" s="204">
        <v>2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219</v>
      </c>
      <c r="AU113" s="210" t="s">
        <v>81</v>
      </c>
      <c r="AV113" s="13" t="s">
        <v>81</v>
      </c>
      <c r="AW113" s="13" t="s">
        <v>33</v>
      </c>
      <c r="AX113" s="13" t="s">
        <v>79</v>
      </c>
      <c r="AY113" s="210" t="s">
        <v>137</v>
      </c>
    </row>
    <row r="114" spans="1:65" s="2" customFormat="1" ht="33" customHeight="1">
      <c r="A114" s="35"/>
      <c r="B114" s="36"/>
      <c r="C114" s="174" t="s">
        <v>175</v>
      </c>
      <c r="D114" s="174" t="s">
        <v>144</v>
      </c>
      <c r="E114" s="175" t="s">
        <v>906</v>
      </c>
      <c r="F114" s="176" t="s">
        <v>907</v>
      </c>
      <c r="G114" s="177" t="s">
        <v>230</v>
      </c>
      <c r="H114" s="178">
        <v>1</v>
      </c>
      <c r="I114" s="179"/>
      <c r="J114" s="180">
        <f>ROUND(I114*H114,2)</f>
        <v>0</v>
      </c>
      <c r="K114" s="176" t="s">
        <v>215</v>
      </c>
      <c r="L114" s="40"/>
      <c r="M114" s="181" t="s">
        <v>19</v>
      </c>
      <c r="N114" s="182" t="s">
        <v>42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162</v>
      </c>
      <c r="AT114" s="185" t="s">
        <v>144</v>
      </c>
      <c r="AU114" s="185" t="s">
        <v>81</v>
      </c>
      <c r="AY114" s="18" t="s">
        <v>137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162</v>
      </c>
      <c r="BM114" s="185" t="s">
        <v>908</v>
      </c>
    </row>
    <row r="115" spans="1:47" s="2" customFormat="1" ht="19.2">
      <c r="A115" s="35"/>
      <c r="B115" s="36"/>
      <c r="C115" s="37"/>
      <c r="D115" s="187" t="s">
        <v>150</v>
      </c>
      <c r="E115" s="37"/>
      <c r="F115" s="188" t="s">
        <v>909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150</v>
      </c>
      <c r="AU115" s="18" t="s">
        <v>81</v>
      </c>
    </row>
    <row r="116" spans="1:47" s="2" customFormat="1" ht="10.2">
      <c r="A116" s="35"/>
      <c r="B116" s="36"/>
      <c r="C116" s="37"/>
      <c r="D116" s="192" t="s">
        <v>160</v>
      </c>
      <c r="E116" s="37"/>
      <c r="F116" s="193" t="s">
        <v>910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160</v>
      </c>
      <c r="AU116" s="18" t="s">
        <v>81</v>
      </c>
    </row>
    <row r="117" spans="2:51" s="13" customFormat="1" ht="10.2">
      <c r="B117" s="200"/>
      <c r="C117" s="201"/>
      <c r="D117" s="187" t="s">
        <v>219</v>
      </c>
      <c r="E117" s="202" t="s">
        <v>19</v>
      </c>
      <c r="F117" s="203" t="s">
        <v>79</v>
      </c>
      <c r="G117" s="201"/>
      <c r="H117" s="204">
        <v>1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219</v>
      </c>
      <c r="AU117" s="210" t="s">
        <v>81</v>
      </c>
      <c r="AV117" s="13" t="s">
        <v>81</v>
      </c>
      <c r="AW117" s="13" t="s">
        <v>33</v>
      </c>
      <c r="AX117" s="13" t="s">
        <v>79</v>
      </c>
      <c r="AY117" s="210" t="s">
        <v>137</v>
      </c>
    </row>
    <row r="118" spans="1:65" s="2" customFormat="1" ht="24.15" customHeight="1">
      <c r="A118" s="35"/>
      <c r="B118" s="36"/>
      <c r="C118" s="174" t="s">
        <v>181</v>
      </c>
      <c r="D118" s="174" t="s">
        <v>144</v>
      </c>
      <c r="E118" s="175" t="s">
        <v>261</v>
      </c>
      <c r="F118" s="176" t="s">
        <v>262</v>
      </c>
      <c r="G118" s="177" t="s">
        <v>214</v>
      </c>
      <c r="H118" s="178">
        <v>3306</v>
      </c>
      <c r="I118" s="179"/>
      <c r="J118" s="180">
        <f>ROUND(I118*H118,2)</f>
        <v>0</v>
      </c>
      <c r="K118" s="176" t="s">
        <v>215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0.44</v>
      </c>
      <c r="T118" s="184">
        <f>S118*H118</f>
        <v>1454.64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162</v>
      </c>
      <c r="AT118" s="185" t="s">
        <v>144</v>
      </c>
      <c r="AU118" s="185" t="s">
        <v>81</v>
      </c>
      <c r="AY118" s="18" t="s">
        <v>137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162</v>
      </c>
      <c r="BM118" s="185" t="s">
        <v>911</v>
      </c>
    </row>
    <row r="119" spans="1:47" s="2" customFormat="1" ht="38.4">
      <c r="A119" s="35"/>
      <c r="B119" s="36"/>
      <c r="C119" s="37"/>
      <c r="D119" s="187" t="s">
        <v>150</v>
      </c>
      <c r="E119" s="37"/>
      <c r="F119" s="188" t="s">
        <v>264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150</v>
      </c>
      <c r="AU119" s="18" t="s">
        <v>81</v>
      </c>
    </row>
    <row r="120" spans="1:47" s="2" customFormat="1" ht="10.2">
      <c r="A120" s="35"/>
      <c r="B120" s="36"/>
      <c r="C120" s="37"/>
      <c r="D120" s="192" t="s">
        <v>160</v>
      </c>
      <c r="E120" s="37"/>
      <c r="F120" s="193" t="s">
        <v>265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160</v>
      </c>
      <c r="AU120" s="18" t="s">
        <v>81</v>
      </c>
    </row>
    <row r="121" spans="2:51" s="13" customFormat="1" ht="10.2">
      <c r="B121" s="200"/>
      <c r="C121" s="201"/>
      <c r="D121" s="187" t="s">
        <v>219</v>
      </c>
      <c r="E121" s="202" t="s">
        <v>19</v>
      </c>
      <c r="F121" s="203" t="s">
        <v>912</v>
      </c>
      <c r="G121" s="201"/>
      <c r="H121" s="204">
        <v>3306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219</v>
      </c>
      <c r="AU121" s="210" t="s">
        <v>81</v>
      </c>
      <c r="AV121" s="13" t="s">
        <v>81</v>
      </c>
      <c r="AW121" s="13" t="s">
        <v>33</v>
      </c>
      <c r="AX121" s="13" t="s">
        <v>79</v>
      </c>
      <c r="AY121" s="210" t="s">
        <v>137</v>
      </c>
    </row>
    <row r="122" spans="1:65" s="2" customFormat="1" ht="33" customHeight="1">
      <c r="A122" s="35"/>
      <c r="B122" s="36"/>
      <c r="C122" s="174" t="s">
        <v>185</v>
      </c>
      <c r="D122" s="174" t="s">
        <v>144</v>
      </c>
      <c r="E122" s="175" t="s">
        <v>272</v>
      </c>
      <c r="F122" s="176" t="s">
        <v>273</v>
      </c>
      <c r="G122" s="177" t="s">
        <v>274</v>
      </c>
      <c r="H122" s="178">
        <v>1819</v>
      </c>
      <c r="I122" s="179"/>
      <c r="J122" s="180">
        <f>ROUND(I122*H122,2)</f>
        <v>0</v>
      </c>
      <c r="K122" s="176" t="s">
        <v>215</v>
      </c>
      <c r="L122" s="40"/>
      <c r="M122" s="181" t="s">
        <v>19</v>
      </c>
      <c r="N122" s="182" t="s">
        <v>42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162</v>
      </c>
      <c r="AT122" s="185" t="s">
        <v>144</v>
      </c>
      <c r="AU122" s="185" t="s">
        <v>81</v>
      </c>
      <c r="AY122" s="18" t="s">
        <v>137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79</v>
      </c>
      <c r="BK122" s="186">
        <f>ROUND(I122*H122,2)</f>
        <v>0</v>
      </c>
      <c r="BL122" s="18" t="s">
        <v>162</v>
      </c>
      <c r="BM122" s="185" t="s">
        <v>913</v>
      </c>
    </row>
    <row r="123" spans="1:47" s="2" customFormat="1" ht="19.2">
      <c r="A123" s="35"/>
      <c r="B123" s="36"/>
      <c r="C123" s="37"/>
      <c r="D123" s="187" t="s">
        <v>150</v>
      </c>
      <c r="E123" s="37"/>
      <c r="F123" s="188" t="s">
        <v>276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150</v>
      </c>
      <c r="AU123" s="18" t="s">
        <v>81</v>
      </c>
    </row>
    <row r="124" spans="1:47" s="2" customFormat="1" ht="10.2">
      <c r="A124" s="35"/>
      <c r="B124" s="36"/>
      <c r="C124" s="37"/>
      <c r="D124" s="192" t="s">
        <v>160</v>
      </c>
      <c r="E124" s="37"/>
      <c r="F124" s="193" t="s">
        <v>277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160</v>
      </c>
      <c r="AU124" s="18" t="s">
        <v>81</v>
      </c>
    </row>
    <row r="125" spans="2:51" s="13" customFormat="1" ht="10.2">
      <c r="B125" s="200"/>
      <c r="C125" s="201"/>
      <c r="D125" s="187" t="s">
        <v>219</v>
      </c>
      <c r="E125" s="202" t="s">
        <v>19</v>
      </c>
      <c r="F125" s="203" t="s">
        <v>914</v>
      </c>
      <c r="G125" s="201"/>
      <c r="H125" s="204">
        <v>1819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219</v>
      </c>
      <c r="AU125" s="210" t="s">
        <v>81</v>
      </c>
      <c r="AV125" s="13" t="s">
        <v>81</v>
      </c>
      <c r="AW125" s="13" t="s">
        <v>33</v>
      </c>
      <c r="AX125" s="13" t="s">
        <v>79</v>
      </c>
      <c r="AY125" s="210" t="s">
        <v>137</v>
      </c>
    </row>
    <row r="126" spans="1:65" s="2" customFormat="1" ht="33" customHeight="1">
      <c r="A126" s="35"/>
      <c r="B126" s="36"/>
      <c r="C126" s="174" t="s">
        <v>190</v>
      </c>
      <c r="D126" s="174" t="s">
        <v>144</v>
      </c>
      <c r="E126" s="175" t="s">
        <v>279</v>
      </c>
      <c r="F126" s="176" t="s">
        <v>273</v>
      </c>
      <c r="G126" s="177" t="s">
        <v>274</v>
      </c>
      <c r="H126" s="178">
        <v>1333</v>
      </c>
      <c r="I126" s="179"/>
      <c r="J126" s="180">
        <f>ROUND(I126*H126,2)</f>
        <v>0</v>
      </c>
      <c r="K126" s="176" t="s">
        <v>215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162</v>
      </c>
      <c r="AT126" s="185" t="s">
        <v>144</v>
      </c>
      <c r="AU126" s="185" t="s">
        <v>81</v>
      </c>
      <c r="AY126" s="18" t="s">
        <v>137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162</v>
      </c>
      <c r="BM126" s="185" t="s">
        <v>915</v>
      </c>
    </row>
    <row r="127" spans="1:47" s="2" customFormat="1" ht="19.2">
      <c r="A127" s="35"/>
      <c r="B127" s="36"/>
      <c r="C127" s="37"/>
      <c r="D127" s="187" t="s">
        <v>150</v>
      </c>
      <c r="E127" s="37"/>
      <c r="F127" s="188" t="s">
        <v>276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150</v>
      </c>
      <c r="AU127" s="18" t="s">
        <v>81</v>
      </c>
    </row>
    <row r="128" spans="1:47" s="2" customFormat="1" ht="10.2">
      <c r="A128" s="35"/>
      <c r="B128" s="36"/>
      <c r="C128" s="37"/>
      <c r="D128" s="192" t="s">
        <v>160</v>
      </c>
      <c r="E128" s="37"/>
      <c r="F128" s="193" t="s">
        <v>281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160</v>
      </c>
      <c r="AU128" s="18" t="s">
        <v>81</v>
      </c>
    </row>
    <row r="129" spans="2:51" s="13" customFormat="1" ht="10.2">
      <c r="B129" s="200"/>
      <c r="C129" s="201"/>
      <c r="D129" s="187" t="s">
        <v>219</v>
      </c>
      <c r="E129" s="202" t="s">
        <v>19</v>
      </c>
      <c r="F129" s="203" t="s">
        <v>916</v>
      </c>
      <c r="G129" s="201"/>
      <c r="H129" s="204">
        <v>1333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219</v>
      </c>
      <c r="AU129" s="210" t="s">
        <v>81</v>
      </c>
      <c r="AV129" s="13" t="s">
        <v>81</v>
      </c>
      <c r="AW129" s="13" t="s">
        <v>33</v>
      </c>
      <c r="AX129" s="13" t="s">
        <v>79</v>
      </c>
      <c r="AY129" s="210" t="s">
        <v>137</v>
      </c>
    </row>
    <row r="130" spans="1:65" s="2" customFormat="1" ht="24.15" customHeight="1">
      <c r="A130" s="35"/>
      <c r="B130" s="36"/>
      <c r="C130" s="174" t="s">
        <v>195</v>
      </c>
      <c r="D130" s="174" t="s">
        <v>144</v>
      </c>
      <c r="E130" s="175" t="s">
        <v>284</v>
      </c>
      <c r="F130" s="176" t="s">
        <v>917</v>
      </c>
      <c r="G130" s="177" t="s">
        <v>274</v>
      </c>
      <c r="H130" s="178">
        <v>741.6</v>
      </c>
      <c r="I130" s="179"/>
      <c r="J130" s="180">
        <f>ROUND(I130*H130,2)</f>
        <v>0</v>
      </c>
      <c r="K130" s="176" t="s">
        <v>215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162</v>
      </c>
      <c r="AT130" s="185" t="s">
        <v>144</v>
      </c>
      <c r="AU130" s="185" t="s">
        <v>81</v>
      </c>
      <c r="AY130" s="18" t="s">
        <v>137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162</v>
      </c>
      <c r="BM130" s="185" t="s">
        <v>918</v>
      </c>
    </row>
    <row r="131" spans="1:47" s="2" customFormat="1" ht="19.2">
      <c r="A131" s="35"/>
      <c r="B131" s="36"/>
      <c r="C131" s="37"/>
      <c r="D131" s="187" t="s">
        <v>150</v>
      </c>
      <c r="E131" s="37"/>
      <c r="F131" s="188" t="s">
        <v>919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150</v>
      </c>
      <c r="AU131" s="18" t="s">
        <v>81</v>
      </c>
    </row>
    <row r="132" spans="1:47" s="2" customFormat="1" ht="10.2">
      <c r="A132" s="35"/>
      <c r="B132" s="36"/>
      <c r="C132" s="37"/>
      <c r="D132" s="192" t="s">
        <v>160</v>
      </c>
      <c r="E132" s="37"/>
      <c r="F132" s="193" t="s">
        <v>288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160</v>
      </c>
      <c r="AU132" s="18" t="s">
        <v>81</v>
      </c>
    </row>
    <row r="133" spans="2:51" s="13" customFormat="1" ht="10.2">
      <c r="B133" s="200"/>
      <c r="C133" s="201"/>
      <c r="D133" s="187" t="s">
        <v>219</v>
      </c>
      <c r="E133" s="202" t="s">
        <v>19</v>
      </c>
      <c r="F133" s="203" t="s">
        <v>920</v>
      </c>
      <c r="G133" s="201"/>
      <c r="H133" s="204">
        <v>35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219</v>
      </c>
      <c r="AU133" s="210" t="s">
        <v>81</v>
      </c>
      <c r="AV133" s="13" t="s">
        <v>81</v>
      </c>
      <c r="AW133" s="13" t="s">
        <v>33</v>
      </c>
      <c r="AX133" s="13" t="s">
        <v>71</v>
      </c>
      <c r="AY133" s="210" t="s">
        <v>137</v>
      </c>
    </row>
    <row r="134" spans="2:51" s="13" customFormat="1" ht="10.2">
      <c r="B134" s="200"/>
      <c r="C134" s="201"/>
      <c r="D134" s="187" t="s">
        <v>219</v>
      </c>
      <c r="E134" s="202" t="s">
        <v>19</v>
      </c>
      <c r="F134" s="203" t="s">
        <v>921</v>
      </c>
      <c r="G134" s="201"/>
      <c r="H134" s="204">
        <v>582.6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219</v>
      </c>
      <c r="AU134" s="210" t="s">
        <v>81</v>
      </c>
      <c r="AV134" s="13" t="s">
        <v>81</v>
      </c>
      <c r="AW134" s="13" t="s">
        <v>33</v>
      </c>
      <c r="AX134" s="13" t="s">
        <v>71</v>
      </c>
      <c r="AY134" s="210" t="s">
        <v>137</v>
      </c>
    </row>
    <row r="135" spans="2:51" s="13" customFormat="1" ht="10.2">
      <c r="B135" s="200"/>
      <c r="C135" s="201"/>
      <c r="D135" s="187" t="s">
        <v>219</v>
      </c>
      <c r="E135" s="202" t="s">
        <v>19</v>
      </c>
      <c r="F135" s="203" t="s">
        <v>922</v>
      </c>
      <c r="G135" s="201"/>
      <c r="H135" s="204">
        <v>124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219</v>
      </c>
      <c r="AU135" s="210" t="s">
        <v>81</v>
      </c>
      <c r="AV135" s="13" t="s">
        <v>81</v>
      </c>
      <c r="AW135" s="13" t="s">
        <v>33</v>
      </c>
      <c r="AX135" s="13" t="s">
        <v>71</v>
      </c>
      <c r="AY135" s="210" t="s">
        <v>137</v>
      </c>
    </row>
    <row r="136" spans="2:51" s="15" customFormat="1" ht="10.2">
      <c r="B136" s="221"/>
      <c r="C136" s="222"/>
      <c r="D136" s="187" t="s">
        <v>219</v>
      </c>
      <c r="E136" s="223" t="s">
        <v>19</v>
      </c>
      <c r="F136" s="224" t="s">
        <v>292</v>
      </c>
      <c r="G136" s="222"/>
      <c r="H136" s="225">
        <v>741.6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219</v>
      </c>
      <c r="AU136" s="231" t="s">
        <v>81</v>
      </c>
      <c r="AV136" s="15" t="s">
        <v>162</v>
      </c>
      <c r="AW136" s="15" t="s">
        <v>33</v>
      </c>
      <c r="AX136" s="15" t="s">
        <v>79</v>
      </c>
      <c r="AY136" s="231" t="s">
        <v>137</v>
      </c>
    </row>
    <row r="137" spans="1:65" s="2" customFormat="1" ht="33" customHeight="1">
      <c r="A137" s="35"/>
      <c r="B137" s="36"/>
      <c r="C137" s="174" t="s">
        <v>199</v>
      </c>
      <c r="D137" s="174" t="s">
        <v>144</v>
      </c>
      <c r="E137" s="175" t="s">
        <v>294</v>
      </c>
      <c r="F137" s="176" t="s">
        <v>295</v>
      </c>
      <c r="G137" s="177" t="s">
        <v>274</v>
      </c>
      <c r="H137" s="178">
        <v>1333</v>
      </c>
      <c r="I137" s="179"/>
      <c r="J137" s="180">
        <f>ROUND(I137*H137,2)</f>
        <v>0</v>
      </c>
      <c r="K137" s="176" t="s">
        <v>215</v>
      </c>
      <c r="L137" s="40"/>
      <c r="M137" s="181" t="s">
        <v>19</v>
      </c>
      <c r="N137" s="182" t="s">
        <v>42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162</v>
      </c>
      <c r="AT137" s="185" t="s">
        <v>144</v>
      </c>
      <c r="AU137" s="185" t="s">
        <v>81</v>
      </c>
      <c r="AY137" s="18" t="s">
        <v>137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79</v>
      </c>
      <c r="BK137" s="186">
        <f>ROUND(I137*H137,2)</f>
        <v>0</v>
      </c>
      <c r="BL137" s="18" t="s">
        <v>162</v>
      </c>
      <c r="BM137" s="185" t="s">
        <v>923</v>
      </c>
    </row>
    <row r="138" spans="1:47" s="2" customFormat="1" ht="28.8">
      <c r="A138" s="35"/>
      <c r="B138" s="36"/>
      <c r="C138" s="37"/>
      <c r="D138" s="187" t="s">
        <v>150</v>
      </c>
      <c r="E138" s="37"/>
      <c r="F138" s="188" t="s">
        <v>297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150</v>
      </c>
      <c r="AU138" s="18" t="s">
        <v>81</v>
      </c>
    </row>
    <row r="139" spans="1:47" s="2" customFormat="1" ht="10.2">
      <c r="A139" s="35"/>
      <c r="B139" s="36"/>
      <c r="C139" s="37"/>
      <c r="D139" s="192" t="s">
        <v>160</v>
      </c>
      <c r="E139" s="37"/>
      <c r="F139" s="193" t="s">
        <v>298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160</v>
      </c>
      <c r="AU139" s="18" t="s">
        <v>81</v>
      </c>
    </row>
    <row r="140" spans="2:51" s="13" customFormat="1" ht="10.2">
      <c r="B140" s="200"/>
      <c r="C140" s="201"/>
      <c r="D140" s="187" t="s">
        <v>219</v>
      </c>
      <c r="E140" s="202" t="s">
        <v>19</v>
      </c>
      <c r="F140" s="203" t="s">
        <v>924</v>
      </c>
      <c r="G140" s="201"/>
      <c r="H140" s="204">
        <v>1333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219</v>
      </c>
      <c r="AU140" s="210" t="s">
        <v>81</v>
      </c>
      <c r="AV140" s="13" t="s">
        <v>81</v>
      </c>
      <c r="AW140" s="13" t="s">
        <v>33</v>
      </c>
      <c r="AX140" s="13" t="s">
        <v>79</v>
      </c>
      <c r="AY140" s="210" t="s">
        <v>137</v>
      </c>
    </row>
    <row r="141" spans="1:65" s="2" customFormat="1" ht="33" customHeight="1">
      <c r="A141" s="35"/>
      <c r="B141" s="36"/>
      <c r="C141" s="174" t="s">
        <v>283</v>
      </c>
      <c r="D141" s="174" t="s">
        <v>144</v>
      </c>
      <c r="E141" s="175" t="s">
        <v>925</v>
      </c>
      <c r="F141" s="176" t="s">
        <v>926</v>
      </c>
      <c r="G141" s="177" t="s">
        <v>274</v>
      </c>
      <c r="H141" s="178">
        <v>17.38</v>
      </c>
      <c r="I141" s="179"/>
      <c r="J141" s="180">
        <f>ROUND(I141*H141,2)</f>
        <v>0</v>
      </c>
      <c r="K141" s="176" t="s">
        <v>215</v>
      </c>
      <c r="L141" s="40"/>
      <c r="M141" s="181" t="s">
        <v>19</v>
      </c>
      <c r="N141" s="182" t="s">
        <v>42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162</v>
      </c>
      <c r="AT141" s="185" t="s">
        <v>144</v>
      </c>
      <c r="AU141" s="185" t="s">
        <v>81</v>
      </c>
      <c r="AY141" s="18" t="s">
        <v>137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162</v>
      </c>
      <c r="BM141" s="185" t="s">
        <v>927</v>
      </c>
    </row>
    <row r="142" spans="1:47" s="2" customFormat="1" ht="28.8">
      <c r="A142" s="35"/>
      <c r="B142" s="36"/>
      <c r="C142" s="37"/>
      <c r="D142" s="187" t="s">
        <v>150</v>
      </c>
      <c r="E142" s="37"/>
      <c r="F142" s="188" t="s">
        <v>928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150</v>
      </c>
      <c r="AU142" s="18" t="s">
        <v>81</v>
      </c>
    </row>
    <row r="143" spans="1:47" s="2" customFormat="1" ht="10.2">
      <c r="A143" s="35"/>
      <c r="B143" s="36"/>
      <c r="C143" s="37"/>
      <c r="D143" s="192" t="s">
        <v>160</v>
      </c>
      <c r="E143" s="37"/>
      <c r="F143" s="193" t="s">
        <v>929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160</v>
      </c>
      <c r="AU143" s="18" t="s">
        <v>81</v>
      </c>
    </row>
    <row r="144" spans="2:51" s="13" customFormat="1" ht="10.2">
      <c r="B144" s="200"/>
      <c r="C144" s="201"/>
      <c r="D144" s="187" t="s">
        <v>219</v>
      </c>
      <c r="E144" s="202" t="s">
        <v>19</v>
      </c>
      <c r="F144" s="203" t="s">
        <v>930</v>
      </c>
      <c r="G144" s="201"/>
      <c r="H144" s="204">
        <v>17.38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219</v>
      </c>
      <c r="AU144" s="210" t="s">
        <v>81</v>
      </c>
      <c r="AV144" s="13" t="s">
        <v>81</v>
      </c>
      <c r="AW144" s="13" t="s">
        <v>33</v>
      </c>
      <c r="AX144" s="13" t="s">
        <v>79</v>
      </c>
      <c r="AY144" s="210" t="s">
        <v>137</v>
      </c>
    </row>
    <row r="145" spans="2:51" s="14" customFormat="1" ht="10.2">
      <c r="B145" s="211"/>
      <c r="C145" s="212"/>
      <c r="D145" s="187" t="s">
        <v>219</v>
      </c>
      <c r="E145" s="213" t="s">
        <v>19</v>
      </c>
      <c r="F145" s="214" t="s">
        <v>931</v>
      </c>
      <c r="G145" s="212"/>
      <c r="H145" s="213" t="s">
        <v>19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219</v>
      </c>
      <c r="AU145" s="220" t="s">
        <v>81</v>
      </c>
      <c r="AV145" s="14" t="s">
        <v>79</v>
      </c>
      <c r="AW145" s="14" t="s">
        <v>33</v>
      </c>
      <c r="AX145" s="14" t="s">
        <v>71</v>
      </c>
      <c r="AY145" s="220" t="s">
        <v>137</v>
      </c>
    </row>
    <row r="146" spans="1:65" s="2" customFormat="1" ht="33" customHeight="1">
      <c r="A146" s="35"/>
      <c r="B146" s="36"/>
      <c r="C146" s="174" t="s">
        <v>293</v>
      </c>
      <c r="D146" s="174" t="s">
        <v>144</v>
      </c>
      <c r="E146" s="175" t="s">
        <v>932</v>
      </c>
      <c r="F146" s="176" t="s">
        <v>933</v>
      </c>
      <c r="G146" s="177" t="s">
        <v>274</v>
      </c>
      <c r="H146" s="178">
        <v>417.594</v>
      </c>
      <c r="I146" s="179"/>
      <c r="J146" s="180">
        <f>ROUND(I146*H146,2)</f>
        <v>0</v>
      </c>
      <c r="K146" s="176" t="s">
        <v>215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162</v>
      </c>
      <c r="AT146" s="185" t="s">
        <v>144</v>
      </c>
      <c r="AU146" s="185" t="s">
        <v>81</v>
      </c>
      <c r="AY146" s="18" t="s">
        <v>137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162</v>
      </c>
      <c r="BM146" s="185" t="s">
        <v>934</v>
      </c>
    </row>
    <row r="147" spans="1:47" s="2" customFormat="1" ht="28.8">
      <c r="A147" s="35"/>
      <c r="B147" s="36"/>
      <c r="C147" s="37"/>
      <c r="D147" s="187" t="s">
        <v>150</v>
      </c>
      <c r="E147" s="37"/>
      <c r="F147" s="188" t="s">
        <v>935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150</v>
      </c>
      <c r="AU147" s="18" t="s">
        <v>81</v>
      </c>
    </row>
    <row r="148" spans="1:47" s="2" customFormat="1" ht="10.2">
      <c r="A148" s="35"/>
      <c r="B148" s="36"/>
      <c r="C148" s="37"/>
      <c r="D148" s="192" t="s">
        <v>160</v>
      </c>
      <c r="E148" s="37"/>
      <c r="F148" s="193" t="s">
        <v>936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160</v>
      </c>
      <c r="AU148" s="18" t="s">
        <v>81</v>
      </c>
    </row>
    <row r="149" spans="2:51" s="13" customFormat="1" ht="10.2">
      <c r="B149" s="200"/>
      <c r="C149" s="201"/>
      <c r="D149" s="187" t="s">
        <v>219</v>
      </c>
      <c r="E149" s="202" t="s">
        <v>19</v>
      </c>
      <c r="F149" s="203" t="s">
        <v>937</v>
      </c>
      <c r="G149" s="201"/>
      <c r="H149" s="204">
        <v>402.5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219</v>
      </c>
      <c r="AU149" s="210" t="s">
        <v>81</v>
      </c>
      <c r="AV149" s="13" t="s">
        <v>81</v>
      </c>
      <c r="AW149" s="13" t="s">
        <v>33</v>
      </c>
      <c r="AX149" s="13" t="s">
        <v>71</v>
      </c>
      <c r="AY149" s="210" t="s">
        <v>137</v>
      </c>
    </row>
    <row r="150" spans="2:51" s="13" customFormat="1" ht="10.2">
      <c r="B150" s="200"/>
      <c r="C150" s="201"/>
      <c r="D150" s="187" t="s">
        <v>219</v>
      </c>
      <c r="E150" s="202" t="s">
        <v>19</v>
      </c>
      <c r="F150" s="203" t="s">
        <v>938</v>
      </c>
      <c r="G150" s="201"/>
      <c r="H150" s="204">
        <v>15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219</v>
      </c>
      <c r="AU150" s="210" t="s">
        <v>81</v>
      </c>
      <c r="AV150" s="13" t="s">
        <v>81</v>
      </c>
      <c r="AW150" s="13" t="s">
        <v>33</v>
      </c>
      <c r="AX150" s="13" t="s">
        <v>71</v>
      </c>
      <c r="AY150" s="210" t="s">
        <v>137</v>
      </c>
    </row>
    <row r="151" spans="2:51" s="13" customFormat="1" ht="10.2">
      <c r="B151" s="200"/>
      <c r="C151" s="201"/>
      <c r="D151" s="187" t="s">
        <v>219</v>
      </c>
      <c r="E151" s="202" t="s">
        <v>19</v>
      </c>
      <c r="F151" s="203" t="s">
        <v>939</v>
      </c>
      <c r="G151" s="201"/>
      <c r="H151" s="204">
        <v>0.094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219</v>
      </c>
      <c r="AU151" s="210" t="s">
        <v>81</v>
      </c>
      <c r="AV151" s="13" t="s">
        <v>81</v>
      </c>
      <c r="AW151" s="13" t="s">
        <v>33</v>
      </c>
      <c r="AX151" s="13" t="s">
        <v>71</v>
      </c>
      <c r="AY151" s="210" t="s">
        <v>137</v>
      </c>
    </row>
    <row r="152" spans="2:51" s="15" customFormat="1" ht="10.2">
      <c r="B152" s="221"/>
      <c r="C152" s="222"/>
      <c r="D152" s="187" t="s">
        <v>219</v>
      </c>
      <c r="E152" s="223" t="s">
        <v>19</v>
      </c>
      <c r="F152" s="224" t="s">
        <v>292</v>
      </c>
      <c r="G152" s="222"/>
      <c r="H152" s="225">
        <v>417.594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219</v>
      </c>
      <c r="AU152" s="231" t="s">
        <v>81</v>
      </c>
      <c r="AV152" s="15" t="s">
        <v>162</v>
      </c>
      <c r="AW152" s="15" t="s">
        <v>33</v>
      </c>
      <c r="AX152" s="15" t="s">
        <v>79</v>
      </c>
      <c r="AY152" s="231" t="s">
        <v>137</v>
      </c>
    </row>
    <row r="153" spans="1:65" s="2" customFormat="1" ht="37.8" customHeight="1">
      <c r="A153" s="35"/>
      <c r="B153" s="36"/>
      <c r="C153" s="174" t="s">
        <v>8</v>
      </c>
      <c r="D153" s="174" t="s">
        <v>144</v>
      </c>
      <c r="E153" s="175" t="s">
        <v>940</v>
      </c>
      <c r="F153" s="176" t="s">
        <v>941</v>
      </c>
      <c r="G153" s="177" t="s">
        <v>274</v>
      </c>
      <c r="H153" s="178">
        <v>109.6</v>
      </c>
      <c r="I153" s="179"/>
      <c r="J153" s="180">
        <f>ROUND(I153*H153,2)</f>
        <v>0</v>
      </c>
      <c r="K153" s="176" t="s">
        <v>215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162</v>
      </c>
      <c r="AT153" s="185" t="s">
        <v>144</v>
      </c>
      <c r="AU153" s="185" t="s">
        <v>81</v>
      </c>
      <c r="AY153" s="18" t="s">
        <v>137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162</v>
      </c>
      <c r="BM153" s="185" t="s">
        <v>942</v>
      </c>
    </row>
    <row r="154" spans="1:47" s="2" customFormat="1" ht="28.8">
      <c r="A154" s="35"/>
      <c r="B154" s="36"/>
      <c r="C154" s="37"/>
      <c r="D154" s="187" t="s">
        <v>150</v>
      </c>
      <c r="E154" s="37"/>
      <c r="F154" s="188" t="s">
        <v>943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150</v>
      </c>
      <c r="AU154" s="18" t="s">
        <v>81</v>
      </c>
    </row>
    <row r="155" spans="1:47" s="2" customFormat="1" ht="10.2">
      <c r="A155" s="35"/>
      <c r="B155" s="36"/>
      <c r="C155" s="37"/>
      <c r="D155" s="192" t="s">
        <v>160</v>
      </c>
      <c r="E155" s="37"/>
      <c r="F155" s="193" t="s">
        <v>944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160</v>
      </c>
      <c r="AU155" s="18" t="s">
        <v>81</v>
      </c>
    </row>
    <row r="156" spans="2:51" s="13" customFormat="1" ht="10.2">
      <c r="B156" s="200"/>
      <c r="C156" s="201"/>
      <c r="D156" s="187" t="s">
        <v>219</v>
      </c>
      <c r="E156" s="202" t="s">
        <v>19</v>
      </c>
      <c r="F156" s="203" t="s">
        <v>945</v>
      </c>
      <c r="G156" s="201"/>
      <c r="H156" s="204">
        <v>102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219</v>
      </c>
      <c r="AU156" s="210" t="s">
        <v>81</v>
      </c>
      <c r="AV156" s="13" t="s">
        <v>81</v>
      </c>
      <c r="AW156" s="13" t="s">
        <v>33</v>
      </c>
      <c r="AX156" s="13" t="s">
        <v>71</v>
      </c>
      <c r="AY156" s="210" t="s">
        <v>137</v>
      </c>
    </row>
    <row r="157" spans="2:51" s="13" customFormat="1" ht="10.2">
      <c r="B157" s="200"/>
      <c r="C157" s="201"/>
      <c r="D157" s="187" t="s">
        <v>219</v>
      </c>
      <c r="E157" s="202" t="s">
        <v>19</v>
      </c>
      <c r="F157" s="203" t="s">
        <v>946</v>
      </c>
      <c r="G157" s="201"/>
      <c r="H157" s="204">
        <v>7.6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219</v>
      </c>
      <c r="AU157" s="210" t="s">
        <v>81</v>
      </c>
      <c r="AV157" s="13" t="s">
        <v>81</v>
      </c>
      <c r="AW157" s="13" t="s">
        <v>33</v>
      </c>
      <c r="AX157" s="13" t="s">
        <v>71</v>
      </c>
      <c r="AY157" s="210" t="s">
        <v>137</v>
      </c>
    </row>
    <row r="158" spans="2:51" s="15" customFormat="1" ht="10.2">
      <c r="B158" s="221"/>
      <c r="C158" s="222"/>
      <c r="D158" s="187" t="s">
        <v>219</v>
      </c>
      <c r="E158" s="223" t="s">
        <v>19</v>
      </c>
      <c r="F158" s="224" t="s">
        <v>292</v>
      </c>
      <c r="G158" s="222"/>
      <c r="H158" s="225">
        <v>109.6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219</v>
      </c>
      <c r="AU158" s="231" t="s">
        <v>81</v>
      </c>
      <c r="AV158" s="15" t="s">
        <v>162</v>
      </c>
      <c r="AW158" s="15" t="s">
        <v>33</v>
      </c>
      <c r="AX158" s="15" t="s">
        <v>79</v>
      </c>
      <c r="AY158" s="231" t="s">
        <v>137</v>
      </c>
    </row>
    <row r="159" spans="1:65" s="2" customFormat="1" ht="24.15" customHeight="1">
      <c r="A159" s="35"/>
      <c r="B159" s="36"/>
      <c r="C159" s="174" t="s">
        <v>306</v>
      </c>
      <c r="D159" s="174" t="s">
        <v>144</v>
      </c>
      <c r="E159" s="175" t="s">
        <v>307</v>
      </c>
      <c r="F159" s="176" t="s">
        <v>308</v>
      </c>
      <c r="G159" s="177" t="s">
        <v>230</v>
      </c>
      <c r="H159" s="178">
        <v>316</v>
      </c>
      <c r="I159" s="179"/>
      <c r="J159" s="180">
        <f>ROUND(I159*H159,2)</f>
        <v>0</v>
      </c>
      <c r="K159" s="176" t="s">
        <v>215</v>
      </c>
      <c r="L159" s="40"/>
      <c r="M159" s="181" t="s">
        <v>19</v>
      </c>
      <c r="N159" s="182" t="s">
        <v>42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162</v>
      </c>
      <c r="AT159" s="185" t="s">
        <v>144</v>
      </c>
      <c r="AU159" s="185" t="s">
        <v>81</v>
      </c>
      <c r="AY159" s="18" t="s">
        <v>137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79</v>
      </c>
      <c r="BK159" s="186">
        <f>ROUND(I159*H159,2)</f>
        <v>0</v>
      </c>
      <c r="BL159" s="18" t="s">
        <v>162</v>
      </c>
      <c r="BM159" s="185" t="s">
        <v>947</v>
      </c>
    </row>
    <row r="160" spans="1:47" s="2" customFormat="1" ht="28.8">
      <c r="A160" s="35"/>
      <c r="B160" s="36"/>
      <c r="C160" s="37"/>
      <c r="D160" s="187" t="s">
        <v>150</v>
      </c>
      <c r="E160" s="37"/>
      <c r="F160" s="188" t="s">
        <v>310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150</v>
      </c>
      <c r="AU160" s="18" t="s">
        <v>81</v>
      </c>
    </row>
    <row r="161" spans="1:47" s="2" customFormat="1" ht="10.2">
      <c r="A161" s="35"/>
      <c r="B161" s="36"/>
      <c r="C161" s="37"/>
      <c r="D161" s="192" t="s">
        <v>160</v>
      </c>
      <c r="E161" s="37"/>
      <c r="F161" s="193" t="s">
        <v>311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160</v>
      </c>
      <c r="AU161" s="18" t="s">
        <v>81</v>
      </c>
    </row>
    <row r="162" spans="2:51" s="13" customFormat="1" ht="10.2">
      <c r="B162" s="200"/>
      <c r="C162" s="201"/>
      <c r="D162" s="187" t="s">
        <v>219</v>
      </c>
      <c r="E162" s="202" t="s">
        <v>19</v>
      </c>
      <c r="F162" s="203" t="s">
        <v>948</v>
      </c>
      <c r="G162" s="201"/>
      <c r="H162" s="204">
        <v>316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219</v>
      </c>
      <c r="AU162" s="210" t="s">
        <v>81</v>
      </c>
      <c r="AV162" s="13" t="s">
        <v>81</v>
      </c>
      <c r="AW162" s="13" t="s">
        <v>33</v>
      </c>
      <c r="AX162" s="13" t="s">
        <v>79</v>
      </c>
      <c r="AY162" s="210" t="s">
        <v>137</v>
      </c>
    </row>
    <row r="163" spans="1:65" s="2" customFormat="1" ht="24.15" customHeight="1">
      <c r="A163" s="35"/>
      <c r="B163" s="36"/>
      <c r="C163" s="174" t="s">
        <v>312</v>
      </c>
      <c r="D163" s="174" t="s">
        <v>144</v>
      </c>
      <c r="E163" s="175" t="s">
        <v>949</v>
      </c>
      <c r="F163" s="176" t="s">
        <v>950</v>
      </c>
      <c r="G163" s="177" t="s">
        <v>230</v>
      </c>
      <c r="H163" s="178">
        <v>28</v>
      </c>
      <c r="I163" s="179"/>
      <c r="J163" s="180">
        <f>ROUND(I163*H163,2)</f>
        <v>0</v>
      </c>
      <c r="K163" s="176" t="s">
        <v>215</v>
      </c>
      <c r="L163" s="40"/>
      <c r="M163" s="181" t="s">
        <v>19</v>
      </c>
      <c r="N163" s="182" t="s">
        <v>42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162</v>
      </c>
      <c r="AT163" s="185" t="s">
        <v>144</v>
      </c>
      <c r="AU163" s="185" t="s">
        <v>81</v>
      </c>
      <c r="AY163" s="18" t="s">
        <v>137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79</v>
      </c>
      <c r="BK163" s="186">
        <f>ROUND(I163*H163,2)</f>
        <v>0</v>
      </c>
      <c r="BL163" s="18" t="s">
        <v>162</v>
      </c>
      <c r="BM163" s="185" t="s">
        <v>951</v>
      </c>
    </row>
    <row r="164" spans="1:47" s="2" customFormat="1" ht="28.8">
      <c r="A164" s="35"/>
      <c r="B164" s="36"/>
      <c r="C164" s="37"/>
      <c r="D164" s="187" t="s">
        <v>150</v>
      </c>
      <c r="E164" s="37"/>
      <c r="F164" s="188" t="s">
        <v>952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150</v>
      </c>
      <c r="AU164" s="18" t="s">
        <v>81</v>
      </c>
    </row>
    <row r="165" spans="1:47" s="2" customFormat="1" ht="10.2">
      <c r="A165" s="35"/>
      <c r="B165" s="36"/>
      <c r="C165" s="37"/>
      <c r="D165" s="192" t="s">
        <v>160</v>
      </c>
      <c r="E165" s="37"/>
      <c r="F165" s="193" t="s">
        <v>953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160</v>
      </c>
      <c r="AU165" s="18" t="s">
        <v>81</v>
      </c>
    </row>
    <row r="166" spans="2:51" s="13" customFormat="1" ht="10.2">
      <c r="B166" s="200"/>
      <c r="C166" s="201"/>
      <c r="D166" s="187" t="s">
        <v>219</v>
      </c>
      <c r="E166" s="202" t="s">
        <v>19</v>
      </c>
      <c r="F166" s="203" t="s">
        <v>954</v>
      </c>
      <c r="G166" s="201"/>
      <c r="H166" s="204">
        <v>28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219</v>
      </c>
      <c r="AU166" s="210" t="s">
        <v>81</v>
      </c>
      <c r="AV166" s="13" t="s">
        <v>81</v>
      </c>
      <c r="AW166" s="13" t="s">
        <v>33</v>
      </c>
      <c r="AX166" s="13" t="s">
        <v>79</v>
      </c>
      <c r="AY166" s="210" t="s">
        <v>137</v>
      </c>
    </row>
    <row r="167" spans="1:65" s="2" customFormat="1" ht="24.15" customHeight="1">
      <c r="A167" s="35"/>
      <c r="B167" s="36"/>
      <c r="C167" s="174" t="s">
        <v>318</v>
      </c>
      <c r="D167" s="174" t="s">
        <v>144</v>
      </c>
      <c r="E167" s="175" t="s">
        <v>955</v>
      </c>
      <c r="F167" s="176" t="s">
        <v>956</v>
      </c>
      <c r="G167" s="177" t="s">
        <v>230</v>
      </c>
      <c r="H167" s="178">
        <v>2</v>
      </c>
      <c r="I167" s="179"/>
      <c r="J167" s="180">
        <f>ROUND(I167*H167,2)</f>
        <v>0</v>
      </c>
      <c r="K167" s="176" t="s">
        <v>215</v>
      </c>
      <c r="L167" s="40"/>
      <c r="M167" s="181" t="s">
        <v>19</v>
      </c>
      <c r="N167" s="182" t="s">
        <v>42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162</v>
      </c>
      <c r="AT167" s="185" t="s">
        <v>144</v>
      </c>
      <c r="AU167" s="185" t="s">
        <v>81</v>
      </c>
      <c r="AY167" s="18" t="s">
        <v>137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79</v>
      </c>
      <c r="BK167" s="186">
        <f>ROUND(I167*H167,2)</f>
        <v>0</v>
      </c>
      <c r="BL167" s="18" t="s">
        <v>162</v>
      </c>
      <c r="BM167" s="185" t="s">
        <v>957</v>
      </c>
    </row>
    <row r="168" spans="1:47" s="2" customFormat="1" ht="28.8">
      <c r="A168" s="35"/>
      <c r="B168" s="36"/>
      <c r="C168" s="37"/>
      <c r="D168" s="187" t="s">
        <v>150</v>
      </c>
      <c r="E168" s="37"/>
      <c r="F168" s="188" t="s">
        <v>958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150</v>
      </c>
      <c r="AU168" s="18" t="s">
        <v>81</v>
      </c>
    </row>
    <row r="169" spans="1:47" s="2" customFormat="1" ht="10.2">
      <c r="A169" s="35"/>
      <c r="B169" s="36"/>
      <c r="C169" s="37"/>
      <c r="D169" s="192" t="s">
        <v>160</v>
      </c>
      <c r="E169" s="37"/>
      <c r="F169" s="193" t="s">
        <v>959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160</v>
      </c>
      <c r="AU169" s="18" t="s">
        <v>81</v>
      </c>
    </row>
    <row r="170" spans="2:51" s="13" customFormat="1" ht="10.2">
      <c r="B170" s="200"/>
      <c r="C170" s="201"/>
      <c r="D170" s="187" t="s">
        <v>219</v>
      </c>
      <c r="E170" s="202" t="s">
        <v>19</v>
      </c>
      <c r="F170" s="203" t="s">
        <v>81</v>
      </c>
      <c r="G170" s="201"/>
      <c r="H170" s="204">
        <v>2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219</v>
      </c>
      <c r="AU170" s="210" t="s">
        <v>81</v>
      </c>
      <c r="AV170" s="13" t="s">
        <v>81</v>
      </c>
      <c r="AW170" s="13" t="s">
        <v>33</v>
      </c>
      <c r="AX170" s="13" t="s">
        <v>79</v>
      </c>
      <c r="AY170" s="210" t="s">
        <v>137</v>
      </c>
    </row>
    <row r="171" spans="1:65" s="2" customFormat="1" ht="24.15" customHeight="1">
      <c r="A171" s="35"/>
      <c r="B171" s="36"/>
      <c r="C171" s="174" t="s">
        <v>336</v>
      </c>
      <c r="D171" s="174" t="s">
        <v>144</v>
      </c>
      <c r="E171" s="175" t="s">
        <v>350</v>
      </c>
      <c r="F171" s="176" t="s">
        <v>351</v>
      </c>
      <c r="G171" s="177" t="s">
        <v>230</v>
      </c>
      <c r="H171" s="178">
        <v>1</v>
      </c>
      <c r="I171" s="179"/>
      <c r="J171" s="180">
        <f>ROUND(I171*H171,2)</f>
        <v>0</v>
      </c>
      <c r="K171" s="176" t="s">
        <v>215</v>
      </c>
      <c r="L171" s="40"/>
      <c r="M171" s="181" t="s">
        <v>19</v>
      </c>
      <c r="N171" s="182" t="s">
        <v>42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162</v>
      </c>
      <c r="AT171" s="185" t="s">
        <v>144</v>
      </c>
      <c r="AU171" s="185" t="s">
        <v>81</v>
      </c>
      <c r="AY171" s="18" t="s">
        <v>137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79</v>
      </c>
      <c r="BK171" s="186">
        <f>ROUND(I171*H171,2)</f>
        <v>0</v>
      </c>
      <c r="BL171" s="18" t="s">
        <v>162</v>
      </c>
      <c r="BM171" s="185" t="s">
        <v>960</v>
      </c>
    </row>
    <row r="172" spans="1:47" s="2" customFormat="1" ht="28.8">
      <c r="A172" s="35"/>
      <c r="B172" s="36"/>
      <c r="C172" s="37"/>
      <c r="D172" s="187" t="s">
        <v>150</v>
      </c>
      <c r="E172" s="37"/>
      <c r="F172" s="188" t="s">
        <v>353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150</v>
      </c>
      <c r="AU172" s="18" t="s">
        <v>81</v>
      </c>
    </row>
    <row r="173" spans="1:47" s="2" customFormat="1" ht="10.2">
      <c r="A173" s="35"/>
      <c r="B173" s="36"/>
      <c r="C173" s="37"/>
      <c r="D173" s="192" t="s">
        <v>160</v>
      </c>
      <c r="E173" s="37"/>
      <c r="F173" s="193" t="s">
        <v>354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160</v>
      </c>
      <c r="AU173" s="18" t="s">
        <v>81</v>
      </c>
    </row>
    <row r="174" spans="2:51" s="13" customFormat="1" ht="10.2">
      <c r="B174" s="200"/>
      <c r="C174" s="201"/>
      <c r="D174" s="187" t="s">
        <v>219</v>
      </c>
      <c r="E174" s="202" t="s">
        <v>19</v>
      </c>
      <c r="F174" s="203" t="s">
        <v>79</v>
      </c>
      <c r="G174" s="201"/>
      <c r="H174" s="204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219</v>
      </c>
      <c r="AU174" s="210" t="s">
        <v>81</v>
      </c>
      <c r="AV174" s="13" t="s">
        <v>81</v>
      </c>
      <c r="AW174" s="13" t="s">
        <v>33</v>
      </c>
      <c r="AX174" s="13" t="s">
        <v>79</v>
      </c>
      <c r="AY174" s="210" t="s">
        <v>137</v>
      </c>
    </row>
    <row r="175" spans="1:65" s="2" customFormat="1" ht="24.15" customHeight="1">
      <c r="A175" s="35"/>
      <c r="B175" s="36"/>
      <c r="C175" s="174" t="s">
        <v>343</v>
      </c>
      <c r="D175" s="174" t="s">
        <v>144</v>
      </c>
      <c r="E175" s="175" t="s">
        <v>319</v>
      </c>
      <c r="F175" s="176" t="s">
        <v>320</v>
      </c>
      <c r="G175" s="177" t="s">
        <v>274</v>
      </c>
      <c r="H175" s="178">
        <v>7097.922</v>
      </c>
      <c r="I175" s="179"/>
      <c r="J175" s="180">
        <f>ROUND(I175*H175,2)</f>
        <v>0</v>
      </c>
      <c r="K175" s="176" t="s">
        <v>346</v>
      </c>
      <c r="L175" s="40"/>
      <c r="M175" s="181" t="s">
        <v>19</v>
      </c>
      <c r="N175" s="182" t="s">
        <v>42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162</v>
      </c>
      <c r="AT175" s="185" t="s">
        <v>144</v>
      </c>
      <c r="AU175" s="185" t="s">
        <v>81</v>
      </c>
      <c r="AY175" s="18" t="s">
        <v>137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79</v>
      </c>
      <c r="BK175" s="186">
        <f>ROUND(I175*H175,2)</f>
        <v>0</v>
      </c>
      <c r="BL175" s="18" t="s">
        <v>162</v>
      </c>
      <c r="BM175" s="185" t="s">
        <v>961</v>
      </c>
    </row>
    <row r="176" spans="1:47" s="2" customFormat="1" ht="38.4">
      <c r="A176" s="35"/>
      <c r="B176" s="36"/>
      <c r="C176" s="37"/>
      <c r="D176" s="187" t="s">
        <v>150</v>
      </c>
      <c r="E176" s="37"/>
      <c r="F176" s="188" t="s">
        <v>322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150</v>
      </c>
      <c r="AU176" s="18" t="s">
        <v>81</v>
      </c>
    </row>
    <row r="177" spans="2:51" s="14" customFormat="1" ht="10.2">
      <c r="B177" s="211"/>
      <c r="C177" s="212"/>
      <c r="D177" s="187" t="s">
        <v>219</v>
      </c>
      <c r="E177" s="213" t="s">
        <v>19</v>
      </c>
      <c r="F177" s="214" t="s">
        <v>323</v>
      </c>
      <c r="G177" s="212"/>
      <c r="H177" s="213" t="s">
        <v>19</v>
      </c>
      <c r="I177" s="215"/>
      <c r="J177" s="212"/>
      <c r="K177" s="212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219</v>
      </c>
      <c r="AU177" s="220" t="s">
        <v>81</v>
      </c>
      <c r="AV177" s="14" t="s">
        <v>79</v>
      </c>
      <c r="AW177" s="14" t="s">
        <v>33</v>
      </c>
      <c r="AX177" s="14" t="s">
        <v>71</v>
      </c>
      <c r="AY177" s="220" t="s">
        <v>137</v>
      </c>
    </row>
    <row r="178" spans="2:51" s="13" customFormat="1" ht="10.2">
      <c r="B178" s="200"/>
      <c r="C178" s="201"/>
      <c r="D178" s="187" t="s">
        <v>219</v>
      </c>
      <c r="E178" s="202" t="s">
        <v>19</v>
      </c>
      <c r="F178" s="203" t="s">
        <v>962</v>
      </c>
      <c r="G178" s="201"/>
      <c r="H178" s="204">
        <v>582.7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219</v>
      </c>
      <c r="AU178" s="210" t="s">
        <v>81</v>
      </c>
      <c r="AV178" s="13" t="s">
        <v>81</v>
      </c>
      <c r="AW178" s="13" t="s">
        <v>33</v>
      </c>
      <c r="AX178" s="13" t="s">
        <v>71</v>
      </c>
      <c r="AY178" s="210" t="s">
        <v>137</v>
      </c>
    </row>
    <row r="179" spans="2:51" s="13" customFormat="1" ht="10.2">
      <c r="B179" s="200"/>
      <c r="C179" s="201"/>
      <c r="D179" s="187" t="s">
        <v>219</v>
      </c>
      <c r="E179" s="202" t="s">
        <v>19</v>
      </c>
      <c r="F179" s="203" t="s">
        <v>963</v>
      </c>
      <c r="G179" s="201"/>
      <c r="H179" s="204">
        <v>17.38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219</v>
      </c>
      <c r="AU179" s="210" t="s">
        <v>81</v>
      </c>
      <c r="AV179" s="13" t="s">
        <v>81</v>
      </c>
      <c r="AW179" s="13" t="s">
        <v>33</v>
      </c>
      <c r="AX179" s="13" t="s">
        <v>71</v>
      </c>
      <c r="AY179" s="210" t="s">
        <v>137</v>
      </c>
    </row>
    <row r="180" spans="2:51" s="13" customFormat="1" ht="10.2">
      <c r="B180" s="200"/>
      <c r="C180" s="201"/>
      <c r="D180" s="187" t="s">
        <v>219</v>
      </c>
      <c r="E180" s="202" t="s">
        <v>19</v>
      </c>
      <c r="F180" s="203" t="s">
        <v>964</v>
      </c>
      <c r="G180" s="201"/>
      <c r="H180" s="204">
        <v>417.5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219</v>
      </c>
      <c r="AU180" s="210" t="s">
        <v>81</v>
      </c>
      <c r="AV180" s="13" t="s">
        <v>81</v>
      </c>
      <c r="AW180" s="13" t="s">
        <v>33</v>
      </c>
      <c r="AX180" s="13" t="s">
        <v>71</v>
      </c>
      <c r="AY180" s="210" t="s">
        <v>137</v>
      </c>
    </row>
    <row r="181" spans="2:51" s="13" customFormat="1" ht="10.2">
      <c r="B181" s="200"/>
      <c r="C181" s="201"/>
      <c r="D181" s="187" t="s">
        <v>219</v>
      </c>
      <c r="E181" s="202" t="s">
        <v>19</v>
      </c>
      <c r="F181" s="203" t="s">
        <v>965</v>
      </c>
      <c r="G181" s="201"/>
      <c r="H181" s="204">
        <v>109.094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219</v>
      </c>
      <c r="AU181" s="210" t="s">
        <v>81</v>
      </c>
      <c r="AV181" s="13" t="s">
        <v>81</v>
      </c>
      <c r="AW181" s="13" t="s">
        <v>33</v>
      </c>
      <c r="AX181" s="13" t="s">
        <v>71</v>
      </c>
      <c r="AY181" s="210" t="s">
        <v>137</v>
      </c>
    </row>
    <row r="182" spans="2:51" s="13" customFormat="1" ht="10.2">
      <c r="B182" s="200"/>
      <c r="C182" s="201"/>
      <c r="D182" s="187" t="s">
        <v>219</v>
      </c>
      <c r="E182" s="202" t="s">
        <v>19</v>
      </c>
      <c r="F182" s="203" t="s">
        <v>966</v>
      </c>
      <c r="G182" s="201"/>
      <c r="H182" s="204">
        <v>1819</v>
      </c>
      <c r="I182" s="205"/>
      <c r="J182" s="201"/>
      <c r="K182" s="201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219</v>
      </c>
      <c r="AU182" s="210" t="s">
        <v>81</v>
      </c>
      <c r="AV182" s="13" t="s">
        <v>81</v>
      </c>
      <c r="AW182" s="13" t="s">
        <v>33</v>
      </c>
      <c r="AX182" s="13" t="s">
        <v>71</v>
      </c>
      <c r="AY182" s="210" t="s">
        <v>137</v>
      </c>
    </row>
    <row r="183" spans="2:51" s="13" customFormat="1" ht="10.2">
      <c r="B183" s="200"/>
      <c r="C183" s="201"/>
      <c r="D183" s="187" t="s">
        <v>219</v>
      </c>
      <c r="E183" s="202" t="s">
        <v>19</v>
      </c>
      <c r="F183" s="203" t="s">
        <v>967</v>
      </c>
      <c r="G183" s="201"/>
      <c r="H183" s="204">
        <v>1333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219</v>
      </c>
      <c r="AU183" s="210" t="s">
        <v>81</v>
      </c>
      <c r="AV183" s="13" t="s">
        <v>81</v>
      </c>
      <c r="AW183" s="13" t="s">
        <v>33</v>
      </c>
      <c r="AX183" s="13" t="s">
        <v>71</v>
      </c>
      <c r="AY183" s="210" t="s">
        <v>137</v>
      </c>
    </row>
    <row r="184" spans="2:51" s="13" customFormat="1" ht="10.2">
      <c r="B184" s="200"/>
      <c r="C184" s="201"/>
      <c r="D184" s="187" t="s">
        <v>219</v>
      </c>
      <c r="E184" s="202" t="s">
        <v>19</v>
      </c>
      <c r="F184" s="203" t="s">
        <v>968</v>
      </c>
      <c r="G184" s="201"/>
      <c r="H184" s="204">
        <v>727.32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219</v>
      </c>
      <c r="AU184" s="210" t="s">
        <v>81</v>
      </c>
      <c r="AV184" s="13" t="s">
        <v>81</v>
      </c>
      <c r="AW184" s="13" t="s">
        <v>33</v>
      </c>
      <c r="AX184" s="13" t="s">
        <v>71</v>
      </c>
      <c r="AY184" s="210" t="s">
        <v>137</v>
      </c>
    </row>
    <row r="185" spans="2:51" s="13" customFormat="1" ht="10.2">
      <c r="B185" s="200"/>
      <c r="C185" s="201"/>
      <c r="D185" s="187" t="s">
        <v>219</v>
      </c>
      <c r="E185" s="202" t="s">
        <v>19</v>
      </c>
      <c r="F185" s="203" t="s">
        <v>969</v>
      </c>
      <c r="G185" s="201"/>
      <c r="H185" s="204">
        <v>17.328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219</v>
      </c>
      <c r="AU185" s="210" t="s">
        <v>81</v>
      </c>
      <c r="AV185" s="13" t="s">
        <v>81</v>
      </c>
      <c r="AW185" s="13" t="s">
        <v>33</v>
      </c>
      <c r="AX185" s="13" t="s">
        <v>71</v>
      </c>
      <c r="AY185" s="210" t="s">
        <v>137</v>
      </c>
    </row>
    <row r="186" spans="2:51" s="16" customFormat="1" ht="10.2">
      <c r="B186" s="232"/>
      <c r="C186" s="233"/>
      <c r="D186" s="187" t="s">
        <v>219</v>
      </c>
      <c r="E186" s="234" t="s">
        <v>203</v>
      </c>
      <c r="F186" s="235" t="s">
        <v>329</v>
      </c>
      <c r="G186" s="233"/>
      <c r="H186" s="236">
        <v>5023.322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219</v>
      </c>
      <c r="AU186" s="242" t="s">
        <v>81</v>
      </c>
      <c r="AV186" s="16" t="s">
        <v>155</v>
      </c>
      <c r="AW186" s="16" t="s">
        <v>33</v>
      </c>
      <c r="AX186" s="16" t="s">
        <v>71</v>
      </c>
      <c r="AY186" s="242" t="s">
        <v>137</v>
      </c>
    </row>
    <row r="187" spans="2:51" s="14" customFormat="1" ht="10.2">
      <c r="B187" s="211"/>
      <c r="C187" s="212"/>
      <c r="D187" s="187" t="s">
        <v>219</v>
      </c>
      <c r="E187" s="213" t="s">
        <v>19</v>
      </c>
      <c r="F187" s="214" t="s">
        <v>330</v>
      </c>
      <c r="G187" s="212"/>
      <c r="H187" s="213" t="s">
        <v>19</v>
      </c>
      <c r="I187" s="215"/>
      <c r="J187" s="212"/>
      <c r="K187" s="212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219</v>
      </c>
      <c r="AU187" s="220" t="s">
        <v>81</v>
      </c>
      <c r="AV187" s="14" t="s">
        <v>79</v>
      </c>
      <c r="AW187" s="14" t="s">
        <v>33</v>
      </c>
      <c r="AX187" s="14" t="s">
        <v>71</v>
      </c>
      <c r="AY187" s="220" t="s">
        <v>137</v>
      </c>
    </row>
    <row r="188" spans="2:51" s="13" customFormat="1" ht="10.2">
      <c r="B188" s="200"/>
      <c r="C188" s="201"/>
      <c r="D188" s="187" t="s">
        <v>219</v>
      </c>
      <c r="E188" s="202" t="s">
        <v>19</v>
      </c>
      <c r="F188" s="203" t="s">
        <v>970</v>
      </c>
      <c r="G188" s="201"/>
      <c r="H188" s="204">
        <v>35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219</v>
      </c>
      <c r="AU188" s="210" t="s">
        <v>81</v>
      </c>
      <c r="AV188" s="13" t="s">
        <v>81</v>
      </c>
      <c r="AW188" s="13" t="s">
        <v>33</v>
      </c>
      <c r="AX188" s="13" t="s">
        <v>71</v>
      </c>
      <c r="AY188" s="210" t="s">
        <v>137</v>
      </c>
    </row>
    <row r="189" spans="2:51" s="13" customFormat="1" ht="10.2">
      <c r="B189" s="200"/>
      <c r="C189" s="201"/>
      <c r="D189" s="187" t="s">
        <v>219</v>
      </c>
      <c r="E189" s="202" t="s">
        <v>19</v>
      </c>
      <c r="F189" s="203" t="s">
        <v>971</v>
      </c>
      <c r="G189" s="201"/>
      <c r="H189" s="204">
        <v>582.6</v>
      </c>
      <c r="I189" s="205"/>
      <c r="J189" s="201"/>
      <c r="K189" s="201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219</v>
      </c>
      <c r="AU189" s="210" t="s">
        <v>81</v>
      </c>
      <c r="AV189" s="13" t="s">
        <v>81</v>
      </c>
      <c r="AW189" s="13" t="s">
        <v>33</v>
      </c>
      <c r="AX189" s="13" t="s">
        <v>71</v>
      </c>
      <c r="AY189" s="210" t="s">
        <v>137</v>
      </c>
    </row>
    <row r="190" spans="2:51" s="13" customFormat="1" ht="10.2">
      <c r="B190" s="200"/>
      <c r="C190" s="201"/>
      <c r="D190" s="187" t="s">
        <v>219</v>
      </c>
      <c r="E190" s="202" t="s">
        <v>19</v>
      </c>
      <c r="F190" s="203" t="s">
        <v>972</v>
      </c>
      <c r="G190" s="201"/>
      <c r="H190" s="204">
        <v>124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219</v>
      </c>
      <c r="AU190" s="210" t="s">
        <v>81</v>
      </c>
      <c r="AV190" s="13" t="s">
        <v>81</v>
      </c>
      <c r="AW190" s="13" t="s">
        <v>33</v>
      </c>
      <c r="AX190" s="13" t="s">
        <v>71</v>
      </c>
      <c r="AY190" s="210" t="s">
        <v>137</v>
      </c>
    </row>
    <row r="191" spans="2:51" s="13" customFormat="1" ht="10.2">
      <c r="B191" s="200"/>
      <c r="C191" s="201"/>
      <c r="D191" s="187" t="s">
        <v>219</v>
      </c>
      <c r="E191" s="202" t="s">
        <v>19</v>
      </c>
      <c r="F191" s="203" t="s">
        <v>973</v>
      </c>
      <c r="G191" s="201"/>
      <c r="H191" s="204">
        <v>1333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219</v>
      </c>
      <c r="AU191" s="210" t="s">
        <v>81</v>
      </c>
      <c r="AV191" s="13" t="s">
        <v>81</v>
      </c>
      <c r="AW191" s="13" t="s">
        <v>33</v>
      </c>
      <c r="AX191" s="13" t="s">
        <v>71</v>
      </c>
      <c r="AY191" s="210" t="s">
        <v>137</v>
      </c>
    </row>
    <row r="192" spans="2:51" s="15" customFormat="1" ht="10.2">
      <c r="B192" s="221"/>
      <c r="C192" s="222"/>
      <c r="D192" s="187" t="s">
        <v>219</v>
      </c>
      <c r="E192" s="223" t="s">
        <v>19</v>
      </c>
      <c r="F192" s="224" t="s">
        <v>292</v>
      </c>
      <c r="G192" s="222"/>
      <c r="H192" s="225">
        <v>7097.922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219</v>
      </c>
      <c r="AU192" s="231" t="s">
        <v>81</v>
      </c>
      <c r="AV192" s="15" t="s">
        <v>162</v>
      </c>
      <c r="AW192" s="15" t="s">
        <v>33</v>
      </c>
      <c r="AX192" s="15" t="s">
        <v>79</v>
      </c>
      <c r="AY192" s="231" t="s">
        <v>137</v>
      </c>
    </row>
    <row r="193" spans="1:65" s="2" customFormat="1" ht="24.15" customHeight="1">
      <c r="A193" s="35"/>
      <c r="B193" s="36"/>
      <c r="C193" s="174" t="s">
        <v>7</v>
      </c>
      <c r="D193" s="174" t="s">
        <v>144</v>
      </c>
      <c r="E193" s="175" t="s">
        <v>337</v>
      </c>
      <c r="F193" s="176" t="s">
        <v>338</v>
      </c>
      <c r="G193" s="177" t="s">
        <v>274</v>
      </c>
      <c r="H193" s="178">
        <v>35</v>
      </c>
      <c r="I193" s="179"/>
      <c r="J193" s="180">
        <f>ROUND(I193*H193,2)</f>
        <v>0</v>
      </c>
      <c r="K193" s="176" t="s">
        <v>215</v>
      </c>
      <c r="L193" s="40"/>
      <c r="M193" s="181" t="s">
        <v>19</v>
      </c>
      <c r="N193" s="182" t="s">
        <v>42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162</v>
      </c>
      <c r="AT193" s="185" t="s">
        <v>144</v>
      </c>
      <c r="AU193" s="185" t="s">
        <v>81</v>
      </c>
      <c r="AY193" s="18" t="s">
        <v>137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79</v>
      </c>
      <c r="BK193" s="186">
        <f>ROUND(I193*H193,2)</f>
        <v>0</v>
      </c>
      <c r="BL193" s="18" t="s">
        <v>162</v>
      </c>
      <c r="BM193" s="185" t="s">
        <v>974</v>
      </c>
    </row>
    <row r="194" spans="1:47" s="2" customFormat="1" ht="28.8">
      <c r="A194" s="35"/>
      <c r="B194" s="36"/>
      <c r="C194" s="37"/>
      <c r="D194" s="187" t="s">
        <v>150</v>
      </c>
      <c r="E194" s="37"/>
      <c r="F194" s="188" t="s">
        <v>340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150</v>
      </c>
      <c r="AU194" s="18" t="s">
        <v>81</v>
      </c>
    </row>
    <row r="195" spans="1:47" s="2" customFormat="1" ht="10.2">
      <c r="A195" s="35"/>
      <c r="B195" s="36"/>
      <c r="C195" s="37"/>
      <c r="D195" s="192" t="s">
        <v>160</v>
      </c>
      <c r="E195" s="37"/>
      <c r="F195" s="193" t="s">
        <v>341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160</v>
      </c>
      <c r="AU195" s="18" t="s">
        <v>81</v>
      </c>
    </row>
    <row r="196" spans="2:51" s="14" customFormat="1" ht="10.2">
      <c r="B196" s="211"/>
      <c r="C196" s="212"/>
      <c r="D196" s="187" t="s">
        <v>219</v>
      </c>
      <c r="E196" s="213" t="s">
        <v>19</v>
      </c>
      <c r="F196" s="214" t="s">
        <v>975</v>
      </c>
      <c r="G196" s="212"/>
      <c r="H196" s="213" t="s">
        <v>19</v>
      </c>
      <c r="I196" s="215"/>
      <c r="J196" s="212"/>
      <c r="K196" s="212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219</v>
      </c>
      <c r="AU196" s="220" t="s">
        <v>81</v>
      </c>
      <c r="AV196" s="14" t="s">
        <v>79</v>
      </c>
      <c r="AW196" s="14" t="s">
        <v>33</v>
      </c>
      <c r="AX196" s="14" t="s">
        <v>71</v>
      </c>
      <c r="AY196" s="220" t="s">
        <v>137</v>
      </c>
    </row>
    <row r="197" spans="2:51" s="13" customFormat="1" ht="10.2">
      <c r="B197" s="200"/>
      <c r="C197" s="201"/>
      <c r="D197" s="187" t="s">
        <v>219</v>
      </c>
      <c r="E197" s="202" t="s">
        <v>19</v>
      </c>
      <c r="F197" s="203" t="s">
        <v>970</v>
      </c>
      <c r="G197" s="201"/>
      <c r="H197" s="204">
        <v>35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219</v>
      </c>
      <c r="AU197" s="210" t="s">
        <v>81</v>
      </c>
      <c r="AV197" s="13" t="s">
        <v>81</v>
      </c>
      <c r="AW197" s="13" t="s">
        <v>33</v>
      </c>
      <c r="AX197" s="13" t="s">
        <v>79</v>
      </c>
      <c r="AY197" s="210" t="s">
        <v>137</v>
      </c>
    </row>
    <row r="198" spans="1:65" s="2" customFormat="1" ht="16.5" customHeight="1">
      <c r="A198" s="35"/>
      <c r="B198" s="36"/>
      <c r="C198" s="174" t="s">
        <v>355</v>
      </c>
      <c r="D198" s="174" t="s">
        <v>144</v>
      </c>
      <c r="E198" s="175" t="s">
        <v>344</v>
      </c>
      <c r="F198" s="176" t="s">
        <v>345</v>
      </c>
      <c r="G198" s="177" t="s">
        <v>274</v>
      </c>
      <c r="H198" s="178">
        <v>124</v>
      </c>
      <c r="I198" s="179"/>
      <c r="J198" s="180">
        <f>ROUND(I198*H198,2)</f>
        <v>0</v>
      </c>
      <c r="K198" s="176" t="s">
        <v>346</v>
      </c>
      <c r="L198" s="40"/>
      <c r="M198" s="181" t="s">
        <v>19</v>
      </c>
      <c r="N198" s="182" t="s">
        <v>42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162</v>
      </c>
      <c r="AT198" s="185" t="s">
        <v>144</v>
      </c>
      <c r="AU198" s="185" t="s">
        <v>81</v>
      </c>
      <c r="AY198" s="18" t="s">
        <v>137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162</v>
      </c>
      <c r="BM198" s="185" t="s">
        <v>976</v>
      </c>
    </row>
    <row r="199" spans="1:47" s="2" customFormat="1" ht="19.2">
      <c r="A199" s="35"/>
      <c r="B199" s="36"/>
      <c r="C199" s="37"/>
      <c r="D199" s="187" t="s">
        <v>150</v>
      </c>
      <c r="E199" s="37"/>
      <c r="F199" s="188" t="s">
        <v>977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150</v>
      </c>
      <c r="AU199" s="18" t="s">
        <v>81</v>
      </c>
    </row>
    <row r="200" spans="2:51" s="14" customFormat="1" ht="10.2">
      <c r="B200" s="211"/>
      <c r="C200" s="212"/>
      <c r="D200" s="187" t="s">
        <v>219</v>
      </c>
      <c r="E200" s="213" t="s">
        <v>19</v>
      </c>
      <c r="F200" s="214" t="s">
        <v>975</v>
      </c>
      <c r="G200" s="212"/>
      <c r="H200" s="213" t="s">
        <v>19</v>
      </c>
      <c r="I200" s="215"/>
      <c r="J200" s="212"/>
      <c r="K200" s="212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219</v>
      </c>
      <c r="AU200" s="220" t="s">
        <v>81</v>
      </c>
      <c r="AV200" s="14" t="s">
        <v>79</v>
      </c>
      <c r="AW200" s="14" t="s">
        <v>33</v>
      </c>
      <c r="AX200" s="14" t="s">
        <v>71</v>
      </c>
      <c r="AY200" s="220" t="s">
        <v>137</v>
      </c>
    </row>
    <row r="201" spans="2:51" s="13" customFormat="1" ht="10.2">
      <c r="B201" s="200"/>
      <c r="C201" s="201"/>
      <c r="D201" s="187" t="s">
        <v>219</v>
      </c>
      <c r="E201" s="202" t="s">
        <v>19</v>
      </c>
      <c r="F201" s="203" t="s">
        <v>978</v>
      </c>
      <c r="G201" s="201"/>
      <c r="H201" s="204">
        <v>124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219</v>
      </c>
      <c r="AU201" s="210" t="s">
        <v>81</v>
      </c>
      <c r="AV201" s="13" t="s">
        <v>81</v>
      </c>
      <c r="AW201" s="13" t="s">
        <v>33</v>
      </c>
      <c r="AX201" s="13" t="s">
        <v>79</v>
      </c>
      <c r="AY201" s="210" t="s">
        <v>137</v>
      </c>
    </row>
    <row r="202" spans="1:65" s="2" customFormat="1" ht="33" customHeight="1">
      <c r="A202" s="35"/>
      <c r="B202" s="36"/>
      <c r="C202" s="174" t="s">
        <v>363</v>
      </c>
      <c r="D202" s="174" t="s">
        <v>144</v>
      </c>
      <c r="E202" s="175" t="s">
        <v>356</v>
      </c>
      <c r="F202" s="176" t="s">
        <v>357</v>
      </c>
      <c r="G202" s="177" t="s">
        <v>274</v>
      </c>
      <c r="H202" s="178">
        <v>1333</v>
      </c>
      <c r="I202" s="179"/>
      <c r="J202" s="180">
        <f>ROUND(I202*H202,2)</f>
        <v>0</v>
      </c>
      <c r="K202" s="176" t="s">
        <v>215</v>
      </c>
      <c r="L202" s="40"/>
      <c r="M202" s="181" t="s">
        <v>19</v>
      </c>
      <c r="N202" s="182" t="s">
        <v>42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162</v>
      </c>
      <c r="AT202" s="185" t="s">
        <v>144</v>
      </c>
      <c r="AU202" s="185" t="s">
        <v>81</v>
      </c>
      <c r="AY202" s="18" t="s">
        <v>137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79</v>
      </c>
      <c r="BK202" s="186">
        <f>ROUND(I202*H202,2)</f>
        <v>0</v>
      </c>
      <c r="BL202" s="18" t="s">
        <v>162</v>
      </c>
      <c r="BM202" s="185" t="s">
        <v>979</v>
      </c>
    </row>
    <row r="203" spans="1:47" s="2" customFormat="1" ht="38.4">
      <c r="A203" s="35"/>
      <c r="B203" s="36"/>
      <c r="C203" s="37"/>
      <c r="D203" s="187" t="s">
        <v>150</v>
      </c>
      <c r="E203" s="37"/>
      <c r="F203" s="188" t="s">
        <v>359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150</v>
      </c>
      <c r="AU203" s="18" t="s">
        <v>81</v>
      </c>
    </row>
    <row r="204" spans="1:47" s="2" customFormat="1" ht="10.2">
      <c r="A204" s="35"/>
      <c r="B204" s="36"/>
      <c r="C204" s="37"/>
      <c r="D204" s="192" t="s">
        <v>160</v>
      </c>
      <c r="E204" s="37"/>
      <c r="F204" s="193" t="s">
        <v>360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160</v>
      </c>
      <c r="AU204" s="18" t="s">
        <v>81</v>
      </c>
    </row>
    <row r="205" spans="2:51" s="14" customFormat="1" ht="10.2">
      <c r="B205" s="211"/>
      <c r="C205" s="212"/>
      <c r="D205" s="187" t="s">
        <v>219</v>
      </c>
      <c r="E205" s="213" t="s">
        <v>19</v>
      </c>
      <c r="F205" s="214" t="s">
        <v>361</v>
      </c>
      <c r="G205" s="212"/>
      <c r="H205" s="213" t="s">
        <v>19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219</v>
      </c>
      <c r="AU205" s="220" t="s">
        <v>81</v>
      </c>
      <c r="AV205" s="14" t="s">
        <v>79</v>
      </c>
      <c r="AW205" s="14" t="s">
        <v>33</v>
      </c>
      <c r="AX205" s="14" t="s">
        <v>71</v>
      </c>
      <c r="AY205" s="220" t="s">
        <v>137</v>
      </c>
    </row>
    <row r="206" spans="2:51" s="13" customFormat="1" ht="10.2">
      <c r="B206" s="200"/>
      <c r="C206" s="201"/>
      <c r="D206" s="187" t="s">
        <v>219</v>
      </c>
      <c r="E206" s="202" t="s">
        <v>19</v>
      </c>
      <c r="F206" s="203" t="s">
        <v>980</v>
      </c>
      <c r="G206" s="201"/>
      <c r="H206" s="204">
        <v>1333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219</v>
      </c>
      <c r="AU206" s="210" t="s">
        <v>81</v>
      </c>
      <c r="AV206" s="13" t="s">
        <v>81</v>
      </c>
      <c r="AW206" s="13" t="s">
        <v>33</v>
      </c>
      <c r="AX206" s="13" t="s">
        <v>79</v>
      </c>
      <c r="AY206" s="210" t="s">
        <v>137</v>
      </c>
    </row>
    <row r="207" spans="1:65" s="2" customFormat="1" ht="16.5" customHeight="1">
      <c r="A207" s="35"/>
      <c r="B207" s="36"/>
      <c r="C207" s="243" t="s">
        <v>371</v>
      </c>
      <c r="D207" s="243" t="s">
        <v>364</v>
      </c>
      <c r="E207" s="244" t="s">
        <v>365</v>
      </c>
      <c r="F207" s="245" t="s">
        <v>366</v>
      </c>
      <c r="G207" s="246" t="s">
        <v>367</v>
      </c>
      <c r="H207" s="247">
        <v>2666</v>
      </c>
      <c r="I207" s="248"/>
      <c r="J207" s="249">
        <f>ROUND(I207*H207,2)</f>
        <v>0</v>
      </c>
      <c r="K207" s="245" t="s">
        <v>346</v>
      </c>
      <c r="L207" s="250"/>
      <c r="M207" s="251" t="s">
        <v>19</v>
      </c>
      <c r="N207" s="252" t="s">
        <v>42</v>
      </c>
      <c r="O207" s="65"/>
      <c r="P207" s="183">
        <f>O207*H207</f>
        <v>0</v>
      </c>
      <c r="Q207" s="183">
        <v>1</v>
      </c>
      <c r="R207" s="183">
        <f>Q207*H207</f>
        <v>2666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181</v>
      </c>
      <c r="AT207" s="185" t="s">
        <v>364</v>
      </c>
      <c r="AU207" s="185" t="s">
        <v>81</v>
      </c>
      <c r="AY207" s="18" t="s">
        <v>137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79</v>
      </c>
      <c r="BK207" s="186">
        <f>ROUND(I207*H207,2)</f>
        <v>0</v>
      </c>
      <c r="BL207" s="18" t="s">
        <v>162</v>
      </c>
      <c r="BM207" s="185" t="s">
        <v>981</v>
      </c>
    </row>
    <row r="208" spans="1:47" s="2" customFormat="1" ht="10.2">
      <c r="A208" s="35"/>
      <c r="B208" s="36"/>
      <c r="C208" s="37"/>
      <c r="D208" s="187" t="s">
        <v>150</v>
      </c>
      <c r="E208" s="37"/>
      <c r="F208" s="188" t="s">
        <v>369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150</v>
      </c>
      <c r="AU208" s="18" t="s">
        <v>81</v>
      </c>
    </row>
    <row r="209" spans="2:51" s="13" customFormat="1" ht="10.2">
      <c r="B209" s="200"/>
      <c r="C209" s="201"/>
      <c r="D209" s="187" t="s">
        <v>219</v>
      </c>
      <c r="E209" s="202" t="s">
        <v>19</v>
      </c>
      <c r="F209" s="203" t="s">
        <v>982</v>
      </c>
      <c r="G209" s="201"/>
      <c r="H209" s="204">
        <v>2666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219</v>
      </c>
      <c r="AU209" s="210" t="s">
        <v>81</v>
      </c>
      <c r="AV209" s="13" t="s">
        <v>81</v>
      </c>
      <c r="AW209" s="13" t="s">
        <v>33</v>
      </c>
      <c r="AX209" s="13" t="s">
        <v>79</v>
      </c>
      <c r="AY209" s="210" t="s">
        <v>137</v>
      </c>
    </row>
    <row r="210" spans="1:65" s="2" customFormat="1" ht="24.15" customHeight="1">
      <c r="A210" s="35"/>
      <c r="B210" s="36"/>
      <c r="C210" s="174" t="s">
        <v>377</v>
      </c>
      <c r="D210" s="174" t="s">
        <v>144</v>
      </c>
      <c r="E210" s="175" t="s">
        <v>378</v>
      </c>
      <c r="F210" s="176" t="s">
        <v>379</v>
      </c>
      <c r="G210" s="177" t="s">
        <v>367</v>
      </c>
      <c r="H210" s="178">
        <v>10046.644</v>
      </c>
      <c r="I210" s="179"/>
      <c r="J210" s="180">
        <f>ROUND(I210*H210,2)</f>
        <v>0</v>
      </c>
      <c r="K210" s="176" t="s">
        <v>215</v>
      </c>
      <c r="L210" s="40"/>
      <c r="M210" s="181" t="s">
        <v>19</v>
      </c>
      <c r="N210" s="182" t="s">
        <v>42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162</v>
      </c>
      <c r="AT210" s="185" t="s">
        <v>144</v>
      </c>
      <c r="AU210" s="185" t="s">
        <v>81</v>
      </c>
      <c r="AY210" s="18" t="s">
        <v>137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79</v>
      </c>
      <c r="BK210" s="186">
        <f>ROUND(I210*H210,2)</f>
        <v>0</v>
      </c>
      <c r="BL210" s="18" t="s">
        <v>162</v>
      </c>
      <c r="BM210" s="185" t="s">
        <v>983</v>
      </c>
    </row>
    <row r="211" spans="1:47" s="2" customFormat="1" ht="28.8">
      <c r="A211" s="35"/>
      <c r="B211" s="36"/>
      <c r="C211" s="37"/>
      <c r="D211" s="187" t="s">
        <v>150</v>
      </c>
      <c r="E211" s="37"/>
      <c r="F211" s="188" t="s">
        <v>381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150</v>
      </c>
      <c r="AU211" s="18" t="s">
        <v>81</v>
      </c>
    </row>
    <row r="212" spans="1:47" s="2" customFormat="1" ht="10.2">
      <c r="A212" s="35"/>
      <c r="B212" s="36"/>
      <c r="C212" s="37"/>
      <c r="D212" s="192" t="s">
        <v>160</v>
      </c>
      <c r="E212" s="37"/>
      <c r="F212" s="193" t="s">
        <v>382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160</v>
      </c>
      <c r="AU212" s="18" t="s">
        <v>81</v>
      </c>
    </row>
    <row r="213" spans="2:51" s="13" customFormat="1" ht="10.2">
      <c r="B213" s="200"/>
      <c r="C213" s="201"/>
      <c r="D213" s="187" t="s">
        <v>219</v>
      </c>
      <c r="E213" s="202" t="s">
        <v>19</v>
      </c>
      <c r="F213" s="203" t="s">
        <v>383</v>
      </c>
      <c r="G213" s="201"/>
      <c r="H213" s="204">
        <v>10046.644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219</v>
      </c>
      <c r="AU213" s="210" t="s">
        <v>81</v>
      </c>
      <c r="AV213" s="13" t="s">
        <v>81</v>
      </c>
      <c r="AW213" s="13" t="s">
        <v>33</v>
      </c>
      <c r="AX213" s="13" t="s">
        <v>79</v>
      </c>
      <c r="AY213" s="210" t="s">
        <v>137</v>
      </c>
    </row>
    <row r="214" spans="1:65" s="2" customFormat="1" ht="16.5" customHeight="1">
      <c r="A214" s="35"/>
      <c r="B214" s="36"/>
      <c r="C214" s="174" t="s">
        <v>384</v>
      </c>
      <c r="D214" s="174" t="s">
        <v>144</v>
      </c>
      <c r="E214" s="175" t="s">
        <v>372</v>
      </c>
      <c r="F214" s="176" t="s">
        <v>373</v>
      </c>
      <c r="G214" s="177" t="s">
        <v>274</v>
      </c>
      <c r="H214" s="178">
        <v>5023.322</v>
      </c>
      <c r="I214" s="179"/>
      <c r="J214" s="180">
        <f>ROUND(I214*H214,2)</f>
        <v>0</v>
      </c>
      <c r="K214" s="176" t="s">
        <v>215</v>
      </c>
      <c r="L214" s="40"/>
      <c r="M214" s="181" t="s">
        <v>19</v>
      </c>
      <c r="N214" s="182" t="s">
        <v>42</v>
      </c>
      <c r="O214" s="65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162</v>
      </c>
      <c r="AT214" s="185" t="s">
        <v>144</v>
      </c>
      <c r="AU214" s="185" t="s">
        <v>81</v>
      </c>
      <c r="AY214" s="18" t="s">
        <v>137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79</v>
      </c>
      <c r="BK214" s="186">
        <f>ROUND(I214*H214,2)</f>
        <v>0</v>
      </c>
      <c r="BL214" s="18" t="s">
        <v>162</v>
      </c>
      <c r="BM214" s="185" t="s">
        <v>984</v>
      </c>
    </row>
    <row r="215" spans="1:47" s="2" customFormat="1" ht="19.2">
      <c r="A215" s="35"/>
      <c r="B215" s="36"/>
      <c r="C215" s="37"/>
      <c r="D215" s="187" t="s">
        <v>150</v>
      </c>
      <c r="E215" s="37"/>
      <c r="F215" s="188" t="s">
        <v>375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150</v>
      </c>
      <c r="AU215" s="18" t="s">
        <v>81</v>
      </c>
    </row>
    <row r="216" spans="1:47" s="2" customFormat="1" ht="10.2">
      <c r="A216" s="35"/>
      <c r="B216" s="36"/>
      <c r="C216" s="37"/>
      <c r="D216" s="192" t="s">
        <v>160</v>
      </c>
      <c r="E216" s="37"/>
      <c r="F216" s="193" t="s">
        <v>376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160</v>
      </c>
      <c r="AU216" s="18" t="s">
        <v>81</v>
      </c>
    </row>
    <row r="217" spans="2:51" s="13" customFormat="1" ht="10.2">
      <c r="B217" s="200"/>
      <c r="C217" s="201"/>
      <c r="D217" s="187" t="s">
        <v>219</v>
      </c>
      <c r="E217" s="202" t="s">
        <v>19</v>
      </c>
      <c r="F217" s="203" t="s">
        <v>203</v>
      </c>
      <c r="G217" s="201"/>
      <c r="H217" s="204">
        <v>5023.322</v>
      </c>
      <c r="I217" s="205"/>
      <c r="J217" s="201"/>
      <c r="K217" s="201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219</v>
      </c>
      <c r="AU217" s="210" t="s">
        <v>81</v>
      </c>
      <c r="AV217" s="13" t="s">
        <v>81</v>
      </c>
      <c r="AW217" s="13" t="s">
        <v>33</v>
      </c>
      <c r="AX217" s="13" t="s">
        <v>79</v>
      </c>
      <c r="AY217" s="210" t="s">
        <v>137</v>
      </c>
    </row>
    <row r="218" spans="1:65" s="2" customFormat="1" ht="24.15" customHeight="1">
      <c r="A218" s="35"/>
      <c r="B218" s="36"/>
      <c r="C218" s="174" t="s">
        <v>392</v>
      </c>
      <c r="D218" s="174" t="s">
        <v>144</v>
      </c>
      <c r="E218" s="175" t="s">
        <v>385</v>
      </c>
      <c r="F218" s="176" t="s">
        <v>386</v>
      </c>
      <c r="G218" s="177" t="s">
        <v>274</v>
      </c>
      <c r="H218" s="178">
        <v>42.126</v>
      </c>
      <c r="I218" s="179"/>
      <c r="J218" s="180">
        <f>ROUND(I218*H218,2)</f>
        <v>0</v>
      </c>
      <c r="K218" s="176" t="s">
        <v>215</v>
      </c>
      <c r="L218" s="40"/>
      <c r="M218" s="181" t="s">
        <v>19</v>
      </c>
      <c r="N218" s="182" t="s">
        <v>42</v>
      </c>
      <c r="O218" s="65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162</v>
      </c>
      <c r="AT218" s="185" t="s">
        <v>144</v>
      </c>
      <c r="AU218" s="185" t="s">
        <v>81</v>
      </c>
      <c r="AY218" s="18" t="s">
        <v>137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79</v>
      </c>
      <c r="BK218" s="186">
        <f>ROUND(I218*H218,2)</f>
        <v>0</v>
      </c>
      <c r="BL218" s="18" t="s">
        <v>162</v>
      </c>
      <c r="BM218" s="185" t="s">
        <v>985</v>
      </c>
    </row>
    <row r="219" spans="1:47" s="2" customFormat="1" ht="28.8">
      <c r="A219" s="35"/>
      <c r="B219" s="36"/>
      <c r="C219" s="37"/>
      <c r="D219" s="187" t="s">
        <v>150</v>
      </c>
      <c r="E219" s="37"/>
      <c r="F219" s="188" t="s">
        <v>388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150</v>
      </c>
      <c r="AU219" s="18" t="s">
        <v>81</v>
      </c>
    </row>
    <row r="220" spans="1:47" s="2" customFormat="1" ht="10.2">
      <c r="A220" s="35"/>
      <c r="B220" s="36"/>
      <c r="C220" s="37"/>
      <c r="D220" s="192" t="s">
        <v>160</v>
      </c>
      <c r="E220" s="37"/>
      <c r="F220" s="193" t="s">
        <v>389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160</v>
      </c>
      <c r="AU220" s="18" t="s">
        <v>81</v>
      </c>
    </row>
    <row r="221" spans="2:51" s="14" customFormat="1" ht="10.2">
      <c r="B221" s="211"/>
      <c r="C221" s="212"/>
      <c r="D221" s="187" t="s">
        <v>219</v>
      </c>
      <c r="E221" s="213" t="s">
        <v>19</v>
      </c>
      <c r="F221" s="214" t="s">
        <v>342</v>
      </c>
      <c r="G221" s="212"/>
      <c r="H221" s="213" t="s">
        <v>19</v>
      </c>
      <c r="I221" s="215"/>
      <c r="J221" s="212"/>
      <c r="K221" s="212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219</v>
      </c>
      <c r="AU221" s="220" t="s">
        <v>81</v>
      </c>
      <c r="AV221" s="14" t="s">
        <v>79</v>
      </c>
      <c r="AW221" s="14" t="s">
        <v>33</v>
      </c>
      <c r="AX221" s="14" t="s">
        <v>71</v>
      </c>
      <c r="AY221" s="220" t="s">
        <v>137</v>
      </c>
    </row>
    <row r="222" spans="2:51" s="13" customFormat="1" ht="10.2">
      <c r="B222" s="200"/>
      <c r="C222" s="201"/>
      <c r="D222" s="187" t="s">
        <v>219</v>
      </c>
      <c r="E222" s="202" t="s">
        <v>19</v>
      </c>
      <c r="F222" s="203" t="s">
        <v>986</v>
      </c>
      <c r="G222" s="201"/>
      <c r="H222" s="204">
        <v>5.793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219</v>
      </c>
      <c r="AU222" s="210" t="s">
        <v>81</v>
      </c>
      <c r="AV222" s="13" t="s">
        <v>81</v>
      </c>
      <c r="AW222" s="13" t="s">
        <v>33</v>
      </c>
      <c r="AX222" s="13" t="s">
        <v>71</v>
      </c>
      <c r="AY222" s="210" t="s">
        <v>137</v>
      </c>
    </row>
    <row r="223" spans="2:51" s="14" customFormat="1" ht="10.2">
      <c r="B223" s="211"/>
      <c r="C223" s="212"/>
      <c r="D223" s="187" t="s">
        <v>219</v>
      </c>
      <c r="E223" s="213" t="s">
        <v>19</v>
      </c>
      <c r="F223" s="214" t="s">
        <v>987</v>
      </c>
      <c r="G223" s="212"/>
      <c r="H223" s="213" t="s">
        <v>19</v>
      </c>
      <c r="I223" s="215"/>
      <c r="J223" s="212"/>
      <c r="K223" s="212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219</v>
      </c>
      <c r="AU223" s="220" t="s">
        <v>81</v>
      </c>
      <c r="AV223" s="14" t="s">
        <v>79</v>
      </c>
      <c r="AW223" s="14" t="s">
        <v>33</v>
      </c>
      <c r="AX223" s="14" t="s">
        <v>71</v>
      </c>
      <c r="AY223" s="220" t="s">
        <v>137</v>
      </c>
    </row>
    <row r="224" spans="2:51" s="13" customFormat="1" ht="10.2">
      <c r="B224" s="200"/>
      <c r="C224" s="201"/>
      <c r="D224" s="187" t="s">
        <v>219</v>
      </c>
      <c r="E224" s="202" t="s">
        <v>19</v>
      </c>
      <c r="F224" s="203" t="s">
        <v>988</v>
      </c>
      <c r="G224" s="201"/>
      <c r="H224" s="204">
        <v>36.333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219</v>
      </c>
      <c r="AU224" s="210" t="s">
        <v>81</v>
      </c>
      <c r="AV224" s="13" t="s">
        <v>81</v>
      </c>
      <c r="AW224" s="13" t="s">
        <v>33</v>
      </c>
      <c r="AX224" s="13" t="s">
        <v>71</v>
      </c>
      <c r="AY224" s="210" t="s">
        <v>137</v>
      </c>
    </row>
    <row r="225" spans="2:51" s="15" customFormat="1" ht="10.2">
      <c r="B225" s="221"/>
      <c r="C225" s="222"/>
      <c r="D225" s="187" t="s">
        <v>219</v>
      </c>
      <c r="E225" s="223" t="s">
        <v>19</v>
      </c>
      <c r="F225" s="224" t="s">
        <v>292</v>
      </c>
      <c r="G225" s="222"/>
      <c r="H225" s="225">
        <v>42.126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219</v>
      </c>
      <c r="AU225" s="231" t="s">
        <v>81</v>
      </c>
      <c r="AV225" s="15" t="s">
        <v>162</v>
      </c>
      <c r="AW225" s="15" t="s">
        <v>33</v>
      </c>
      <c r="AX225" s="15" t="s">
        <v>79</v>
      </c>
      <c r="AY225" s="231" t="s">
        <v>137</v>
      </c>
    </row>
    <row r="226" spans="1:65" s="2" customFormat="1" ht="24.15" customHeight="1">
      <c r="A226" s="35"/>
      <c r="B226" s="36"/>
      <c r="C226" s="174" t="s">
        <v>399</v>
      </c>
      <c r="D226" s="174" t="s">
        <v>144</v>
      </c>
      <c r="E226" s="175" t="s">
        <v>393</v>
      </c>
      <c r="F226" s="176" t="s">
        <v>394</v>
      </c>
      <c r="G226" s="177" t="s">
        <v>274</v>
      </c>
      <c r="H226" s="178">
        <v>42.126</v>
      </c>
      <c r="I226" s="179"/>
      <c r="J226" s="180">
        <f>ROUND(I226*H226,2)</f>
        <v>0</v>
      </c>
      <c r="K226" s="176" t="s">
        <v>215</v>
      </c>
      <c r="L226" s="40"/>
      <c r="M226" s="181" t="s">
        <v>19</v>
      </c>
      <c r="N226" s="182" t="s">
        <v>42</v>
      </c>
      <c r="O226" s="65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162</v>
      </c>
      <c r="AT226" s="185" t="s">
        <v>144</v>
      </c>
      <c r="AU226" s="185" t="s">
        <v>81</v>
      </c>
      <c r="AY226" s="18" t="s">
        <v>137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8" t="s">
        <v>79</v>
      </c>
      <c r="BK226" s="186">
        <f>ROUND(I226*H226,2)</f>
        <v>0</v>
      </c>
      <c r="BL226" s="18" t="s">
        <v>162</v>
      </c>
      <c r="BM226" s="185" t="s">
        <v>989</v>
      </c>
    </row>
    <row r="227" spans="1:47" s="2" customFormat="1" ht="48">
      <c r="A227" s="35"/>
      <c r="B227" s="36"/>
      <c r="C227" s="37"/>
      <c r="D227" s="187" t="s">
        <v>150</v>
      </c>
      <c r="E227" s="37"/>
      <c r="F227" s="188" t="s">
        <v>396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150</v>
      </c>
      <c r="AU227" s="18" t="s">
        <v>81</v>
      </c>
    </row>
    <row r="228" spans="1:47" s="2" customFormat="1" ht="10.2">
      <c r="A228" s="35"/>
      <c r="B228" s="36"/>
      <c r="C228" s="37"/>
      <c r="D228" s="192" t="s">
        <v>160</v>
      </c>
      <c r="E228" s="37"/>
      <c r="F228" s="193" t="s">
        <v>397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160</v>
      </c>
      <c r="AU228" s="18" t="s">
        <v>81</v>
      </c>
    </row>
    <row r="229" spans="2:51" s="13" customFormat="1" ht="10.2">
      <c r="B229" s="200"/>
      <c r="C229" s="201"/>
      <c r="D229" s="187" t="s">
        <v>219</v>
      </c>
      <c r="E229" s="202" t="s">
        <v>19</v>
      </c>
      <c r="F229" s="203" t="s">
        <v>986</v>
      </c>
      <c r="G229" s="201"/>
      <c r="H229" s="204">
        <v>5.793</v>
      </c>
      <c r="I229" s="205"/>
      <c r="J229" s="201"/>
      <c r="K229" s="201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219</v>
      </c>
      <c r="AU229" s="210" t="s">
        <v>81</v>
      </c>
      <c r="AV229" s="13" t="s">
        <v>81</v>
      </c>
      <c r="AW229" s="13" t="s">
        <v>33</v>
      </c>
      <c r="AX229" s="13" t="s">
        <v>71</v>
      </c>
      <c r="AY229" s="210" t="s">
        <v>137</v>
      </c>
    </row>
    <row r="230" spans="2:51" s="13" customFormat="1" ht="10.2">
      <c r="B230" s="200"/>
      <c r="C230" s="201"/>
      <c r="D230" s="187" t="s">
        <v>219</v>
      </c>
      <c r="E230" s="202" t="s">
        <v>19</v>
      </c>
      <c r="F230" s="203" t="s">
        <v>988</v>
      </c>
      <c r="G230" s="201"/>
      <c r="H230" s="204">
        <v>36.333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219</v>
      </c>
      <c r="AU230" s="210" t="s">
        <v>81</v>
      </c>
      <c r="AV230" s="13" t="s">
        <v>81</v>
      </c>
      <c r="AW230" s="13" t="s">
        <v>33</v>
      </c>
      <c r="AX230" s="13" t="s">
        <v>71</v>
      </c>
      <c r="AY230" s="210" t="s">
        <v>137</v>
      </c>
    </row>
    <row r="231" spans="2:51" s="14" customFormat="1" ht="10.2">
      <c r="B231" s="211"/>
      <c r="C231" s="212"/>
      <c r="D231" s="187" t="s">
        <v>219</v>
      </c>
      <c r="E231" s="213" t="s">
        <v>19</v>
      </c>
      <c r="F231" s="214" t="s">
        <v>990</v>
      </c>
      <c r="G231" s="212"/>
      <c r="H231" s="213" t="s">
        <v>19</v>
      </c>
      <c r="I231" s="215"/>
      <c r="J231" s="212"/>
      <c r="K231" s="212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219</v>
      </c>
      <c r="AU231" s="220" t="s">
        <v>81</v>
      </c>
      <c r="AV231" s="14" t="s">
        <v>79</v>
      </c>
      <c r="AW231" s="14" t="s">
        <v>33</v>
      </c>
      <c r="AX231" s="14" t="s">
        <v>71</v>
      </c>
      <c r="AY231" s="220" t="s">
        <v>137</v>
      </c>
    </row>
    <row r="232" spans="2:51" s="15" customFormat="1" ht="10.2">
      <c r="B232" s="221"/>
      <c r="C232" s="222"/>
      <c r="D232" s="187" t="s">
        <v>219</v>
      </c>
      <c r="E232" s="223" t="s">
        <v>19</v>
      </c>
      <c r="F232" s="224" t="s">
        <v>292</v>
      </c>
      <c r="G232" s="222"/>
      <c r="H232" s="225">
        <v>42.126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219</v>
      </c>
      <c r="AU232" s="231" t="s">
        <v>81</v>
      </c>
      <c r="AV232" s="15" t="s">
        <v>162</v>
      </c>
      <c r="AW232" s="15" t="s">
        <v>33</v>
      </c>
      <c r="AX232" s="15" t="s">
        <v>79</v>
      </c>
      <c r="AY232" s="231" t="s">
        <v>137</v>
      </c>
    </row>
    <row r="233" spans="1:65" s="2" customFormat="1" ht="16.5" customHeight="1">
      <c r="A233" s="35"/>
      <c r="B233" s="36"/>
      <c r="C233" s="243" t="s">
        <v>404</v>
      </c>
      <c r="D233" s="243" t="s">
        <v>364</v>
      </c>
      <c r="E233" s="244" t="s">
        <v>400</v>
      </c>
      <c r="F233" s="245" t="s">
        <v>401</v>
      </c>
      <c r="G233" s="246" t="s">
        <v>367</v>
      </c>
      <c r="H233" s="247">
        <v>92.677</v>
      </c>
      <c r="I233" s="248"/>
      <c r="J233" s="249">
        <f>ROUND(I233*H233,2)</f>
        <v>0</v>
      </c>
      <c r="K233" s="245" t="s">
        <v>215</v>
      </c>
      <c r="L233" s="250"/>
      <c r="M233" s="251" t="s">
        <v>19</v>
      </c>
      <c r="N233" s="252" t="s">
        <v>42</v>
      </c>
      <c r="O233" s="65"/>
      <c r="P233" s="183">
        <f>O233*H233</f>
        <v>0</v>
      </c>
      <c r="Q233" s="183">
        <v>1</v>
      </c>
      <c r="R233" s="183">
        <f>Q233*H233</f>
        <v>92.677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181</v>
      </c>
      <c r="AT233" s="185" t="s">
        <v>364</v>
      </c>
      <c r="AU233" s="185" t="s">
        <v>81</v>
      </c>
      <c r="AY233" s="18" t="s">
        <v>137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79</v>
      </c>
      <c r="BK233" s="186">
        <f>ROUND(I233*H233,2)</f>
        <v>0</v>
      </c>
      <c r="BL233" s="18" t="s">
        <v>162</v>
      </c>
      <c r="BM233" s="185" t="s">
        <v>991</v>
      </c>
    </row>
    <row r="234" spans="1:47" s="2" customFormat="1" ht="10.2">
      <c r="A234" s="35"/>
      <c r="B234" s="36"/>
      <c r="C234" s="37"/>
      <c r="D234" s="187" t="s">
        <v>150</v>
      </c>
      <c r="E234" s="37"/>
      <c r="F234" s="188" t="s">
        <v>401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150</v>
      </c>
      <c r="AU234" s="18" t="s">
        <v>81</v>
      </c>
    </row>
    <row r="235" spans="2:51" s="13" customFormat="1" ht="10.2">
      <c r="B235" s="200"/>
      <c r="C235" s="201"/>
      <c r="D235" s="187" t="s">
        <v>219</v>
      </c>
      <c r="E235" s="202" t="s">
        <v>19</v>
      </c>
      <c r="F235" s="203" t="s">
        <v>992</v>
      </c>
      <c r="G235" s="201"/>
      <c r="H235" s="204">
        <v>92.677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219</v>
      </c>
      <c r="AU235" s="210" t="s">
        <v>81</v>
      </c>
      <c r="AV235" s="13" t="s">
        <v>81</v>
      </c>
      <c r="AW235" s="13" t="s">
        <v>33</v>
      </c>
      <c r="AX235" s="13" t="s">
        <v>79</v>
      </c>
      <c r="AY235" s="210" t="s">
        <v>137</v>
      </c>
    </row>
    <row r="236" spans="1:65" s="2" customFormat="1" ht="24.15" customHeight="1">
      <c r="A236" s="35"/>
      <c r="B236" s="36"/>
      <c r="C236" s="174" t="s">
        <v>305</v>
      </c>
      <c r="D236" s="174" t="s">
        <v>144</v>
      </c>
      <c r="E236" s="175" t="s">
        <v>405</v>
      </c>
      <c r="F236" s="176" t="s">
        <v>406</v>
      </c>
      <c r="G236" s="177" t="s">
        <v>214</v>
      </c>
      <c r="H236" s="178">
        <v>5827</v>
      </c>
      <c r="I236" s="179"/>
      <c r="J236" s="180">
        <f>ROUND(I236*H236,2)</f>
        <v>0</v>
      </c>
      <c r="K236" s="176" t="s">
        <v>215</v>
      </c>
      <c r="L236" s="40"/>
      <c r="M236" s="181" t="s">
        <v>19</v>
      </c>
      <c r="N236" s="182" t="s">
        <v>42</v>
      </c>
      <c r="O236" s="65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162</v>
      </c>
      <c r="AT236" s="185" t="s">
        <v>144</v>
      </c>
      <c r="AU236" s="185" t="s">
        <v>81</v>
      </c>
      <c r="AY236" s="18" t="s">
        <v>137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79</v>
      </c>
      <c r="BK236" s="186">
        <f>ROUND(I236*H236,2)</f>
        <v>0</v>
      </c>
      <c r="BL236" s="18" t="s">
        <v>162</v>
      </c>
      <c r="BM236" s="185" t="s">
        <v>993</v>
      </c>
    </row>
    <row r="237" spans="1:47" s="2" customFormat="1" ht="28.8">
      <c r="A237" s="35"/>
      <c r="B237" s="36"/>
      <c r="C237" s="37"/>
      <c r="D237" s="187" t="s">
        <v>150</v>
      </c>
      <c r="E237" s="37"/>
      <c r="F237" s="188" t="s">
        <v>408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150</v>
      </c>
      <c r="AU237" s="18" t="s">
        <v>81</v>
      </c>
    </row>
    <row r="238" spans="1:47" s="2" customFormat="1" ht="10.2">
      <c r="A238" s="35"/>
      <c r="B238" s="36"/>
      <c r="C238" s="37"/>
      <c r="D238" s="192" t="s">
        <v>160</v>
      </c>
      <c r="E238" s="37"/>
      <c r="F238" s="193" t="s">
        <v>409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160</v>
      </c>
      <c r="AU238" s="18" t="s">
        <v>81</v>
      </c>
    </row>
    <row r="239" spans="2:51" s="13" customFormat="1" ht="10.2">
      <c r="B239" s="200"/>
      <c r="C239" s="201"/>
      <c r="D239" s="187" t="s">
        <v>219</v>
      </c>
      <c r="E239" s="202" t="s">
        <v>19</v>
      </c>
      <c r="F239" s="203" t="s">
        <v>994</v>
      </c>
      <c r="G239" s="201"/>
      <c r="H239" s="204">
        <v>5827</v>
      </c>
      <c r="I239" s="205"/>
      <c r="J239" s="201"/>
      <c r="K239" s="201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219</v>
      </c>
      <c r="AU239" s="210" t="s">
        <v>81</v>
      </c>
      <c r="AV239" s="13" t="s">
        <v>81</v>
      </c>
      <c r="AW239" s="13" t="s">
        <v>33</v>
      </c>
      <c r="AX239" s="13" t="s">
        <v>79</v>
      </c>
      <c r="AY239" s="210" t="s">
        <v>137</v>
      </c>
    </row>
    <row r="240" spans="1:65" s="2" customFormat="1" ht="16.5" customHeight="1">
      <c r="A240" s="35"/>
      <c r="B240" s="36"/>
      <c r="C240" s="243" t="s">
        <v>416</v>
      </c>
      <c r="D240" s="243" t="s">
        <v>364</v>
      </c>
      <c r="E240" s="244" t="s">
        <v>411</v>
      </c>
      <c r="F240" s="245" t="s">
        <v>412</v>
      </c>
      <c r="G240" s="246" t="s">
        <v>413</v>
      </c>
      <c r="H240" s="247">
        <v>116.54</v>
      </c>
      <c r="I240" s="248"/>
      <c r="J240" s="249">
        <f>ROUND(I240*H240,2)</f>
        <v>0</v>
      </c>
      <c r="K240" s="245" t="s">
        <v>215</v>
      </c>
      <c r="L240" s="250"/>
      <c r="M240" s="251" t="s">
        <v>19</v>
      </c>
      <c r="N240" s="252" t="s">
        <v>42</v>
      </c>
      <c r="O240" s="65"/>
      <c r="P240" s="183">
        <f>O240*H240</f>
        <v>0</v>
      </c>
      <c r="Q240" s="183">
        <v>0.001</v>
      </c>
      <c r="R240" s="183">
        <f>Q240*H240</f>
        <v>0.11654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181</v>
      </c>
      <c r="AT240" s="185" t="s">
        <v>364</v>
      </c>
      <c r="AU240" s="185" t="s">
        <v>81</v>
      </c>
      <c r="AY240" s="18" t="s">
        <v>137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79</v>
      </c>
      <c r="BK240" s="186">
        <f>ROUND(I240*H240,2)</f>
        <v>0</v>
      </c>
      <c r="BL240" s="18" t="s">
        <v>162</v>
      </c>
      <c r="BM240" s="185" t="s">
        <v>995</v>
      </c>
    </row>
    <row r="241" spans="1:47" s="2" customFormat="1" ht="10.2">
      <c r="A241" s="35"/>
      <c r="B241" s="36"/>
      <c r="C241" s="37"/>
      <c r="D241" s="187" t="s">
        <v>150</v>
      </c>
      <c r="E241" s="37"/>
      <c r="F241" s="188" t="s">
        <v>412</v>
      </c>
      <c r="G241" s="37"/>
      <c r="H241" s="37"/>
      <c r="I241" s="189"/>
      <c r="J241" s="37"/>
      <c r="K241" s="37"/>
      <c r="L241" s="40"/>
      <c r="M241" s="190"/>
      <c r="N241" s="191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150</v>
      </c>
      <c r="AU241" s="18" t="s">
        <v>81</v>
      </c>
    </row>
    <row r="242" spans="2:51" s="13" customFormat="1" ht="10.2">
      <c r="B242" s="200"/>
      <c r="C242" s="201"/>
      <c r="D242" s="187" t="s">
        <v>219</v>
      </c>
      <c r="E242" s="201"/>
      <c r="F242" s="203" t="s">
        <v>996</v>
      </c>
      <c r="G242" s="201"/>
      <c r="H242" s="204">
        <v>116.54</v>
      </c>
      <c r="I242" s="205"/>
      <c r="J242" s="201"/>
      <c r="K242" s="201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219</v>
      </c>
      <c r="AU242" s="210" t="s">
        <v>81</v>
      </c>
      <c r="AV242" s="13" t="s">
        <v>81</v>
      </c>
      <c r="AW242" s="13" t="s">
        <v>4</v>
      </c>
      <c r="AX242" s="13" t="s">
        <v>79</v>
      </c>
      <c r="AY242" s="210" t="s">
        <v>137</v>
      </c>
    </row>
    <row r="243" spans="1:65" s="2" customFormat="1" ht="24.15" customHeight="1">
      <c r="A243" s="35"/>
      <c r="B243" s="36"/>
      <c r="C243" s="174" t="s">
        <v>423</v>
      </c>
      <c r="D243" s="174" t="s">
        <v>144</v>
      </c>
      <c r="E243" s="175" t="s">
        <v>417</v>
      </c>
      <c r="F243" s="176" t="s">
        <v>418</v>
      </c>
      <c r="G243" s="177" t="s">
        <v>214</v>
      </c>
      <c r="H243" s="178">
        <v>3784</v>
      </c>
      <c r="I243" s="179"/>
      <c r="J243" s="180">
        <f>ROUND(I243*H243,2)</f>
        <v>0</v>
      </c>
      <c r="K243" s="176" t="s">
        <v>215</v>
      </c>
      <c r="L243" s="40"/>
      <c r="M243" s="181" t="s">
        <v>19</v>
      </c>
      <c r="N243" s="182" t="s">
        <v>42</v>
      </c>
      <c r="O243" s="65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162</v>
      </c>
      <c r="AT243" s="185" t="s">
        <v>144</v>
      </c>
      <c r="AU243" s="185" t="s">
        <v>81</v>
      </c>
      <c r="AY243" s="18" t="s">
        <v>137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79</v>
      </c>
      <c r="BK243" s="186">
        <f>ROUND(I243*H243,2)</f>
        <v>0</v>
      </c>
      <c r="BL243" s="18" t="s">
        <v>162</v>
      </c>
      <c r="BM243" s="185" t="s">
        <v>997</v>
      </c>
    </row>
    <row r="244" spans="1:47" s="2" customFormat="1" ht="19.2">
      <c r="A244" s="35"/>
      <c r="B244" s="36"/>
      <c r="C244" s="37"/>
      <c r="D244" s="187" t="s">
        <v>150</v>
      </c>
      <c r="E244" s="37"/>
      <c r="F244" s="188" t="s">
        <v>420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150</v>
      </c>
      <c r="AU244" s="18" t="s">
        <v>81</v>
      </c>
    </row>
    <row r="245" spans="1:47" s="2" customFormat="1" ht="10.2">
      <c r="A245" s="35"/>
      <c r="B245" s="36"/>
      <c r="C245" s="37"/>
      <c r="D245" s="192" t="s">
        <v>160</v>
      </c>
      <c r="E245" s="37"/>
      <c r="F245" s="193" t="s">
        <v>421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160</v>
      </c>
      <c r="AU245" s="18" t="s">
        <v>81</v>
      </c>
    </row>
    <row r="246" spans="2:51" s="13" customFormat="1" ht="10.2">
      <c r="B246" s="200"/>
      <c r="C246" s="201"/>
      <c r="D246" s="187" t="s">
        <v>219</v>
      </c>
      <c r="E246" s="202" t="s">
        <v>19</v>
      </c>
      <c r="F246" s="203" t="s">
        <v>998</v>
      </c>
      <c r="G246" s="201"/>
      <c r="H246" s="204">
        <v>3784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219</v>
      </c>
      <c r="AU246" s="210" t="s">
        <v>81</v>
      </c>
      <c r="AV246" s="13" t="s">
        <v>81</v>
      </c>
      <c r="AW246" s="13" t="s">
        <v>33</v>
      </c>
      <c r="AX246" s="13" t="s">
        <v>79</v>
      </c>
      <c r="AY246" s="210" t="s">
        <v>137</v>
      </c>
    </row>
    <row r="247" spans="1:65" s="2" customFormat="1" ht="16.5" customHeight="1">
      <c r="A247" s="35"/>
      <c r="B247" s="36"/>
      <c r="C247" s="174" t="s">
        <v>429</v>
      </c>
      <c r="D247" s="174" t="s">
        <v>144</v>
      </c>
      <c r="E247" s="175" t="s">
        <v>424</v>
      </c>
      <c r="F247" s="176" t="s">
        <v>425</v>
      </c>
      <c r="G247" s="177" t="s">
        <v>214</v>
      </c>
      <c r="H247" s="178">
        <v>5827</v>
      </c>
      <c r="I247" s="179"/>
      <c r="J247" s="180">
        <f>ROUND(I247*H247,2)</f>
        <v>0</v>
      </c>
      <c r="K247" s="176" t="s">
        <v>215</v>
      </c>
      <c r="L247" s="40"/>
      <c r="M247" s="181" t="s">
        <v>19</v>
      </c>
      <c r="N247" s="182" t="s">
        <v>42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162</v>
      </c>
      <c r="AT247" s="185" t="s">
        <v>144</v>
      </c>
      <c r="AU247" s="185" t="s">
        <v>81</v>
      </c>
      <c r="AY247" s="18" t="s">
        <v>137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79</v>
      </c>
      <c r="BK247" s="186">
        <f>ROUND(I247*H247,2)</f>
        <v>0</v>
      </c>
      <c r="BL247" s="18" t="s">
        <v>162</v>
      </c>
      <c r="BM247" s="185" t="s">
        <v>999</v>
      </c>
    </row>
    <row r="248" spans="1:47" s="2" customFormat="1" ht="28.8">
      <c r="A248" s="35"/>
      <c r="B248" s="36"/>
      <c r="C248" s="37"/>
      <c r="D248" s="187" t="s">
        <v>150</v>
      </c>
      <c r="E248" s="37"/>
      <c r="F248" s="188" t="s">
        <v>427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150</v>
      </c>
      <c r="AU248" s="18" t="s">
        <v>81</v>
      </c>
    </row>
    <row r="249" spans="1:47" s="2" customFormat="1" ht="10.2">
      <c r="A249" s="35"/>
      <c r="B249" s="36"/>
      <c r="C249" s="37"/>
      <c r="D249" s="192" t="s">
        <v>160</v>
      </c>
      <c r="E249" s="37"/>
      <c r="F249" s="193" t="s">
        <v>428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160</v>
      </c>
      <c r="AU249" s="18" t="s">
        <v>81</v>
      </c>
    </row>
    <row r="250" spans="2:51" s="13" customFormat="1" ht="10.2">
      <c r="B250" s="200"/>
      <c r="C250" s="201"/>
      <c r="D250" s="187" t="s">
        <v>219</v>
      </c>
      <c r="E250" s="202" t="s">
        <v>19</v>
      </c>
      <c r="F250" s="203" t="s">
        <v>994</v>
      </c>
      <c r="G250" s="201"/>
      <c r="H250" s="204">
        <v>5827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219</v>
      </c>
      <c r="AU250" s="210" t="s">
        <v>81</v>
      </c>
      <c r="AV250" s="13" t="s">
        <v>81</v>
      </c>
      <c r="AW250" s="13" t="s">
        <v>33</v>
      </c>
      <c r="AX250" s="13" t="s">
        <v>79</v>
      </c>
      <c r="AY250" s="210" t="s">
        <v>137</v>
      </c>
    </row>
    <row r="251" spans="1:65" s="2" customFormat="1" ht="24.15" customHeight="1">
      <c r="A251" s="35"/>
      <c r="B251" s="36"/>
      <c r="C251" s="174" t="s">
        <v>436</v>
      </c>
      <c r="D251" s="174" t="s">
        <v>144</v>
      </c>
      <c r="E251" s="175" t="s">
        <v>430</v>
      </c>
      <c r="F251" s="176" t="s">
        <v>431</v>
      </c>
      <c r="G251" s="177" t="s">
        <v>214</v>
      </c>
      <c r="H251" s="178">
        <v>5827</v>
      </c>
      <c r="I251" s="179"/>
      <c r="J251" s="180">
        <f>ROUND(I251*H251,2)</f>
        <v>0</v>
      </c>
      <c r="K251" s="176" t="s">
        <v>215</v>
      </c>
      <c r="L251" s="40"/>
      <c r="M251" s="181" t="s">
        <v>19</v>
      </c>
      <c r="N251" s="182" t="s">
        <v>42</v>
      </c>
      <c r="O251" s="65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162</v>
      </c>
      <c r="AT251" s="185" t="s">
        <v>144</v>
      </c>
      <c r="AU251" s="185" t="s">
        <v>81</v>
      </c>
      <c r="AY251" s="18" t="s">
        <v>137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18" t="s">
        <v>79</v>
      </c>
      <c r="BK251" s="186">
        <f>ROUND(I251*H251,2)</f>
        <v>0</v>
      </c>
      <c r="BL251" s="18" t="s">
        <v>162</v>
      </c>
      <c r="BM251" s="185" t="s">
        <v>1000</v>
      </c>
    </row>
    <row r="252" spans="1:47" s="2" customFormat="1" ht="28.8">
      <c r="A252" s="35"/>
      <c r="B252" s="36"/>
      <c r="C252" s="37"/>
      <c r="D252" s="187" t="s">
        <v>150</v>
      </c>
      <c r="E252" s="37"/>
      <c r="F252" s="188" t="s">
        <v>433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150</v>
      </c>
      <c r="AU252" s="18" t="s">
        <v>81</v>
      </c>
    </row>
    <row r="253" spans="1:47" s="2" customFormat="1" ht="10.2">
      <c r="A253" s="35"/>
      <c r="B253" s="36"/>
      <c r="C253" s="37"/>
      <c r="D253" s="192" t="s">
        <v>160</v>
      </c>
      <c r="E253" s="37"/>
      <c r="F253" s="193" t="s">
        <v>434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160</v>
      </c>
      <c r="AU253" s="18" t="s">
        <v>81</v>
      </c>
    </row>
    <row r="254" spans="2:51" s="13" customFormat="1" ht="10.2">
      <c r="B254" s="200"/>
      <c r="C254" s="201"/>
      <c r="D254" s="187" t="s">
        <v>219</v>
      </c>
      <c r="E254" s="202" t="s">
        <v>19</v>
      </c>
      <c r="F254" s="203" t="s">
        <v>994</v>
      </c>
      <c r="G254" s="201"/>
      <c r="H254" s="204">
        <v>5827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219</v>
      </c>
      <c r="AU254" s="210" t="s">
        <v>81</v>
      </c>
      <c r="AV254" s="13" t="s">
        <v>81</v>
      </c>
      <c r="AW254" s="13" t="s">
        <v>33</v>
      </c>
      <c r="AX254" s="13" t="s">
        <v>71</v>
      </c>
      <c r="AY254" s="210" t="s">
        <v>137</v>
      </c>
    </row>
    <row r="255" spans="2:51" s="14" customFormat="1" ht="10.2">
      <c r="B255" s="211"/>
      <c r="C255" s="212"/>
      <c r="D255" s="187" t="s">
        <v>219</v>
      </c>
      <c r="E255" s="213" t="s">
        <v>19</v>
      </c>
      <c r="F255" s="214" t="s">
        <v>435</v>
      </c>
      <c r="G255" s="212"/>
      <c r="H255" s="213" t="s">
        <v>19</v>
      </c>
      <c r="I255" s="215"/>
      <c r="J255" s="212"/>
      <c r="K255" s="212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219</v>
      </c>
      <c r="AU255" s="220" t="s">
        <v>81</v>
      </c>
      <c r="AV255" s="14" t="s">
        <v>79</v>
      </c>
      <c r="AW255" s="14" t="s">
        <v>33</v>
      </c>
      <c r="AX255" s="14" t="s">
        <v>71</v>
      </c>
      <c r="AY255" s="220" t="s">
        <v>137</v>
      </c>
    </row>
    <row r="256" spans="2:51" s="15" customFormat="1" ht="10.2">
      <c r="B256" s="221"/>
      <c r="C256" s="222"/>
      <c r="D256" s="187" t="s">
        <v>219</v>
      </c>
      <c r="E256" s="223" t="s">
        <v>19</v>
      </c>
      <c r="F256" s="224" t="s">
        <v>292</v>
      </c>
      <c r="G256" s="222"/>
      <c r="H256" s="225">
        <v>5827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219</v>
      </c>
      <c r="AU256" s="231" t="s">
        <v>81</v>
      </c>
      <c r="AV256" s="15" t="s">
        <v>162</v>
      </c>
      <c r="AW256" s="15" t="s">
        <v>33</v>
      </c>
      <c r="AX256" s="15" t="s">
        <v>79</v>
      </c>
      <c r="AY256" s="231" t="s">
        <v>137</v>
      </c>
    </row>
    <row r="257" spans="1:65" s="2" customFormat="1" ht="16.5" customHeight="1">
      <c r="A257" s="35"/>
      <c r="B257" s="36"/>
      <c r="C257" s="243" t="s">
        <v>441</v>
      </c>
      <c r="D257" s="243" t="s">
        <v>364</v>
      </c>
      <c r="E257" s="244" t="s">
        <v>437</v>
      </c>
      <c r="F257" s="245" t="s">
        <v>438</v>
      </c>
      <c r="G257" s="246" t="s">
        <v>274</v>
      </c>
      <c r="H257" s="247">
        <v>582.7</v>
      </c>
      <c r="I257" s="248"/>
      <c r="J257" s="249">
        <f>ROUND(I257*H257,2)</f>
        <v>0</v>
      </c>
      <c r="K257" s="245" t="s">
        <v>215</v>
      </c>
      <c r="L257" s="250"/>
      <c r="M257" s="251" t="s">
        <v>19</v>
      </c>
      <c r="N257" s="252" t="s">
        <v>42</v>
      </c>
      <c r="O257" s="65"/>
      <c r="P257" s="183">
        <f>O257*H257</f>
        <v>0</v>
      </c>
      <c r="Q257" s="183">
        <v>0.21</v>
      </c>
      <c r="R257" s="183">
        <f>Q257*H257</f>
        <v>122.367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181</v>
      </c>
      <c r="AT257" s="185" t="s">
        <v>364</v>
      </c>
      <c r="AU257" s="185" t="s">
        <v>81</v>
      </c>
      <c r="AY257" s="18" t="s">
        <v>137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79</v>
      </c>
      <c r="BK257" s="186">
        <f>ROUND(I257*H257,2)</f>
        <v>0</v>
      </c>
      <c r="BL257" s="18" t="s">
        <v>162</v>
      </c>
      <c r="BM257" s="185" t="s">
        <v>1001</v>
      </c>
    </row>
    <row r="258" spans="1:47" s="2" customFormat="1" ht="10.2">
      <c r="A258" s="35"/>
      <c r="B258" s="36"/>
      <c r="C258" s="37"/>
      <c r="D258" s="187" t="s">
        <v>150</v>
      </c>
      <c r="E258" s="37"/>
      <c r="F258" s="188" t="s">
        <v>438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150</v>
      </c>
      <c r="AU258" s="18" t="s">
        <v>81</v>
      </c>
    </row>
    <row r="259" spans="2:51" s="13" customFormat="1" ht="10.2">
      <c r="B259" s="200"/>
      <c r="C259" s="201"/>
      <c r="D259" s="187" t="s">
        <v>219</v>
      </c>
      <c r="E259" s="202" t="s">
        <v>19</v>
      </c>
      <c r="F259" s="203" t="s">
        <v>1002</v>
      </c>
      <c r="G259" s="201"/>
      <c r="H259" s="204">
        <v>582.7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219</v>
      </c>
      <c r="AU259" s="210" t="s">
        <v>81</v>
      </c>
      <c r="AV259" s="13" t="s">
        <v>81</v>
      </c>
      <c r="AW259" s="13" t="s">
        <v>33</v>
      </c>
      <c r="AX259" s="13" t="s">
        <v>79</v>
      </c>
      <c r="AY259" s="210" t="s">
        <v>137</v>
      </c>
    </row>
    <row r="260" spans="2:63" s="12" customFormat="1" ht="22.8" customHeight="1">
      <c r="B260" s="158"/>
      <c r="C260" s="159"/>
      <c r="D260" s="160" t="s">
        <v>70</v>
      </c>
      <c r="E260" s="172" t="s">
        <v>81</v>
      </c>
      <c r="F260" s="172" t="s">
        <v>138</v>
      </c>
      <c r="G260" s="159"/>
      <c r="H260" s="159"/>
      <c r="I260" s="162"/>
      <c r="J260" s="173">
        <f>BK260</f>
        <v>0</v>
      </c>
      <c r="K260" s="159"/>
      <c r="L260" s="164"/>
      <c r="M260" s="165"/>
      <c r="N260" s="166"/>
      <c r="O260" s="166"/>
      <c r="P260" s="167">
        <f>SUM(P261:P281)</f>
        <v>0</v>
      </c>
      <c r="Q260" s="166"/>
      <c r="R260" s="167">
        <f>SUM(R261:R281)</f>
        <v>3.605424</v>
      </c>
      <c r="S260" s="166"/>
      <c r="T260" s="168">
        <f>SUM(T261:T281)</f>
        <v>0</v>
      </c>
      <c r="AR260" s="169" t="s">
        <v>79</v>
      </c>
      <c r="AT260" s="170" t="s">
        <v>70</v>
      </c>
      <c r="AU260" s="170" t="s">
        <v>79</v>
      </c>
      <c r="AY260" s="169" t="s">
        <v>137</v>
      </c>
      <c r="BK260" s="171">
        <f>SUM(BK261:BK281)</f>
        <v>0</v>
      </c>
    </row>
    <row r="261" spans="1:65" s="2" customFormat="1" ht="33" customHeight="1">
      <c r="A261" s="35"/>
      <c r="B261" s="36"/>
      <c r="C261" s="174" t="s">
        <v>448</v>
      </c>
      <c r="D261" s="174" t="s">
        <v>144</v>
      </c>
      <c r="E261" s="175" t="s">
        <v>1003</v>
      </c>
      <c r="F261" s="176" t="s">
        <v>1004</v>
      </c>
      <c r="G261" s="177" t="s">
        <v>274</v>
      </c>
      <c r="H261" s="178">
        <v>417.5</v>
      </c>
      <c r="I261" s="179"/>
      <c r="J261" s="180">
        <f>ROUND(I261*H261,2)</f>
        <v>0</v>
      </c>
      <c r="K261" s="176" t="s">
        <v>215</v>
      </c>
      <c r="L261" s="40"/>
      <c r="M261" s="181" t="s">
        <v>19</v>
      </c>
      <c r="N261" s="182" t="s">
        <v>42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162</v>
      </c>
      <c r="AT261" s="185" t="s">
        <v>144</v>
      </c>
      <c r="AU261" s="185" t="s">
        <v>81</v>
      </c>
      <c r="AY261" s="18" t="s">
        <v>137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79</v>
      </c>
      <c r="BK261" s="186">
        <f>ROUND(I261*H261,2)</f>
        <v>0</v>
      </c>
      <c r="BL261" s="18" t="s">
        <v>162</v>
      </c>
      <c r="BM261" s="185" t="s">
        <v>1005</v>
      </c>
    </row>
    <row r="262" spans="1:47" s="2" customFormat="1" ht="28.8">
      <c r="A262" s="35"/>
      <c r="B262" s="36"/>
      <c r="C262" s="37"/>
      <c r="D262" s="187" t="s">
        <v>150</v>
      </c>
      <c r="E262" s="37"/>
      <c r="F262" s="188" t="s">
        <v>1006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150</v>
      </c>
      <c r="AU262" s="18" t="s">
        <v>81</v>
      </c>
    </row>
    <row r="263" spans="1:47" s="2" customFormat="1" ht="10.2">
      <c r="A263" s="35"/>
      <c r="B263" s="36"/>
      <c r="C263" s="37"/>
      <c r="D263" s="192" t="s">
        <v>160</v>
      </c>
      <c r="E263" s="37"/>
      <c r="F263" s="193" t="s">
        <v>1007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160</v>
      </c>
      <c r="AU263" s="18" t="s">
        <v>81</v>
      </c>
    </row>
    <row r="264" spans="2:51" s="13" customFormat="1" ht="10.2">
      <c r="B264" s="200"/>
      <c r="C264" s="201"/>
      <c r="D264" s="187" t="s">
        <v>219</v>
      </c>
      <c r="E264" s="202" t="s">
        <v>19</v>
      </c>
      <c r="F264" s="203" t="s">
        <v>1008</v>
      </c>
      <c r="G264" s="201"/>
      <c r="H264" s="204">
        <v>402.5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219</v>
      </c>
      <c r="AU264" s="210" t="s">
        <v>81</v>
      </c>
      <c r="AV264" s="13" t="s">
        <v>81</v>
      </c>
      <c r="AW264" s="13" t="s">
        <v>33</v>
      </c>
      <c r="AX264" s="13" t="s">
        <v>71</v>
      </c>
      <c r="AY264" s="210" t="s">
        <v>137</v>
      </c>
    </row>
    <row r="265" spans="2:51" s="13" customFormat="1" ht="10.2">
      <c r="B265" s="200"/>
      <c r="C265" s="201"/>
      <c r="D265" s="187" t="s">
        <v>219</v>
      </c>
      <c r="E265" s="202" t="s">
        <v>19</v>
      </c>
      <c r="F265" s="203" t="s">
        <v>1009</v>
      </c>
      <c r="G265" s="201"/>
      <c r="H265" s="204">
        <v>15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219</v>
      </c>
      <c r="AU265" s="210" t="s">
        <v>81</v>
      </c>
      <c r="AV265" s="13" t="s">
        <v>81</v>
      </c>
      <c r="AW265" s="13" t="s">
        <v>33</v>
      </c>
      <c r="AX265" s="13" t="s">
        <v>71</v>
      </c>
      <c r="AY265" s="210" t="s">
        <v>137</v>
      </c>
    </row>
    <row r="266" spans="2:51" s="15" customFormat="1" ht="10.2">
      <c r="B266" s="221"/>
      <c r="C266" s="222"/>
      <c r="D266" s="187" t="s">
        <v>219</v>
      </c>
      <c r="E266" s="223" t="s">
        <v>19</v>
      </c>
      <c r="F266" s="224" t="s">
        <v>292</v>
      </c>
      <c r="G266" s="222"/>
      <c r="H266" s="225">
        <v>417.5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219</v>
      </c>
      <c r="AU266" s="231" t="s">
        <v>81</v>
      </c>
      <c r="AV266" s="15" t="s">
        <v>162</v>
      </c>
      <c r="AW266" s="15" t="s">
        <v>33</v>
      </c>
      <c r="AX266" s="15" t="s">
        <v>79</v>
      </c>
      <c r="AY266" s="231" t="s">
        <v>137</v>
      </c>
    </row>
    <row r="267" spans="1:65" s="2" customFormat="1" ht="24.15" customHeight="1">
      <c r="A267" s="35"/>
      <c r="B267" s="36"/>
      <c r="C267" s="174" t="s">
        <v>453</v>
      </c>
      <c r="D267" s="174" t="s">
        <v>144</v>
      </c>
      <c r="E267" s="175" t="s">
        <v>442</v>
      </c>
      <c r="F267" s="176" t="s">
        <v>443</v>
      </c>
      <c r="G267" s="177" t="s">
        <v>214</v>
      </c>
      <c r="H267" s="178">
        <v>7511.3</v>
      </c>
      <c r="I267" s="179"/>
      <c r="J267" s="180">
        <f>ROUND(I267*H267,2)</f>
        <v>0</v>
      </c>
      <c r="K267" s="176" t="s">
        <v>215</v>
      </c>
      <c r="L267" s="40"/>
      <c r="M267" s="181" t="s">
        <v>19</v>
      </c>
      <c r="N267" s="182" t="s">
        <v>42</v>
      </c>
      <c r="O267" s="65"/>
      <c r="P267" s="183">
        <f>O267*H267</f>
        <v>0</v>
      </c>
      <c r="Q267" s="183">
        <v>0.00027</v>
      </c>
      <c r="R267" s="183">
        <f>Q267*H267</f>
        <v>2.028051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162</v>
      </c>
      <c r="AT267" s="185" t="s">
        <v>144</v>
      </c>
      <c r="AU267" s="185" t="s">
        <v>81</v>
      </c>
      <c r="AY267" s="18" t="s">
        <v>137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79</v>
      </c>
      <c r="BK267" s="186">
        <f>ROUND(I267*H267,2)</f>
        <v>0</v>
      </c>
      <c r="BL267" s="18" t="s">
        <v>162</v>
      </c>
      <c r="BM267" s="185" t="s">
        <v>1010</v>
      </c>
    </row>
    <row r="268" spans="1:47" s="2" customFormat="1" ht="38.4">
      <c r="A268" s="35"/>
      <c r="B268" s="36"/>
      <c r="C268" s="37"/>
      <c r="D268" s="187" t="s">
        <v>150</v>
      </c>
      <c r="E268" s="37"/>
      <c r="F268" s="188" t="s">
        <v>445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150</v>
      </c>
      <c r="AU268" s="18" t="s">
        <v>81</v>
      </c>
    </row>
    <row r="269" spans="1:47" s="2" customFormat="1" ht="10.2">
      <c r="A269" s="35"/>
      <c r="B269" s="36"/>
      <c r="C269" s="37"/>
      <c r="D269" s="192" t="s">
        <v>160</v>
      </c>
      <c r="E269" s="37"/>
      <c r="F269" s="193" t="s">
        <v>446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160</v>
      </c>
      <c r="AU269" s="18" t="s">
        <v>81</v>
      </c>
    </row>
    <row r="270" spans="2:51" s="13" customFormat="1" ht="10.2">
      <c r="B270" s="200"/>
      <c r="C270" s="201"/>
      <c r="D270" s="187" t="s">
        <v>219</v>
      </c>
      <c r="E270" s="202" t="s">
        <v>19</v>
      </c>
      <c r="F270" s="203" t="s">
        <v>1011</v>
      </c>
      <c r="G270" s="201"/>
      <c r="H270" s="204">
        <v>4588.8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219</v>
      </c>
      <c r="AU270" s="210" t="s">
        <v>81</v>
      </c>
      <c r="AV270" s="13" t="s">
        <v>81</v>
      </c>
      <c r="AW270" s="13" t="s">
        <v>33</v>
      </c>
      <c r="AX270" s="13" t="s">
        <v>71</v>
      </c>
      <c r="AY270" s="210" t="s">
        <v>137</v>
      </c>
    </row>
    <row r="271" spans="2:51" s="13" customFormat="1" ht="10.2">
      <c r="B271" s="200"/>
      <c r="C271" s="201"/>
      <c r="D271" s="187" t="s">
        <v>219</v>
      </c>
      <c r="E271" s="202" t="s">
        <v>19</v>
      </c>
      <c r="F271" s="203" t="s">
        <v>1012</v>
      </c>
      <c r="G271" s="201"/>
      <c r="H271" s="204">
        <v>2817.5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219</v>
      </c>
      <c r="AU271" s="210" t="s">
        <v>81</v>
      </c>
      <c r="AV271" s="13" t="s">
        <v>81</v>
      </c>
      <c r="AW271" s="13" t="s">
        <v>33</v>
      </c>
      <c r="AX271" s="13" t="s">
        <v>71</v>
      </c>
      <c r="AY271" s="210" t="s">
        <v>137</v>
      </c>
    </row>
    <row r="272" spans="2:51" s="13" customFormat="1" ht="10.2">
      <c r="B272" s="200"/>
      <c r="C272" s="201"/>
      <c r="D272" s="187" t="s">
        <v>219</v>
      </c>
      <c r="E272" s="202" t="s">
        <v>19</v>
      </c>
      <c r="F272" s="203" t="s">
        <v>1013</v>
      </c>
      <c r="G272" s="201"/>
      <c r="H272" s="204">
        <v>105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219</v>
      </c>
      <c r="AU272" s="210" t="s">
        <v>81</v>
      </c>
      <c r="AV272" s="13" t="s">
        <v>81</v>
      </c>
      <c r="AW272" s="13" t="s">
        <v>33</v>
      </c>
      <c r="AX272" s="13" t="s">
        <v>71</v>
      </c>
      <c r="AY272" s="210" t="s">
        <v>137</v>
      </c>
    </row>
    <row r="273" spans="2:51" s="15" customFormat="1" ht="10.2">
      <c r="B273" s="221"/>
      <c r="C273" s="222"/>
      <c r="D273" s="187" t="s">
        <v>219</v>
      </c>
      <c r="E273" s="223" t="s">
        <v>19</v>
      </c>
      <c r="F273" s="224" t="s">
        <v>292</v>
      </c>
      <c r="G273" s="222"/>
      <c r="H273" s="225">
        <v>7511.3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219</v>
      </c>
      <c r="AU273" s="231" t="s">
        <v>81</v>
      </c>
      <c r="AV273" s="15" t="s">
        <v>162</v>
      </c>
      <c r="AW273" s="15" t="s">
        <v>33</v>
      </c>
      <c r="AX273" s="15" t="s">
        <v>79</v>
      </c>
      <c r="AY273" s="231" t="s">
        <v>137</v>
      </c>
    </row>
    <row r="274" spans="1:65" s="2" customFormat="1" ht="16.5" customHeight="1">
      <c r="A274" s="35"/>
      <c r="B274" s="36"/>
      <c r="C274" s="243" t="s">
        <v>461</v>
      </c>
      <c r="D274" s="243" t="s">
        <v>364</v>
      </c>
      <c r="E274" s="244" t="s">
        <v>449</v>
      </c>
      <c r="F274" s="245" t="s">
        <v>450</v>
      </c>
      <c r="G274" s="246" t="s">
        <v>214</v>
      </c>
      <c r="H274" s="247">
        <v>7511.3</v>
      </c>
      <c r="I274" s="248"/>
      <c r="J274" s="249">
        <f>ROUND(I274*H274,2)</f>
        <v>0</v>
      </c>
      <c r="K274" s="245" t="s">
        <v>346</v>
      </c>
      <c r="L274" s="250"/>
      <c r="M274" s="251" t="s">
        <v>19</v>
      </c>
      <c r="N274" s="252" t="s">
        <v>42</v>
      </c>
      <c r="O274" s="65"/>
      <c r="P274" s="183">
        <f>O274*H274</f>
        <v>0</v>
      </c>
      <c r="Q274" s="183">
        <v>0.00021</v>
      </c>
      <c r="R274" s="183">
        <f>Q274*H274</f>
        <v>1.5773730000000001</v>
      </c>
      <c r="S274" s="183">
        <v>0</v>
      </c>
      <c r="T274" s="18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181</v>
      </c>
      <c r="AT274" s="185" t="s">
        <v>364</v>
      </c>
      <c r="AU274" s="185" t="s">
        <v>81</v>
      </c>
      <c r="AY274" s="18" t="s">
        <v>137</v>
      </c>
      <c r="BE274" s="186">
        <f>IF(N274="základní",J274,0)</f>
        <v>0</v>
      </c>
      <c r="BF274" s="186">
        <f>IF(N274="snížená",J274,0)</f>
        <v>0</v>
      </c>
      <c r="BG274" s="186">
        <f>IF(N274="zákl. přenesená",J274,0)</f>
        <v>0</v>
      </c>
      <c r="BH274" s="186">
        <f>IF(N274="sníž. přenesená",J274,0)</f>
        <v>0</v>
      </c>
      <c r="BI274" s="186">
        <f>IF(N274="nulová",J274,0)</f>
        <v>0</v>
      </c>
      <c r="BJ274" s="18" t="s">
        <v>79</v>
      </c>
      <c r="BK274" s="186">
        <f>ROUND(I274*H274,2)</f>
        <v>0</v>
      </c>
      <c r="BL274" s="18" t="s">
        <v>162</v>
      </c>
      <c r="BM274" s="185" t="s">
        <v>1014</v>
      </c>
    </row>
    <row r="275" spans="1:47" s="2" customFormat="1" ht="10.2">
      <c r="A275" s="35"/>
      <c r="B275" s="36"/>
      <c r="C275" s="37"/>
      <c r="D275" s="187" t="s">
        <v>150</v>
      </c>
      <c r="E275" s="37"/>
      <c r="F275" s="188" t="s">
        <v>450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150</v>
      </c>
      <c r="AU275" s="18" t="s">
        <v>81</v>
      </c>
    </row>
    <row r="276" spans="1:65" s="2" customFormat="1" ht="24.15" customHeight="1">
      <c r="A276" s="35"/>
      <c r="B276" s="36"/>
      <c r="C276" s="174" t="s">
        <v>468</v>
      </c>
      <c r="D276" s="174" t="s">
        <v>144</v>
      </c>
      <c r="E276" s="175" t="s">
        <v>1015</v>
      </c>
      <c r="F276" s="176" t="s">
        <v>1016</v>
      </c>
      <c r="G276" s="177" t="s">
        <v>274</v>
      </c>
      <c r="H276" s="178">
        <v>0.62</v>
      </c>
      <c r="I276" s="179"/>
      <c r="J276" s="180">
        <f>ROUND(I276*H276,2)</f>
        <v>0</v>
      </c>
      <c r="K276" s="176" t="s">
        <v>215</v>
      </c>
      <c r="L276" s="40"/>
      <c r="M276" s="181" t="s">
        <v>19</v>
      </c>
      <c r="N276" s="182" t="s">
        <v>42</v>
      </c>
      <c r="O276" s="65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162</v>
      </c>
      <c r="AT276" s="185" t="s">
        <v>144</v>
      </c>
      <c r="AU276" s="185" t="s">
        <v>81</v>
      </c>
      <c r="AY276" s="18" t="s">
        <v>137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79</v>
      </c>
      <c r="BK276" s="186">
        <f>ROUND(I276*H276,2)</f>
        <v>0</v>
      </c>
      <c r="BL276" s="18" t="s">
        <v>162</v>
      </c>
      <c r="BM276" s="185" t="s">
        <v>1017</v>
      </c>
    </row>
    <row r="277" spans="1:47" s="2" customFormat="1" ht="19.2">
      <c r="A277" s="35"/>
      <c r="B277" s="36"/>
      <c r="C277" s="37"/>
      <c r="D277" s="187" t="s">
        <v>150</v>
      </c>
      <c r="E277" s="37"/>
      <c r="F277" s="188" t="s">
        <v>1018</v>
      </c>
      <c r="G277" s="37"/>
      <c r="H277" s="37"/>
      <c r="I277" s="189"/>
      <c r="J277" s="37"/>
      <c r="K277" s="37"/>
      <c r="L277" s="40"/>
      <c r="M277" s="190"/>
      <c r="N277" s="191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150</v>
      </c>
      <c r="AU277" s="18" t="s">
        <v>81</v>
      </c>
    </row>
    <row r="278" spans="1:47" s="2" customFormat="1" ht="10.2">
      <c r="A278" s="35"/>
      <c r="B278" s="36"/>
      <c r="C278" s="37"/>
      <c r="D278" s="192" t="s">
        <v>160</v>
      </c>
      <c r="E278" s="37"/>
      <c r="F278" s="193" t="s">
        <v>1019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160</v>
      </c>
      <c r="AU278" s="18" t="s">
        <v>81</v>
      </c>
    </row>
    <row r="279" spans="2:51" s="13" customFormat="1" ht="10.2">
      <c r="B279" s="200"/>
      <c r="C279" s="201"/>
      <c r="D279" s="187" t="s">
        <v>219</v>
      </c>
      <c r="E279" s="202" t="s">
        <v>19</v>
      </c>
      <c r="F279" s="203" t="s">
        <v>1020</v>
      </c>
      <c r="G279" s="201"/>
      <c r="H279" s="204">
        <v>0.36</v>
      </c>
      <c r="I279" s="205"/>
      <c r="J279" s="201"/>
      <c r="K279" s="201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219</v>
      </c>
      <c r="AU279" s="210" t="s">
        <v>81</v>
      </c>
      <c r="AV279" s="13" t="s">
        <v>81</v>
      </c>
      <c r="AW279" s="13" t="s">
        <v>33</v>
      </c>
      <c r="AX279" s="13" t="s">
        <v>71</v>
      </c>
      <c r="AY279" s="210" t="s">
        <v>137</v>
      </c>
    </row>
    <row r="280" spans="2:51" s="13" customFormat="1" ht="10.2">
      <c r="B280" s="200"/>
      <c r="C280" s="201"/>
      <c r="D280" s="187" t="s">
        <v>219</v>
      </c>
      <c r="E280" s="202" t="s">
        <v>19</v>
      </c>
      <c r="F280" s="203" t="s">
        <v>1021</v>
      </c>
      <c r="G280" s="201"/>
      <c r="H280" s="204">
        <v>0.26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219</v>
      </c>
      <c r="AU280" s="210" t="s">
        <v>81</v>
      </c>
      <c r="AV280" s="13" t="s">
        <v>81</v>
      </c>
      <c r="AW280" s="13" t="s">
        <v>33</v>
      </c>
      <c r="AX280" s="13" t="s">
        <v>71</v>
      </c>
      <c r="AY280" s="210" t="s">
        <v>137</v>
      </c>
    </row>
    <row r="281" spans="2:51" s="15" customFormat="1" ht="10.2">
      <c r="B281" s="221"/>
      <c r="C281" s="222"/>
      <c r="D281" s="187" t="s">
        <v>219</v>
      </c>
      <c r="E281" s="223" t="s">
        <v>19</v>
      </c>
      <c r="F281" s="224" t="s">
        <v>292</v>
      </c>
      <c r="G281" s="222"/>
      <c r="H281" s="225">
        <v>0.62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219</v>
      </c>
      <c r="AU281" s="231" t="s">
        <v>81</v>
      </c>
      <c r="AV281" s="15" t="s">
        <v>162</v>
      </c>
      <c r="AW281" s="15" t="s">
        <v>33</v>
      </c>
      <c r="AX281" s="15" t="s">
        <v>79</v>
      </c>
      <c r="AY281" s="231" t="s">
        <v>137</v>
      </c>
    </row>
    <row r="282" spans="2:63" s="12" customFormat="1" ht="22.8" customHeight="1">
      <c r="B282" s="158"/>
      <c r="C282" s="159"/>
      <c r="D282" s="160" t="s">
        <v>70</v>
      </c>
      <c r="E282" s="172" t="s">
        <v>162</v>
      </c>
      <c r="F282" s="172" t="s">
        <v>467</v>
      </c>
      <c r="G282" s="159"/>
      <c r="H282" s="159"/>
      <c r="I282" s="162"/>
      <c r="J282" s="173">
        <f>BK282</f>
        <v>0</v>
      </c>
      <c r="K282" s="159"/>
      <c r="L282" s="164"/>
      <c r="M282" s="165"/>
      <c r="N282" s="166"/>
      <c r="O282" s="166"/>
      <c r="P282" s="167">
        <f>SUM(P283:P290)</f>
        <v>0</v>
      </c>
      <c r="Q282" s="166"/>
      <c r="R282" s="167">
        <f>SUM(R283:R290)</f>
        <v>0</v>
      </c>
      <c r="S282" s="166"/>
      <c r="T282" s="168">
        <f>SUM(T283:T290)</f>
        <v>0</v>
      </c>
      <c r="AR282" s="169" t="s">
        <v>79</v>
      </c>
      <c r="AT282" s="170" t="s">
        <v>70</v>
      </c>
      <c r="AU282" s="170" t="s">
        <v>79</v>
      </c>
      <c r="AY282" s="169" t="s">
        <v>137</v>
      </c>
      <c r="BK282" s="171">
        <f>SUM(BK283:BK290)</f>
        <v>0</v>
      </c>
    </row>
    <row r="283" spans="1:65" s="2" customFormat="1" ht="24.15" customHeight="1">
      <c r="A283" s="35"/>
      <c r="B283" s="36"/>
      <c r="C283" s="174" t="s">
        <v>475</v>
      </c>
      <c r="D283" s="174" t="s">
        <v>144</v>
      </c>
      <c r="E283" s="175" t="s">
        <v>469</v>
      </c>
      <c r="F283" s="176" t="s">
        <v>470</v>
      </c>
      <c r="G283" s="177" t="s">
        <v>214</v>
      </c>
      <c r="H283" s="178">
        <v>32</v>
      </c>
      <c r="I283" s="179"/>
      <c r="J283" s="180">
        <f>ROUND(I283*H283,2)</f>
        <v>0</v>
      </c>
      <c r="K283" s="176" t="s">
        <v>215</v>
      </c>
      <c r="L283" s="40"/>
      <c r="M283" s="181" t="s">
        <v>19</v>
      </c>
      <c r="N283" s="182" t="s">
        <v>42</v>
      </c>
      <c r="O283" s="65"/>
      <c r="P283" s="183">
        <f>O283*H283</f>
        <v>0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162</v>
      </c>
      <c r="AT283" s="185" t="s">
        <v>144</v>
      </c>
      <c r="AU283" s="185" t="s">
        <v>81</v>
      </c>
      <c r="AY283" s="18" t="s">
        <v>137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8" t="s">
        <v>79</v>
      </c>
      <c r="BK283" s="186">
        <f>ROUND(I283*H283,2)</f>
        <v>0</v>
      </c>
      <c r="BL283" s="18" t="s">
        <v>162</v>
      </c>
      <c r="BM283" s="185" t="s">
        <v>1022</v>
      </c>
    </row>
    <row r="284" spans="1:47" s="2" customFormat="1" ht="19.2">
      <c r="A284" s="35"/>
      <c r="B284" s="36"/>
      <c r="C284" s="37"/>
      <c r="D284" s="187" t="s">
        <v>150</v>
      </c>
      <c r="E284" s="37"/>
      <c r="F284" s="188" t="s">
        <v>472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150</v>
      </c>
      <c r="AU284" s="18" t="s">
        <v>81</v>
      </c>
    </row>
    <row r="285" spans="1:47" s="2" customFormat="1" ht="10.2">
      <c r="A285" s="35"/>
      <c r="B285" s="36"/>
      <c r="C285" s="37"/>
      <c r="D285" s="192" t="s">
        <v>160</v>
      </c>
      <c r="E285" s="37"/>
      <c r="F285" s="193" t="s">
        <v>473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160</v>
      </c>
      <c r="AU285" s="18" t="s">
        <v>81</v>
      </c>
    </row>
    <row r="286" spans="2:51" s="13" customFormat="1" ht="10.2">
      <c r="B286" s="200"/>
      <c r="C286" s="201"/>
      <c r="D286" s="187" t="s">
        <v>219</v>
      </c>
      <c r="E286" s="202" t="s">
        <v>19</v>
      </c>
      <c r="F286" s="203" t="s">
        <v>423</v>
      </c>
      <c r="G286" s="201"/>
      <c r="H286" s="204">
        <v>32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219</v>
      </c>
      <c r="AU286" s="210" t="s">
        <v>81</v>
      </c>
      <c r="AV286" s="13" t="s">
        <v>81</v>
      </c>
      <c r="AW286" s="13" t="s">
        <v>33</v>
      </c>
      <c r="AX286" s="13" t="s">
        <v>79</v>
      </c>
      <c r="AY286" s="210" t="s">
        <v>137</v>
      </c>
    </row>
    <row r="287" spans="1:65" s="2" customFormat="1" ht="24.15" customHeight="1">
      <c r="A287" s="35"/>
      <c r="B287" s="36"/>
      <c r="C287" s="174" t="s">
        <v>465</v>
      </c>
      <c r="D287" s="174" t="s">
        <v>144</v>
      </c>
      <c r="E287" s="175" t="s">
        <v>1023</v>
      </c>
      <c r="F287" s="176" t="s">
        <v>1024</v>
      </c>
      <c r="G287" s="177" t="s">
        <v>214</v>
      </c>
      <c r="H287" s="178">
        <v>1.836</v>
      </c>
      <c r="I287" s="179"/>
      <c r="J287" s="180">
        <f>ROUND(I287*H287,2)</f>
        <v>0</v>
      </c>
      <c r="K287" s="176" t="s">
        <v>215</v>
      </c>
      <c r="L287" s="40"/>
      <c r="M287" s="181" t="s">
        <v>19</v>
      </c>
      <c r="N287" s="182" t="s">
        <v>42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162</v>
      </c>
      <c r="AT287" s="185" t="s">
        <v>144</v>
      </c>
      <c r="AU287" s="185" t="s">
        <v>81</v>
      </c>
      <c r="AY287" s="18" t="s">
        <v>137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79</v>
      </c>
      <c r="BK287" s="186">
        <f>ROUND(I287*H287,2)</f>
        <v>0</v>
      </c>
      <c r="BL287" s="18" t="s">
        <v>162</v>
      </c>
      <c r="BM287" s="185" t="s">
        <v>1025</v>
      </c>
    </row>
    <row r="288" spans="1:47" s="2" customFormat="1" ht="19.2">
      <c r="A288" s="35"/>
      <c r="B288" s="36"/>
      <c r="C288" s="37"/>
      <c r="D288" s="187" t="s">
        <v>150</v>
      </c>
      <c r="E288" s="37"/>
      <c r="F288" s="188" t="s">
        <v>1026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150</v>
      </c>
      <c r="AU288" s="18" t="s">
        <v>81</v>
      </c>
    </row>
    <row r="289" spans="1:47" s="2" customFormat="1" ht="10.2">
      <c r="A289" s="35"/>
      <c r="B289" s="36"/>
      <c r="C289" s="37"/>
      <c r="D289" s="192" t="s">
        <v>160</v>
      </c>
      <c r="E289" s="37"/>
      <c r="F289" s="193" t="s">
        <v>1027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160</v>
      </c>
      <c r="AU289" s="18" t="s">
        <v>81</v>
      </c>
    </row>
    <row r="290" spans="2:51" s="13" customFormat="1" ht="10.2">
      <c r="B290" s="200"/>
      <c r="C290" s="201"/>
      <c r="D290" s="187" t="s">
        <v>219</v>
      </c>
      <c r="E290" s="202" t="s">
        <v>19</v>
      </c>
      <c r="F290" s="203" t="s">
        <v>1028</v>
      </c>
      <c r="G290" s="201"/>
      <c r="H290" s="204">
        <v>1.836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219</v>
      </c>
      <c r="AU290" s="210" t="s">
        <v>81</v>
      </c>
      <c r="AV290" s="13" t="s">
        <v>81</v>
      </c>
      <c r="AW290" s="13" t="s">
        <v>33</v>
      </c>
      <c r="AX290" s="13" t="s">
        <v>79</v>
      </c>
      <c r="AY290" s="210" t="s">
        <v>137</v>
      </c>
    </row>
    <row r="291" spans="2:63" s="12" customFormat="1" ht="22.8" customHeight="1">
      <c r="B291" s="158"/>
      <c r="C291" s="159"/>
      <c r="D291" s="160" t="s">
        <v>70</v>
      </c>
      <c r="E291" s="172" t="s">
        <v>141</v>
      </c>
      <c r="F291" s="172" t="s">
        <v>474</v>
      </c>
      <c r="G291" s="159"/>
      <c r="H291" s="159"/>
      <c r="I291" s="162"/>
      <c r="J291" s="173">
        <f>BK291</f>
        <v>0</v>
      </c>
      <c r="K291" s="159"/>
      <c r="L291" s="164"/>
      <c r="M291" s="165"/>
      <c r="N291" s="166"/>
      <c r="O291" s="166"/>
      <c r="P291" s="167">
        <f>SUM(P292:P338)</f>
        <v>0</v>
      </c>
      <c r="Q291" s="166"/>
      <c r="R291" s="167">
        <f>SUM(R292:R338)</f>
        <v>216.38368</v>
      </c>
      <c r="S291" s="166"/>
      <c r="T291" s="168">
        <f>SUM(T292:T338)</f>
        <v>0</v>
      </c>
      <c r="AR291" s="169" t="s">
        <v>79</v>
      </c>
      <c r="AT291" s="170" t="s">
        <v>70</v>
      </c>
      <c r="AU291" s="170" t="s">
        <v>79</v>
      </c>
      <c r="AY291" s="169" t="s">
        <v>137</v>
      </c>
      <c r="BK291" s="171">
        <f>SUM(BK292:BK338)</f>
        <v>0</v>
      </c>
    </row>
    <row r="292" spans="1:65" s="2" customFormat="1" ht="16.5" customHeight="1">
      <c r="A292" s="35"/>
      <c r="B292" s="36"/>
      <c r="C292" s="174" t="s">
        <v>488</v>
      </c>
      <c r="D292" s="174" t="s">
        <v>144</v>
      </c>
      <c r="E292" s="175" t="s">
        <v>476</v>
      </c>
      <c r="F292" s="176" t="s">
        <v>477</v>
      </c>
      <c r="G292" s="177" t="s">
        <v>214</v>
      </c>
      <c r="H292" s="178">
        <v>4108.56</v>
      </c>
      <c r="I292" s="179"/>
      <c r="J292" s="180">
        <f>ROUND(I292*H292,2)</f>
        <v>0</v>
      </c>
      <c r="K292" s="176" t="s">
        <v>215</v>
      </c>
      <c r="L292" s="40"/>
      <c r="M292" s="181" t="s">
        <v>19</v>
      </c>
      <c r="N292" s="182" t="s">
        <v>42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162</v>
      </c>
      <c r="AT292" s="185" t="s">
        <v>144</v>
      </c>
      <c r="AU292" s="185" t="s">
        <v>81</v>
      </c>
      <c r="AY292" s="18" t="s">
        <v>137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79</v>
      </c>
      <c r="BK292" s="186">
        <f>ROUND(I292*H292,2)</f>
        <v>0</v>
      </c>
      <c r="BL292" s="18" t="s">
        <v>162</v>
      </c>
      <c r="BM292" s="185" t="s">
        <v>1029</v>
      </c>
    </row>
    <row r="293" spans="1:47" s="2" customFormat="1" ht="19.2">
      <c r="A293" s="35"/>
      <c r="B293" s="36"/>
      <c r="C293" s="37"/>
      <c r="D293" s="187" t="s">
        <v>150</v>
      </c>
      <c r="E293" s="37"/>
      <c r="F293" s="188" t="s">
        <v>479</v>
      </c>
      <c r="G293" s="37"/>
      <c r="H293" s="37"/>
      <c r="I293" s="189"/>
      <c r="J293" s="37"/>
      <c r="K293" s="37"/>
      <c r="L293" s="40"/>
      <c r="M293" s="190"/>
      <c r="N293" s="191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150</v>
      </c>
      <c r="AU293" s="18" t="s">
        <v>81</v>
      </c>
    </row>
    <row r="294" spans="1:47" s="2" customFormat="1" ht="10.2">
      <c r="A294" s="35"/>
      <c r="B294" s="36"/>
      <c r="C294" s="37"/>
      <c r="D294" s="192" t="s">
        <v>160</v>
      </c>
      <c r="E294" s="37"/>
      <c r="F294" s="193" t="s">
        <v>480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160</v>
      </c>
      <c r="AU294" s="18" t="s">
        <v>81</v>
      </c>
    </row>
    <row r="295" spans="2:51" s="13" customFormat="1" ht="10.2">
      <c r="B295" s="200"/>
      <c r="C295" s="201"/>
      <c r="D295" s="187" t="s">
        <v>219</v>
      </c>
      <c r="E295" s="202" t="s">
        <v>19</v>
      </c>
      <c r="F295" s="203" t="s">
        <v>1030</v>
      </c>
      <c r="G295" s="201"/>
      <c r="H295" s="204">
        <v>4108.56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219</v>
      </c>
      <c r="AU295" s="210" t="s">
        <v>81</v>
      </c>
      <c r="AV295" s="13" t="s">
        <v>81</v>
      </c>
      <c r="AW295" s="13" t="s">
        <v>33</v>
      </c>
      <c r="AX295" s="13" t="s">
        <v>79</v>
      </c>
      <c r="AY295" s="210" t="s">
        <v>137</v>
      </c>
    </row>
    <row r="296" spans="1:65" s="2" customFormat="1" ht="24.15" customHeight="1">
      <c r="A296" s="35"/>
      <c r="B296" s="36"/>
      <c r="C296" s="174" t="s">
        <v>495</v>
      </c>
      <c r="D296" s="174" t="s">
        <v>144</v>
      </c>
      <c r="E296" s="175" t="s">
        <v>482</v>
      </c>
      <c r="F296" s="176" t="s">
        <v>483</v>
      </c>
      <c r="G296" s="177" t="s">
        <v>214</v>
      </c>
      <c r="H296" s="178">
        <v>4941.59</v>
      </c>
      <c r="I296" s="179"/>
      <c r="J296" s="180">
        <f>ROUND(I296*H296,2)</f>
        <v>0</v>
      </c>
      <c r="K296" s="176" t="s">
        <v>215</v>
      </c>
      <c r="L296" s="40"/>
      <c r="M296" s="181" t="s">
        <v>19</v>
      </c>
      <c r="N296" s="182" t="s">
        <v>42</v>
      </c>
      <c r="O296" s="65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162</v>
      </c>
      <c r="AT296" s="185" t="s">
        <v>144</v>
      </c>
      <c r="AU296" s="185" t="s">
        <v>81</v>
      </c>
      <c r="AY296" s="18" t="s">
        <v>137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79</v>
      </c>
      <c r="BK296" s="186">
        <f>ROUND(I296*H296,2)</f>
        <v>0</v>
      </c>
      <c r="BL296" s="18" t="s">
        <v>162</v>
      </c>
      <c r="BM296" s="185" t="s">
        <v>1031</v>
      </c>
    </row>
    <row r="297" spans="1:47" s="2" customFormat="1" ht="19.2">
      <c r="A297" s="35"/>
      <c r="B297" s="36"/>
      <c r="C297" s="37"/>
      <c r="D297" s="187" t="s">
        <v>150</v>
      </c>
      <c r="E297" s="37"/>
      <c r="F297" s="188" t="s">
        <v>485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150</v>
      </c>
      <c r="AU297" s="18" t="s">
        <v>81</v>
      </c>
    </row>
    <row r="298" spans="1:47" s="2" customFormat="1" ht="10.2">
      <c r="A298" s="35"/>
      <c r="B298" s="36"/>
      <c r="C298" s="37"/>
      <c r="D298" s="192" t="s">
        <v>160</v>
      </c>
      <c r="E298" s="37"/>
      <c r="F298" s="193" t="s">
        <v>486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160</v>
      </c>
      <c r="AU298" s="18" t="s">
        <v>81</v>
      </c>
    </row>
    <row r="299" spans="2:51" s="13" customFormat="1" ht="10.2">
      <c r="B299" s="200"/>
      <c r="C299" s="201"/>
      <c r="D299" s="187" t="s">
        <v>219</v>
      </c>
      <c r="E299" s="202" t="s">
        <v>19</v>
      </c>
      <c r="F299" s="203" t="s">
        <v>1032</v>
      </c>
      <c r="G299" s="201"/>
      <c r="H299" s="204">
        <v>4941.59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219</v>
      </c>
      <c r="AU299" s="210" t="s">
        <v>81</v>
      </c>
      <c r="AV299" s="13" t="s">
        <v>81</v>
      </c>
      <c r="AW299" s="13" t="s">
        <v>33</v>
      </c>
      <c r="AX299" s="13" t="s">
        <v>79</v>
      </c>
      <c r="AY299" s="210" t="s">
        <v>137</v>
      </c>
    </row>
    <row r="300" spans="1:65" s="2" customFormat="1" ht="24.15" customHeight="1">
      <c r="A300" s="35"/>
      <c r="B300" s="36"/>
      <c r="C300" s="174" t="s">
        <v>503</v>
      </c>
      <c r="D300" s="174" t="s">
        <v>144</v>
      </c>
      <c r="E300" s="175" t="s">
        <v>489</v>
      </c>
      <c r="F300" s="176" t="s">
        <v>490</v>
      </c>
      <c r="G300" s="177" t="s">
        <v>214</v>
      </c>
      <c r="H300" s="178">
        <v>328.28</v>
      </c>
      <c r="I300" s="179"/>
      <c r="J300" s="180">
        <f>ROUND(I300*H300,2)</f>
        <v>0</v>
      </c>
      <c r="K300" s="176" t="s">
        <v>215</v>
      </c>
      <c r="L300" s="40"/>
      <c r="M300" s="181" t="s">
        <v>19</v>
      </c>
      <c r="N300" s="182" t="s">
        <v>42</v>
      </c>
      <c r="O300" s="65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162</v>
      </c>
      <c r="AT300" s="185" t="s">
        <v>144</v>
      </c>
      <c r="AU300" s="185" t="s">
        <v>81</v>
      </c>
      <c r="AY300" s="18" t="s">
        <v>137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8" t="s">
        <v>79</v>
      </c>
      <c r="BK300" s="186">
        <f>ROUND(I300*H300,2)</f>
        <v>0</v>
      </c>
      <c r="BL300" s="18" t="s">
        <v>162</v>
      </c>
      <c r="BM300" s="185" t="s">
        <v>1033</v>
      </c>
    </row>
    <row r="301" spans="1:47" s="2" customFormat="1" ht="19.2">
      <c r="A301" s="35"/>
      <c r="B301" s="36"/>
      <c r="C301" s="37"/>
      <c r="D301" s="187" t="s">
        <v>150</v>
      </c>
      <c r="E301" s="37"/>
      <c r="F301" s="188" t="s">
        <v>492</v>
      </c>
      <c r="G301" s="37"/>
      <c r="H301" s="37"/>
      <c r="I301" s="189"/>
      <c r="J301" s="37"/>
      <c r="K301" s="37"/>
      <c r="L301" s="40"/>
      <c r="M301" s="190"/>
      <c r="N301" s="191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150</v>
      </c>
      <c r="AU301" s="18" t="s">
        <v>81</v>
      </c>
    </row>
    <row r="302" spans="1:47" s="2" customFormat="1" ht="10.2">
      <c r="A302" s="35"/>
      <c r="B302" s="36"/>
      <c r="C302" s="37"/>
      <c r="D302" s="192" t="s">
        <v>160</v>
      </c>
      <c r="E302" s="37"/>
      <c r="F302" s="193" t="s">
        <v>493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160</v>
      </c>
      <c r="AU302" s="18" t="s">
        <v>81</v>
      </c>
    </row>
    <row r="303" spans="2:51" s="13" customFormat="1" ht="10.2">
      <c r="B303" s="200"/>
      <c r="C303" s="201"/>
      <c r="D303" s="187" t="s">
        <v>219</v>
      </c>
      <c r="E303" s="202" t="s">
        <v>19</v>
      </c>
      <c r="F303" s="203" t="s">
        <v>1034</v>
      </c>
      <c r="G303" s="201"/>
      <c r="H303" s="204">
        <v>328.28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219</v>
      </c>
      <c r="AU303" s="210" t="s">
        <v>81</v>
      </c>
      <c r="AV303" s="13" t="s">
        <v>81</v>
      </c>
      <c r="AW303" s="13" t="s">
        <v>33</v>
      </c>
      <c r="AX303" s="13" t="s">
        <v>79</v>
      </c>
      <c r="AY303" s="210" t="s">
        <v>137</v>
      </c>
    </row>
    <row r="304" spans="1:65" s="2" customFormat="1" ht="33" customHeight="1">
      <c r="A304" s="35"/>
      <c r="B304" s="36"/>
      <c r="C304" s="174" t="s">
        <v>510</v>
      </c>
      <c r="D304" s="174" t="s">
        <v>144</v>
      </c>
      <c r="E304" s="175" t="s">
        <v>496</v>
      </c>
      <c r="F304" s="176" t="s">
        <v>497</v>
      </c>
      <c r="G304" s="177" t="s">
        <v>214</v>
      </c>
      <c r="H304" s="178">
        <v>3715.21</v>
      </c>
      <c r="I304" s="179"/>
      <c r="J304" s="180">
        <f>ROUND(I304*H304,2)</f>
        <v>0</v>
      </c>
      <c r="K304" s="176" t="s">
        <v>215</v>
      </c>
      <c r="L304" s="40"/>
      <c r="M304" s="181" t="s">
        <v>19</v>
      </c>
      <c r="N304" s="182" t="s">
        <v>42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</v>
      </c>
      <c r="T304" s="18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162</v>
      </c>
      <c r="AT304" s="185" t="s">
        <v>144</v>
      </c>
      <c r="AU304" s="185" t="s">
        <v>81</v>
      </c>
      <c r="AY304" s="18" t="s">
        <v>137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79</v>
      </c>
      <c r="BK304" s="186">
        <f>ROUND(I304*H304,2)</f>
        <v>0</v>
      </c>
      <c r="BL304" s="18" t="s">
        <v>162</v>
      </c>
      <c r="BM304" s="185" t="s">
        <v>1035</v>
      </c>
    </row>
    <row r="305" spans="1:47" s="2" customFormat="1" ht="28.8">
      <c r="A305" s="35"/>
      <c r="B305" s="36"/>
      <c r="C305" s="37"/>
      <c r="D305" s="187" t="s">
        <v>150</v>
      </c>
      <c r="E305" s="37"/>
      <c r="F305" s="188" t="s">
        <v>499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150</v>
      </c>
      <c r="AU305" s="18" t="s">
        <v>81</v>
      </c>
    </row>
    <row r="306" spans="1:47" s="2" customFormat="1" ht="10.2">
      <c r="A306" s="35"/>
      <c r="B306" s="36"/>
      <c r="C306" s="37"/>
      <c r="D306" s="192" t="s">
        <v>160</v>
      </c>
      <c r="E306" s="37"/>
      <c r="F306" s="193" t="s">
        <v>500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160</v>
      </c>
      <c r="AU306" s="18" t="s">
        <v>81</v>
      </c>
    </row>
    <row r="307" spans="2:51" s="14" customFormat="1" ht="10.2">
      <c r="B307" s="211"/>
      <c r="C307" s="212"/>
      <c r="D307" s="187" t="s">
        <v>219</v>
      </c>
      <c r="E307" s="213" t="s">
        <v>19</v>
      </c>
      <c r="F307" s="214" t="s">
        <v>501</v>
      </c>
      <c r="G307" s="212"/>
      <c r="H307" s="213" t="s">
        <v>19</v>
      </c>
      <c r="I307" s="215"/>
      <c r="J307" s="212"/>
      <c r="K307" s="212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219</v>
      </c>
      <c r="AU307" s="220" t="s">
        <v>81</v>
      </c>
      <c r="AV307" s="14" t="s">
        <v>79</v>
      </c>
      <c r="AW307" s="14" t="s">
        <v>33</v>
      </c>
      <c r="AX307" s="14" t="s">
        <v>71</v>
      </c>
      <c r="AY307" s="220" t="s">
        <v>137</v>
      </c>
    </row>
    <row r="308" spans="2:51" s="13" customFormat="1" ht="10.2">
      <c r="B308" s="200"/>
      <c r="C308" s="201"/>
      <c r="D308" s="187" t="s">
        <v>219</v>
      </c>
      <c r="E308" s="202" t="s">
        <v>19</v>
      </c>
      <c r="F308" s="203" t="s">
        <v>1036</v>
      </c>
      <c r="G308" s="201"/>
      <c r="H308" s="204">
        <v>3715.21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219</v>
      </c>
      <c r="AU308" s="210" t="s">
        <v>81</v>
      </c>
      <c r="AV308" s="13" t="s">
        <v>81</v>
      </c>
      <c r="AW308" s="13" t="s">
        <v>33</v>
      </c>
      <c r="AX308" s="13" t="s">
        <v>79</v>
      </c>
      <c r="AY308" s="210" t="s">
        <v>137</v>
      </c>
    </row>
    <row r="309" spans="1:65" s="2" customFormat="1" ht="21.75" customHeight="1">
      <c r="A309" s="35"/>
      <c r="B309" s="36"/>
      <c r="C309" s="174" t="s">
        <v>519</v>
      </c>
      <c r="D309" s="174" t="s">
        <v>144</v>
      </c>
      <c r="E309" s="175" t="s">
        <v>504</v>
      </c>
      <c r="F309" s="176" t="s">
        <v>505</v>
      </c>
      <c r="G309" s="177" t="s">
        <v>214</v>
      </c>
      <c r="H309" s="178">
        <v>901</v>
      </c>
      <c r="I309" s="179"/>
      <c r="J309" s="180">
        <f>ROUND(I309*H309,2)</f>
        <v>0</v>
      </c>
      <c r="K309" s="176" t="s">
        <v>215</v>
      </c>
      <c r="L309" s="40"/>
      <c r="M309" s="181" t="s">
        <v>19</v>
      </c>
      <c r="N309" s="182" t="s">
        <v>42</v>
      </c>
      <c r="O309" s="65"/>
      <c r="P309" s="183">
        <f>O309*H309</f>
        <v>0</v>
      </c>
      <c r="Q309" s="183">
        <v>0.216</v>
      </c>
      <c r="R309" s="183">
        <f>Q309*H309</f>
        <v>194.61599999999999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162</v>
      </c>
      <c r="AT309" s="185" t="s">
        <v>144</v>
      </c>
      <c r="AU309" s="185" t="s">
        <v>81</v>
      </c>
      <c r="AY309" s="18" t="s">
        <v>137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79</v>
      </c>
      <c r="BK309" s="186">
        <f>ROUND(I309*H309,2)</f>
        <v>0</v>
      </c>
      <c r="BL309" s="18" t="s">
        <v>162</v>
      </c>
      <c r="BM309" s="185" t="s">
        <v>1037</v>
      </c>
    </row>
    <row r="310" spans="1:47" s="2" customFormat="1" ht="19.2">
      <c r="A310" s="35"/>
      <c r="B310" s="36"/>
      <c r="C310" s="37"/>
      <c r="D310" s="187" t="s">
        <v>150</v>
      </c>
      <c r="E310" s="37"/>
      <c r="F310" s="188" t="s">
        <v>507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150</v>
      </c>
      <c r="AU310" s="18" t="s">
        <v>81</v>
      </c>
    </row>
    <row r="311" spans="1:47" s="2" customFormat="1" ht="10.2">
      <c r="A311" s="35"/>
      <c r="B311" s="36"/>
      <c r="C311" s="37"/>
      <c r="D311" s="192" t="s">
        <v>160</v>
      </c>
      <c r="E311" s="37"/>
      <c r="F311" s="193" t="s">
        <v>508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160</v>
      </c>
      <c r="AU311" s="18" t="s">
        <v>81</v>
      </c>
    </row>
    <row r="312" spans="2:51" s="13" customFormat="1" ht="10.2">
      <c r="B312" s="200"/>
      <c r="C312" s="201"/>
      <c r="D312" s="187" t="s">
        <v>219</v>
      </c>
      <c r="E312" s="202" t="s">
        <v>19</v>
      </c>
      <c r="F312" s="203" t="s">
        <v>1038</v>
      </c>
      <c r="G312" s="201"/>
      <c r="H312" s="204">
        <v>901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219</v>
      </c>
      <c r="AU312" s="210" t="s">
        <v>81</v>
      </c>
      <c r="AV312" s="13" t="s">
        <v>81</v>
      </c>
      <c r="AW312" s="13" t="s">
        <v>33</v>
      </c>
      <c r="AX312" s="13" t="s">
        <v>79</v>
      </c>
      <c r="AY312" s="210" t="s">
        <v>137</v>
      </c>
    </row>
    <row r="313" spans="1:65" s="2" customFormat="1" ht="24.15" customHeight="1">
      <c r="A313" s="35"/>
      <c r="B313" s="36"/>
      <c r="C313" s="174" t="s">
        <v>528</v>
      </c>
      <c r="D313" s="174" t="s">
        <v>144</v>
      </c>
      <c r="E313" s="175" t="s">
        <v>511</v>
      </c>
      <c r="F313" s="176" t="s">
        <v>512</v>
      </c>
      <c r="G313" s="177" t="s">
        <v>214</v>
      </c>
      <c r="H313" s="178">
        <v>4075.91</v>
      </c>
      <c r="I313" s="179"/>
      <c r="J313" s="180">
        <f>ROUND(I313*H313,2)</f>
        <v>0</v>
      </c>
      <c r="K313" s="176" t="s">
        <v>215</v>
      </c>
      <c r="L313" s="40"/>
      <c r="M313" s="181" t="s">
        <v>19</v>
      </c>
      <c r="N313" s="182" t="s">
        <v>42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162</v>
      </c>
      <c r="AT313" s="185" t="s">
        <v>144</v>
      </c>
      <c r="AU313" s="185" t="s">
        <v>81</v>
      </c>
      <c r="AY313" s="18" t="s">
        <v>137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79</v>
      </c>
      <c r="BK313" s="186">
        <f>ROUND(I313*H313,2)</f>
        <v>0</v>
      </c>
      <c r="BL313" s="18" t="s">
        <v>162</v>
      </c>
      <c r="BM313" s="185" t="s">
        <v>1039</v>
      </c>
    </row>
    <row r="314" spans="1:47" s="2" customFormat="1" ht="19.2">
      <c r="A314" s="35"/>
      <c r="B314" s="36"/>
      <c r="C314" s="37"/>
      <c r="D314" s="187" t="s">
        <v>150</v>
      </c>
      <c r="E314" s="37"/>
      <c r="F314" s="188" t="s">
        <v>514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150</v>
      </c>
      <c r="AU314" s="18" t="s">
        <v>81</v>
      </c>
    </row>
    <row r="315" spans="1:47" s="2" customFormat="1" ht="10.2">
      <c r="A315" s="35"/>
      <c r="B315" s="36"/>
      <c r="C315" s="37"/>
      <c r="D315" s="192" t="s">
        <v>160</v>
      </c>
      <c r="E315" s="37"/>
      <c r="F315" s="193" t="s">
        <v>515</v>
      </c>
      <c r="G315" s="37"/>
      <c r="H315" s="37"/>
      <c r="I315" s="189"/>
      <c r="J315" s="37"/>
      <c r="K315" s="37"/>
      <c r="L315" s="40"/>
      <c r="M315" s="190"/>
      <c r="N315" s="191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160</v>
      </c>
      <c r="AU315" s="18" t="s">
        <v>81</v>
      </c>
    </row>
    <row r="316" spans="2:51" s="13" customFormat="1" ht="10.2">
      <c r="B316" s="200"/>
      <c r="C316" s="201"/>
      <c r="D316" s="187" t="s">
        <v>219</v>
      </c>
      <c r="E316" s="202" t="s">
        <v>19</v>
      </c>
      <c r="F316" s="203" t="s">
        <v>1040</v>
      </c>
      <c r="G316" s="201"/>
      <c r="H316" s="204">
        <v>4075.91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219</v>
      </c>
      <c r="AU316" s="210" t="s">
        <v>81</v>
      </c>
      <c r="AV316" s="13" t="s">
        <v>81</v>
      </c>
      <c r="AW316" s="13" t="s">
        <v>33</v>
      </c>
      <c r="AX316" s="13" t="s">
        <v>79</v>
      </c>
      <c r="AY316" s="210" t="s">
        <v>137</v>
      </c>
    </row>
    <row r="317" spans="2:51" s="14" customFormat="1" ht="10.2">
      <c r="B317" s="211"/>
      <c r="C317" s="212"/>
      <c r="D317" s="187" t="s">
        <v>219</v>
      </c>
      <c r="E317" s="213" t="s">
        <v>19</v>
      </c>
      <c r="F317" s="214" t="s">
        <v>517</v>
      </c>
      <c r="G317" s="212"/>
      <c r="H317" s="213" t="s">
        <v>19</v>
      </c>
      <c r="I317" s="215"/>
      <c r="J317" s="212"/>
      <c r="K317" s="212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219</v>
      </c>
      <c r="AU317" s="220" t="s">
        <v>81</v>
      </c>
      <c r="AV317" s="14" t="s">
        <v>79</v>
      </c>
      <c r="AW317" s="14" t="s">
        <v>33</v>
      </c>
      <c r="AX317" s="14" t="s">
        <v>71</v>
      </c>
      <c r="AY317" s="220" t="s">
        <v>137</v>
      </c>
    </row>
    <row r="318" spans="2:51" s="14" customFormat="1" ht="10.2">
      <c r="B318" s="211"/>
      <c r="C318" s="212"/>
      <c r="D318" s="187" t="s">
        <v>219</v>
      </c>
      <c r="E318" s="213" t="s">
        <v>19</v>
      </c>
      <c r="F318" s="214" t="s">
        <v>518</v>
      </c>
      <c r="G318" s="212"/>
      <c r="H318" s="213" t="s">
        <v>19</v>
      </c>
      <c r="I318" s="215"/>
      <c r="J318" s="212"/>
      <c r="K318" s="212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219</v>
      </c>
      <c r="AU318" s="220" t="s">
        <v>81</v>
      </c>
      <c r="AV318" s="14" t="s">
        <v>79</v>
      </c>
      <c r="AW318" s="14" t="s">
        <v>33</v>
      </c>
      <c r="AX318" s="14" t="s">
        <v>71</v>
      </c>
      <c r="AY318" s="220" t="s">
        <v>137</v>
      </c>
    </row>
    <row r="319" spans="1:65" s="2" customFormat="1" ht="24.15" customHeight="1">
      <c r="A319" s="35"/>
      <c r="B319" s="36"/>
      <c r="C319" s="174" t="s">
        <v>537</v>
      </c>
      <c r="D319" s="174" t="s">
        <v>144</v>
      </c>
      <c r="E319" s="175" t="s">
        <v>520</v>
      </c>
      <c r="F319" s="176" t="s">
        <v>521</v>
      </c>
      <c r="G319" s="177" t="s">
        <v>214</v>
      </c>
      <c r="H319" s="178">
        <v>3679.14</v>
      </c>
      <c r="I319" s="179"/>
      <c r="J319" s="180">
        <f>ROUND(I319*H319,2)</f>
        <v>0</v>
      </c>
      <c r="K319" s="176" t="s">
        <v>215</v>
      </c>
      <c r="L319" s="40"/>
      <c r="M319" s="181" t="s">
        <v>19</v>
      </c>
      <c r="N319" s="182" t="s">
        <v>42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162</v>
      </c>
      <c r="AT319" s="185" t="s">
        <v>144</v>
      </c>
      <c r="AU319" s="185" t="s">
        <v>81</v>
      </c>
      <c r="AY319" s="18" t="s">
        <v>137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79</v>
      </c>
      <c r="BK319" s="186">
        <f>ROUND(I319*H319,2)</f>
        <v>0</v>
      </c>
      <c r="BL319" s="18" t="s">
        <v>162</v>
      </c>
      <c r="BM319" s="185" t="s">
        <v>1041</v>
      </c>
    </row>
    <row r="320" spans="1:47" s="2" customFormat="1" ht="19.2">
      <c r="A320" s="35"/>
      <c r="B320" s="36"/>
      <c r="C320" s="37"/>
      <c r="D320" s="187" t="s">
        <v>150</v>
      </c>
      <c r="E320" s="37"/>
      <c r="F320" s="188" t="s">
        <v>523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150</v>
      </c>
      <c r="AU320" s="18" t="s">
        <v>81</v>
      </c>
    </row>
    <row r="321" spans="1:47" s="2" customFormat="1" ht="10.2">
      <c r="A321" s="35"/>
      <c r="B321" s="36"/>
      <c r="C321" s="37"/>
      <c r="D321" s="192" t="s">
        <v>160</v>
      </c>
      <c r="E321" s="37"/>
      <c r="F321" s="193" t="s">
        <v>524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160</v>
      </c>
      <c r="AU321" s="18" t="s">
        <v>81</v>
      </c>
    </row>
    <row r="322" spans="2:51" s="13" customFormat="1" ht="10.2">
      <c r="B322" s="200"/>
      <c r="C322" s="201"/>
      <c r="D322" s="187" t="s">
        <v>219</v>
      </c>
      <c r="E322" s="202" t="s">
        <v>19</v>
      </c>
      <c r="F322" s="203" t="s">
        <v>1042</v>
      </c>
      <c r="G322" s="201"/>
      <c r="H322" s="204">
        <v>3679.14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219</v>
      </c>
      <c r="AU322" s="210" t="s">
        <v>81</v>
      </c>
      <c r="AV322" s="13" t="s">
        <v>81</v>
      </c>
      <c r="AW322" s="13" t="s">
        <v>33</v>
      </c>
      <c r="AX322" s="13" t="s">
        <v>79</v>
      </c>
      <c r="AY322" s="210" t="s">
        <v>137</v>
      </c>
    </row>
    <row r="323" spans="2:51" s="14" customFormat="1" ht="10.2">
      <c r="B323" s="211"/>
      <c r="C323" s="212"/>
      <c r="D323" s="187" t="s">
        <v>219</v>
      </c>
      <c r="E323" s="213" t="s">
        <v>19</v>
      </c>
      <c r="F323" s="214" t="s">
        <v>526</v>
      </c>
      <c r="G323" s="212"/>
      <c r="H323" s="213" t="s">
        <v>19</v>
      </c>
      <c r="I323" s="215"/>
      <c r="J323" s="212"/>
      <c r="K323" s="212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219</v>
      </c>
      <c r="AU323" s="220" t="s">
        <v>81</v>
      </c>
      <c r="AV323" s="14" t="s">
        <v>79</v>
      </c>
      <c r="AW323" s="14" t="s">
        <v>33</v>
      </c>
      <c r="AX323" s="14" t="s">
        <v>71</v>
      </c>
      <c r="AY323" s="220" t="s">
        <v>137</v>
      </c>
    </row>
    <row r="324" spans="2:51" s="14" customFormat="1" ht="10.2">
      <c r="B324" s="211"/>
      <c r="C324" s="212"/>
      <c r="D324" s="187" t="s">
        <v>219</v>
      </c>
      <c r="E324" s="213" t="s">
        <v>19</v>
      </c>
      <c r="F324" s="214" t="s">
        <v>527</v>
      </c>
      <c r="G324" s="212"/>
      <c r="H324" s="213" t="s">
        <v>19</v>
      </c>
      <c r="I324" s="215"/>
      <c r="J324" s="212"/>
      <c r="K324" s="212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219</v>
      </c>
      <c r="AU324" s="220" t="s">
        <v>81</v>
      </c>
      <c r="AV324" s="14" t="s">
        <v>79</v>
      </c>
      <c r="AW324" s="14" t="s">
        <v>33</v>
      </c>
      <c r="AX324" s="14" t="s">
        <v>71</v>
      </c>
      <c r="AY324" s="220" t="s">
        <v>137</v>
      </c>
    </row>
    <row r="325" spans="1:65" s="2" customFormat="1" ht="33" customHeight="1">
      <c r="A325" s="35"/>
      <c r="B325" s="36"/>
      <c r="C325" s="174" t="s">
        <v>544</v>
      </c>
      <c r="D325" s="174" t="s">
        <v>144</v>
      </c>
      <c r="E325" s="175" t="s">
        <v>529</v>
      </c>
      <c r="F325" s="176" t="s">
        <v>530</v>
      </c>
      <c r="G325" s="177" t="s">
        <v>214</v>
      </c>
      <c r="H325" s="178">
        <v>3607</v>
      </c>
      <c r="I325" s="179"/>
      <c r="J325" s="180">
        <f>ROUND(I325*H325,2)</f>
        <v>0</v>
      </c>
      <c r="K325" s="176" t="s">
        <v>215</v>
      </c>
      <c r="L325" s="40"/>
      <c r="M325" s="181" t="s">
        <v>19</v>
      </c>
      <c r="N325" s="182" t="s">
        <v>42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162</v>
      </c>
      <c r="AT325" s="185" t="s">
        <v>144</v>
      </c>
      <c r="AU325" s="185" t="s">
        <v>81</v>
      </c>
      <c r="AY325" s="18" t="s">
        <v>137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79</v>
      </c>
      <c r="BK325" s="186">
        <f>ROUND(I325*H325,2)</f>
        <v>0</v>
      </c>
      <c r="BL325" s="18" t="s">
        <v>162</v>
      </c>
      <c r="BM325" s="185" t="s">
        <v>1043</v>
      </c>
    </row>
    <row r="326" spans="1:47" s="2" customFormat="1" ht="28.8">
      <c r="A326" s="35"/>
      <c r="B326" s="36"/>
      <c r="C326" s="37"/>
      <c r="D326" s="187" t="s">
        <v>150</v>
      </c>
      <c r="E326" s="37"/>
      <c r="F326" s="188" t="s">
        <v>532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150</v>
      </c>
      <c r="AU326" s="18" t="s">
        <v>81</v>
      </c>
    </row>
    <row r="327" spans="1:47" s="2" customFormat="1" ht="10.2">
      <c r="A327" s="35"/>
      <c r="B327" s="36"/>
      <c r="C327" s="37"/>
      <c r="D327" s="192" t="s">
        <v>160</v>
      </c>
      <c r="E327" s="37"/>
      <c r="F327" s="193" t="s">
        <v>533</v>
      </c>
      <c r="G327" s="37"/>
      <c r="H327" s="37"/>
      <c r="I327" s="189"/>
      <c r="J327" s="37"/>
      <c r="K327" s="37"/>
      <c r="L327" s="40"/>
      <c r="M327" s="190"/>
      <c r="N327" s="191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160</v>
      </c>
      <c r="AU327" s="18" t="s">
        <v>81</v>
      </c>
    </row>
    <row r="328" spans="2:51" s="14" customFormat="1" ht="10.2">
      <c r="B328" s="211"/>
      <c r="C328" s="212"/>
      <c r="D328" s="187" t="s">
        <v>219</v>
      </c>
      <c r="E328" s="213" t="s">
        <v>19</v>
      </c>
      <c r="F328" s="214" t="s">
        <v>534</v>
      </c>
      <c r="G328" s="212"/>
      <c r="H328" s="213" t="s">
        <v>19</v>
      </c>
      <c r="I328" s="215"/>
      <c r="J328" s="212"/>
      <c r="K328" s="212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219</v>
      </c>
      <c r="AU328" s="220" t="s">
        <v>81</v>
      </c>
      <c r="AV328" s="14" t="s">
        <v>79</v>
      </c>
      <c r="AW328" s="14" t="s">
        <v>33</v>
      </c>
      <c r="AX328" s="14" t="s">
        <v>71</v>
      </c>
      <c r="AY328" s="220" t="s">
        <v>137</v>
      </c>
    </row>
    <row r="329" spans="2:51" s="13" customFormat="1" ht="10.2">
      <c r="B329" s="200"/>
      <c r="C329" s="201"/>
      <c r="D329" s="187" t="s">
        <v>219</v>
      </c>
      <c r="E329" s="202" t="s">
        <v>19</v>
      </c>
      <c r="F329" s="203" t="s">
        <v>1044</v>
      </c>
      <c r="G329" s="201"/>
      <c r="H329" s="204">
        <v>3607</v>
      </c>
      <c r="I329" s="205"/>
      <c r="J329" s="201"/>
      <c r="K329" s="201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219</v>
      </c>
      <c r="AU329" s="210" t="s">
        <v>81</v>
      </c>
      <c r="AV329" s="13" t="s">
        <v>81</v>
      </c>
      <c r="AW329" s="13" t="s">
        <v>33</v>
      </c>
      <c r="AX329" s="13" t="s">
        <v>79</v>
      </c>
      <c r="AY329" s="210" t="s">
        <v>137</v>
      </c>
    </row>
    <row r="330" spans="2:51" s="14" customFormat="1" ht="10.2">
      <c r="B330" s="211"/>
      <c r="C330" s="212"/>
      <c r="D330" s="187" t="s">
        <v>219</v>
      </c>
      <c r="E330" s="213" t="s">
        <v>19</v>
      </c>
      <c r="F330" s="214" t="s">
        <v>536</v>
      </c>
      <c r="G330" s="212"/>
      <c r="H330" s="213" t="s">
        <v>19</v>
      </c>
      <c r="I330" s="215"/>
      <c r="J330" s="212"/>
      <c r="K330" s="212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219</v>
      </c>
      <c r="AU330" s="220" t="s">
        <v>81</v>
      </c>
      <c r="AV330" s="14" t="s">
        <v>79</v>
      </c>
      <c r="AW330" s="14" t="s">
        <v>33</v>
      </c>
      <c r="AX330" s="14" t="s">
        <v>71</v>
      </c>
      <c r="AY330" s="220" t="s">
        <v>137</v>
      </c>
    </row>
    <row r="331" spans="1:65" s="2" customFormat="1" ht="21.75" customHeight="1">
      <c r="A331" s="35"/>
      <c r="B331" s="36"/>
      <c r="C331" s="174" t="s">
        <v>551</v>
      </c>
      <c r="D331" s="174" t="s">
        <v>144</v>
      </c>
      <c r="E331" s="175" t="s">
        <v>538</v>
      </c>
      <c r="F331" s="176" t="s">
        <v>539</v>
      </c>
      <c r="G331" s="177" t="s">
        <v>214</v>
      </c>
      <c r="H331" s="178">
        <v>32</v>
      </c>
      <c r="I331" s="179"/>
      <c r="J331" s="180">
        <f>ROUND(I331*H331,2)</f>
        <v>0</v>
      </c>
      <c r="K331" s="176" t="s">
        <v>540</v>
      </c>
      <c r="L331" s="40"/>
      <c r="M331" s="181" t="s">
        <v>19</v>
      </c>
      <c r="N331" s="182" t="s">
        <v>42</v>
      </c>
      <c r="O331" s="65"/>
      <c r="P331" s="183">
        <f>O331*H331</f>
        <v>0</v>
      </c>
      <c r="Q331" s="183">
        <v>0.62652</v>
      </c>
      <c r="R331" s="183">
        <f>Q331*H331</f>
        <v>20.04864</v>
      </c>
      <c r="S331" s="183">
        <v>0</v>
      </c>
      <c r="T331" s="18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162</v>
      </c>
      <c r="AT331" s="185" t="s">
        <v>144</v>
      </c>
      <c r="AU331" s="185" t="s">
        <v>81</v>
      </c>
      <c r="AY331" s="18" t="s">
        <v>137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18" t="s">
        <v>79</v>
      </c>
      <c r="BK331" s="186">
        <f>ROUND(I331*H331,2)</f>
        <v>0</v>
      </c>
      <c r="BL331" s="18" t="s">
        <v>162</v>
      </c>
      <c r="BM331" s="185" t="s">
        <v>1045</v>
      </c>
    </row>
    <row r="332" spans="1:47" s="2" customFormat="1" ht="38.4">
      <c r="A332" s="35"/>
      <c r="B332" s="36"/>
      <c r="C332" s="37"/>
      <c r="D332" s="187" t="s">
        <v>150</v>
      </c>
      <c r="E332" s="37"/>
      <c r="F332" s="188" t="s">
        <v>542</v>
      </c>
      <c r="G332" s="37"/>
      <c r="H332" s="37"/>
      <c r="I332" s="189"/>
      <c r="J332" s="37"/>
      <c r="K332" s="37"/>
      <c r="L332" s="40"/>
      <c r="M332" s="190"/>
      <c r="N332" s="191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150</v>
      </c>
      <c r="AU332" s="18" t="s">
        <v>81</v>
      </c>
    </row>
    <row r="333" spans="1:47" s="2" customFormat="1" ht="10.2">
      <c r="A333" s="35"/>
      <c r="B333" s="36"/>
      <c r="C333" s="37"/>
      <c r="D333" s="192" t="s">
        <v>160</v>
      </c>
      <c r="E333" s="37"/>
      <c r="F333" s="193" t="s">
        <v>543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160</v>
      </c>
      <c r="AU333" s="18" t="s">
        <v>81</v>
      </c>
    </row>
    <row r="334" spans="2:51" s="13" customFormat="1" ht="10.2">
      <c r="B334" s="200"/>
      <c r="C334" s="201"/>
      <c r="D334" s="187" t="s">
        <v>219</v>
      </c>
      <c r="E334" s="202" t="s">
        <v>19</v>
      </c>
      <c r="F334" s="203" t="s">
        <v>423</v>
      </c>
      <c r="G334" s="201"/>
      <c r="H334" s="204">
        <v>32</v>
      </c>
      <c r="I334" s="205"/>
      <c r="J334" s="201"/>
      <c r="K334" s="201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219</v>
      </c>
      <c r="AU334" s="210" t="s">
        <v>81</v>
      </c>
      <c r="AV334" s="13" t="s">
        <v>81</v>
      </c>
      <c r="AW334" s="13" t="s">
        <v>33</v>
      </c>
      <c r="AX334" s="13" t="s">
        <v>79</v>
      </c>
      <c r="AY334" s="210" t="s">
        <v>137</v>
      </c>
    </row>
    <row r="335" spans="1:65" s="2" customFormat="1" ht="24.15" customHeight="1">
      <c r="A335" s="35"/>
      <c r="B335" s="36"/>
      <c r="C335" s="174" t="s">
        <v>557</v>
      </c>
      <c r="D335" s="174" t="s">
        <v>144</v>
      </c>
      <c r="E335" s="175" t="s">
        <v>545</v>
      </c>
      <c r="F335" s="176" t="s">
        <v>546</v>
      </c>
      <c r="G335" s="177" t="s">
        <v>214</v>
      </c>
      <c r="H335" s="178">
        <v>32</v>
      </c>
      <c r="I335" s="179"/>
      <c r="J335" s="180">
        <f>ROUND(I335*H335,2)</f>
        <v>0</v>
      </c>
      <c r="K335" s="176" t="s">
        <v>215</v>
      </c>
      <c r="L335" s="40"/>
      <c r="M335" s="181" t="s">
        <v>19</v>
      </c>
      <c r="N335" s="182" t="s">
        <v>42</v>
      </c>
      <c r="O335" s="65"/>
      <c r="P335" s="183">
        <f>O335*H335</f>
        <v>0</v>
      </c>
      <c r="Q335" s="183">
        <v>0.05372</v>
      </c>
      <c r="R335" s="183">
        <f>Q335*H335</f>
        <v>1.71904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162</v>
      </c>
      <c r="AT335" s="185" t="s">
        <v>144</v>
      </c>
      <c r="AU335" s="185" t="s">
        <v>81</v>
      </c>
      <c r="AY335" s="18" t="s">
        <v>137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79</v>
      </c>
      <c r="BK335" s="186">
        <f>ROUND(I335*H335,2)</f>
        <v>0</v>
      </c>
      <c r="BL335" s="18" t="s">
        <v>162</v>
      </c>
      <c r="BM335" s="185" t="s">
        <v>1046</v>
      </c>
    </row>
    <row r="336" spans="1:47" s="2" customFormat="1" ht="28.8">
      <c r="A336" s="35"/>
      <c r="B336" s="36"/>
      <c r="C336" s="37"/>
      <c r="D336" s="187" t="s">
        <v>150</v>
      </c>
      <c r="E336" s="37"/>
      <c r="F336" s="188" t="s">
        <v>548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150</v>
      </c>
      <c r="AU336" s="18" t="s">
        <v>81</v>
      </c>
    </row>
    <row r="337" spans="1:47" s="2" customFormat="1" ht="10.2">
      <c r="A337" s="35"/>
      <c r="B337" s="36"/>
      <c r="C337" s="37"/>
      <c r="D337" s="192" t="s">
        <v>160</v>
      </c>
      <c r="E337" s="37"/>
      <c r="F337" s="193" t="s">
        <v>549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160</v>
      </c>
      <c r="AU337" s="18" t="s">
        <v>81</v>
      </c>
    </row>
    <row r="338" spans="2:51" s="13" customFormat="1" ht="10.2">
      <c r="B338" s="200"/>
      <c r="C338" s="201"/>
      <c r="D338" s="187" t="s">
        <v>219</v>
      </c>
      <c r="E338" s="202" t="s">
        <v>19</v>
      </c>
      <c r="F338" s="203" t="s">
        <v>423</v>
      </c>
      <c r="G338" s="201"/>
      <c r="H338" s="204">
        <v>32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219</v>
      </c>
      <c r="AU338" s="210" t="s">
        <v>81</v>
      </c>
      <c r="AV338" s="13" t="s">
        <v>81</v>
      </c>
      <c r="AW338" s="13" t="s">
        <v>33</v>
      </c>
      <c r="AX338" s="13" t="s">
        <v>79</v>
      </c>
      <c r="AY338" s="210" t="s">
        <v>137</v>
      </c>
    </row>
    <row r="339" spans="2:63" s="12" customFormat="1" ht="22.8" customHeight="1">
      <c r="B339" s="158"/>
      <c r="C339" s="159"/>
      <c r="D339" s="160" t="s">
        <v>70</v>
      </c>
      <c r="E339" s="172" t="s">
        <v>181</v>
      </c>
      <c r="F339" s="172" t="s">
        <v>1047</v>
      </c>
      <c r="G339" s="159"/>
      <c r="H339" s="159"/>
      <c r="I339" s="162"/>
      <c r="J339" s="173">
        <f>BK339</f>
        <v>0</v>
      </c>
      <c r="K339" s="159"/>
      <c r="L339" s="164"/>
      <c r="M339" s="165"/>
      <c r="N339" s="166"/>
      <c r="O339" s="166"/>
      <c r="P339" s="167">
        <f>SUM(P340:P342)</f>
        <v>0</v>
      </c>
      <c r="Q339" s="166"/>
      <c r="R339" s="167">
        <f>SUM(R340:R342)</f>
        <v>2.61488</v>
      </c>
      <c r="S339" s="166"/>
      <c r="T339" s="168">
        <f>SUM(T340:T342)</f>
        <v>0</v>
      </c>
      <c r="AR339" s="169" t="s">
        <v>79</v>
      </c>
      <c r="AT339" s="170" t="s">
        <v>70</v>
      </c>
      <c r="AU339" s="170" t="s">
        <v>79</v>
      </c>
      <c r="AY339" s="169" t="s">
        <v>137</v>
      </c>
      <c r="BK339" s="171">
        <f>SUM(BK340:BK342)</f>
        <v>0</v>
      </c>
    </row>
    <row r="340" spans="1:65" s="2" customFormat="1" ht="21.75" customHeight="1">
      <c r="A340" s="35"/>
      <c r="B340" s="36"/>
      <c r="C340" s="174" t="s">
        <v>563</v>
      </c>
      <c r="D340" s="174" t="s">
        <v>144</v>
      </c>
      <c r="E340" s="175" t="s">
        <v>1048</v>
      </c>
      <c r="F340" s="176" t="s">
        <v>1049</v>
      </c>
      <c r="G340" s="177" t="s">
        <v>230</v>
      </c>
      <c r="H340" s="178">
        <v>1</v>
      </c>
      <c r="I340" s="179"/>
      <c r="J340" s="180">
        <f>ROUND(I340*H340,2)</f>
        <v>0</v>
      </c>
      <c r="K340" s="176" t="s">
        <v>346</v>
      </c>
      <c r="L340" s="40"/>
      <c r="M340" s="181" t="s">
        <v>19</v>
      </c>
      <c r="N340" s="182" t="s">
        <v>42</v>
      </c>
      <c r="O340" s="65"/>
      <c r="P340" s="183">
        <f>O340*H340</f>
        <v>0</v>
      </c>
      <c r="Q340" s="183">
        <v>2.61488</v>
      </c>
      <c r="R340" s="183">
        <f>Q340*H340</f>
        <v>2.61488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162</v>
      </c>
      <c r="AT340" s="185" t="s">
        <v>144</v>
      </c>
      <c r="AU340" s="185" t="s">
        <v>81</v>
      </c>
      <c r="AY340" s="18" t="s">
        <v>137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79</v>
      </c>
      <c r="BK340" s="186">
        <f>ROUND(I340*H340,2)</f>
        <v>0</v>
      </c>
      <c r="BL340" s="18" t="s">
        <v>162</v>
      </c>
      <c r="BM340" s="185" t="s">
        <v>1050</v>
      </c>
    </row>
    <row r="341" spans="2:51" s="13" customFormat="1" ht="10.2">
      <c r="B341" s="200"/>
      <c r="C341" s="201"/>
      <c r="D341" s="187" t="s">
        <v>219</v>
      </c>
      <c r="E341" s="202" t="s">
        <v>19</v>
      </c>
      <c r="F341" s="203" t="s">
        <v>79</v>
      </c>
      <c r="G341" s="201"/>
      <c r="H341" s="204">
        <v>1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219</v>
      </c>
      <c r="AU341" s="210" t="s">
        <v>81</v>
      </c>
      <c r="AV341" s="13" t="s">
        <v>81</v>
      </c>
      <c r="AW341" s="13" t="s">
        <v>33</v>
      </c>
      <c r="AX341" s="13" t="s">
        <v>79</v>
      </c>
      <c r="AY341" s="210" t="s">
        <v>137</v>
      </c>
    </row>
    <row r="342" spans="2:51" s="14" customFormat="1" ht="10.2">
      <c r="B342" s="211"/>
      <c r="C342" s="212"/>
      <c r="D342" s="187" t="s">
        <v>219</v>
      </c>
      <c r="E342" s="213" t="s">
        <v>19</v>
      </c>
      <c r="F342" s="214" t="s">
        <v>1051</v>
      </c>
      <c r="G342" s="212"/>
      <c r="H342" s="213" t="s">
        <v>19</v>
      </c>
      <c r="I342" s="215"/>
      <c r="J342" s="212"/>
      <c r="K342" s="212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219</v>
      </c>
      <c r="AU342" s="220" t="s">
        <v>81</v>
      </c>
      <c r="AV342" s="14" t="s">
        <v>79</v>
      </c>
      <c r="AW342" s="14" t="s">
        <v>33</v>
      </c>
      <c r="AX342" s="14" t="s">
        <v>71</v>
      </c>
      <c r="AY342" s="220" t="s">
        <v>137</v>
      </c>
    </row>
    <row r="343" spans="2:63" s="12" customFormat="1" ht="22.8" customHeight="1">
      <c r="B343" s="158"/>
      <c r="C343" s="159"/>
      <c r="D343" s="160" t="s">
        <v>70</v>
      </c>
      <c r="E343" s="172" t="s">
        <v>185</v>
      </c>
      <c r="F343" s="172" t="s">
        <v>550</v>
      </c>
      <c r="G343" s="159"/>
      <c r="H343" s="159"/>
      <c r="I343" s="162"/>
      <c r="J343" s="173">
        <f>BK343</f>
        <v>0</v>
      </c>
      <c r="K343" s="159"/>
      <c r="L343" s="164"/>
      <c r="M343" s="165"/>
      <c r="N343" s="166"/>
      <c r="O343" s="166"/>
      <c r="P343" s="167">
        <f>SUM(P344:P380)</f>
        <v>0</v>
      </c>
      <c r="Q343" s="166"/>
      <c r="R343" s="167">
        <f>SUM(R344:R380)</f>
        <v>8.810030000000001</v>
      </c>
      <c r="S343" s="166"/>
      <c r="T343" s="168">
        <f>SUM(T344:T380)</f>
        <v>0</v>
      </c>
      <c r="AR343" s="169" t="s">
        <v>79</v>
      </c>
      <c r="AT343" s="170" t="s">
        <v>70</v>
      </c>
      <c r="AU343" s="170" t="s">
        <v>79</v>
      </c>
      <c r="AY343" s="169" t="s">
        <v>137</v>
      </c>
      <c r="BK343" s="171">
        <f>SUM(BK344:BK380)</f>
        <v>0</v>
      </c>
    </row>
    <row r="344" spans="1:65" s="2" customFormat="1" ht="24.15" customHeight="1">
      <c r="A344" s="35"/>
      <c r="B344" s="36"/>
      <c r="C344" s="174" t="s">
        <v>569</v>
      </c>
      <c r="D344" s="174" t="s">
        <v>144</v>
      </c>
      <c r="E344" s="175" t="s">
        <v>552</v>
      </c>
      <c r="F344" s="176" t="s">
        <v>553</v>
      </c>
      <c r="G344" s="177" t="s">
        <v>230</v>
      </c>
      <c r="H344" s="178">
        <v>3</v>
      </c>
      <c r="I344" s="179"/>
      <c r="J344" s="180">
        <f>ROUND(I344*H344,2)</f>
        <v>0</v>
      </c>
      <c r="K344" s="176" t="s">
        <v>215</v>
      </c>
      <c r="L344" s="40"/>
      <c r="M344" s="181" t="s">
        <v>19</v>
      </c>
      <c r="N344" s="182" t="s">
        <v>42</v>
      </c>
      <c r="O344" s="65"/>
      <c r="P344" s="183">
        <f>O344*H344</f>
        <v>0</v>
      </c>
      <c r="Q344" s="183">
        <v>0.0007</v>
      </c>
      <c r="R344" s="183">
        <f>Q344*H344</f>
        <v>0.0021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162</v>
      </c>
      <c r="AT344" s="185" t="s">
        <v>144</v>
      </c>
      <c r="AU344" s="185" t="s">
        <v>81</v>
      </c>
      <c r="AY344" s="18" t="s">
        <v>137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79</v>
      </c>
      <c r="BK344" s="186">
        <f>ROUND(I344*H344,2)</f>
        <v>0</v>
      </c>
      <c r="BL344" s="18" t="s">
        <v>162</v>
      </c>
      <c r="BM344" s="185" t="s">
        <v>1052</v>
      </c>
    </row>
    <row r="345" spans="1:47" s="2" customFormat="1" ht="19.2">
      <c r="A345" s="35"/>
      <c r="B345" s="36"/>
      <c r="C345" s="37"/>
      <c r="D345" s="187" t="s">
        <v>150</v>
      </c>
      <c r="E345" s="37"/>
      <c r="F345" s="188" t="s">
        <v>555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150</v>
      </c>
      <c r="AU345" s="18" t="s">
        <v>81</v>
      </c>
    </row>
    <row r="346" spans="1:47" s="2" customFormat="1" ht="10.2">
      <c r="A346" s="35"/>
      <c r="B346" s="36"/>
      <c r="C346" s="37"/>
      <c r="D346" s="192" t="s">
        <v>160</v>
      </c>
      <c r="E346" s="37"/>
      <c r="F346" s="193" t="s">
        <v>556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160</v>
      </c>
      <c r="AU346" s="18" t="s">
        <v>81</v>
      </c>
    </row>
    <row r="347" spans="2:51" s="13" customFormat="1" ht="10.2">
      <c r="B347" s="200"/>
      <c r="C347" s="201"/>
      <c r="D347" s="187" t="s">
        <v>219</v>
      </c>
      <c r="E347" s="202" t="s">
        <v>19</v>
      </c>
      <c r="F347" s="203" t="s">
        <v>155</v>
      </c>
      <c r="G347" s="201"/>
      <c r="H347" s="204">
        <v>3</v>
      </c>
      <c r="I347" s="205"/>
      <c r="J347" s="201"/>
      <c r="K347" s="201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219</v>
      </c>
      <c r="AU347" s="210" t="s">
        <v>81</v>
      </c>
      <c r="AV347" s="13" t="s">
        <v>81</v>
      </c>
      <c r="AW347" s="13" t="s">
        <v>33</v>
      </c>
      <c r="AX347" s="13" t="s">
        <v>79</v>
      </c>
      <c r="AY347" s="210" t="s">
        <v>137</v>
      </c>
    </row>
    <row r="348" spans="1:65" s="2" customFormat="1" ht="16.5" customHeight="1">
      <c r="A348" s="35"/>
      <c r="B348" s="36"/>
      <c r="C348" s="243" t="s">
        <v>573</v>
      </c>
      <c r="D348" s="243" t="s">
        <v>364</v>
      </c>
      <c r="E348" s="244" t="s">
        <v>558</v>
      </c>
      <c r="F348" s="245" t="s">
        <v>559</v>
      </c>
      <c r="G348" s="246" t="s">
        <v>230</v>
      </c>
      <c r="H348" s="247">
        <v>2</v>
      </c>
      <c r="I348" s="248"/>
      <c r="J348" s="249">
        <f>ROUND(I348*H348,2)</f>
        <v>0</v>
      </c>
      <c r="K348" s="245" t="s">
        <v>215</v>
      </c>
      <c r="L348" s="250"/>
      <c r="M348" s="251" t="s">
        <v>19</v>
      </c>
      <c r="N348" s="252" t="s">
        <v>42</v>
      </c>
      <c r="O348" s="65"/>
      <c r="P348" s="183">
        <f>O348*H348</f>
        <v>0</v>
      </c>
      <c r="Q348" s="183">
        <v>0.005</v>
      </c>
      <c r="R348" s="183">
        <f>Q348*H348</f>
        <v>0.01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181</v>
      </c>
      <c r="AT348" s="185" t="s">
        <v>364</v>
      </c>
      <c r="AU348" s="185" t="s">
        <v>81</v>
      </c>
      <c r="AY348" s="18" t="s">
        <v>137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79</v>
      </c>
      <c r="BK348" s="186">
        <f>ROUND(I348*H348,2)</f>
        <v>0</v>
      </c>
      <c r="BL348" s="18" t="s">
        <v>162</v>
      </c>
      <c r="BM348" s="185" t="s">
        <v>1053</v>
      </c>
    </row>
    <row r="349" spans="1:47" s="2" customFormat="1" ht="10.2">
      <c r="A349" s="35"/>
      <c r="B349" s="36"/>
      <c r="C349" s="37"/>
      <c r="D349" s="187" t="s">
        <v>150</v>
      </c>
      <c r="E349" s="37"/>
      <c r="F349" s="188" t="s">
        <v>559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150</v>
      </c>
      <c r="AU349" s="18" t="s">
        <v>81</v>
      </c>
    </row>
    <row r="350" spans="2:51" s="13" customFormat="1" ht="10.2">
      <c r="B350" s="200"/>
      <c r="C350" s="201"/>
      <c r="D350" s="187" t="s">
        <v>219</v>
      </c>
      <c r="E350" s="202" t="s">
        <v>19</v>
      </c>
      <c r="F350" s="203" t="s">
        <v>561</v>
      </c>
      <c r="G350" s="201"/>
      <c r="H350" s="204">
        <v>2</v>
      </c>
      <c r="I350" s="205"/>
      <c r="J350" s="201"/>
      <c r="K350" s="201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219</v>
      </c>
      <c r="AU350" s="210" t="s">
        <v>81</v>
      </c>
      <c r="AV350" s="13" t="s">
        <v>81</v>
      </c>
      <c r="AW350" s="13" t="s">
        <v>33</v>
      </c>
      <c r="AX350" s="13" t="s">
        <v>79</v>
      </c>
      <c r="AY350" s="210" t="s">
        <v>137</v>
      </c>
    </row>
    <row r="351" spans="1:65" s="2" customFormat="1" ht="21.75" customHeight="1">
      <c r="A351" s="35"/>
      <c r="B351" s="36"/>
      <c r="C351" s="243" t="s">
        <v>581</v>
      </c>
      <c r="D351" s="243" t="s">
        <v>364</v>
      </c>
      <c r="E351" s="244" t="s">
        <v>1054</v>
      </c>
      <c r="F351" s="245" t="s">
        <v>1055</v>
      </c>
      <c r="G351" s="246" t="s">
        <v>230</v>
      </c>
      <c r="H351" s="247">
        <v>1</v>
      </c>
      <c r="I351" s="248"/>
      <c r="J351" s="249">
        <f>ROUND(I351*H351,2)</f>
        <v>0</v>
      </c>
      <c r="K351" s="245" t="s">
        <v>215</v>
      </c>
      <c r="L351" s="250"/>
      <c r="M351" s="251" t="s">
        <v>19</v>
      </c>
      <c r="N351" s="252" t="s">
        <v>42</v>
      </c>
      <c r="O351" s="65"/>
      <c r="P351" s="183">
        <f>O351*H351</f>
        <v>0</v>
      </c>
      <c r="Q351" s="183">
        <v>0.005</v>
      </c>
      <c r="R351" s="183">
        <f>Q351*H351</f>
        <v>0.005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181</v>
      </c>
      <c r="AT351" s="185" t="s">
        <v>364</v>
      </c>
      <c r="AU351" s="185" t="s">
        <v>81</v>
      </c>
      <c r="AY351" s="18" t="s">
        <v>137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79</v>
      </c>
      <c r="BK351" s="186">
        <f>ROUND(I351*H351,2)</f>
        <v>0</v>
      </c>
      <c r="BL351" s="18" t="s">
        <v>162</v>
      </c>
      <c r="BM351" s="185" t="s">
        <v>1056</v>
      </c>
    </row>
    <row r="352" spans="1:47" s="2" customFormat="1" ht="10.2">
      <c r="A352" s="35"/>
      <c r="B352" s="36"/>
      <c r="C352" s="37"/>
      <c r="D352" s="187" t="s">
        <v>150</v>
      </c>
      <c r="E352" s="37"/>
      <c r="F352" s="188" t="s">
        <v>1055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150</v>
      </c>
      <c r="AU352" s="18" t="s">
        <v>81</v>
      </c>
    </row>
    <row r="353" spans="1:65" s="2" customFormat="1" ht="24.15" customHeight="1">
      <c r="A353" s="35"/>
      <c r="B353" s="36"/>
      <c r="C353" s="174" t="s">
        <v>585</v>
      </c>
      <c r="D353" s="174" t="s">
        <v>144</v>
      </c>
      <c r="E353" s="175" t="s">
        <v>564</v>
      </c>
      <c r="F353" s="176" t="s">
        <v>565</v>
      </c>
      <c r="G353" s="177" t="s">
        <v>230</v>
      </c>
      <c r="H353" s="178">
        <v>3</v>
      </c>
      <c r="I353" s="179"/>
      <c r="J353" s="180">
        <f>ROUND(I353*H353,2)</f>
        <v>0</v>
      </c>
      <c r="K353" s="176" t="s">
        <v>215</v>
      </c>
      <c r="L353" s="40"/>
      <c r="M353" s="181" t="s">
        <v>19</v>
      </c>
      <c r="N353" s="182" t="s">
        <v>42</v>
      </c>
      <c r="O353" s="65"/>
      <c r="P353" s="183">
        <f>O353*H353</f>
        <v>0</v>
      </c>
      <c r="Q353" s="183">
        <v>0.10941</v>
      </c>
      <c r="R353" s="183">
        <f>Q353*H353</f>
        <v>0.32822999999999997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162</v>
      </c>
      <c r="AT353" s="185" t="s">
        <v>144</v>
      </c>
      <c r="AU353" s="185" t="s">
        <v>81</v>
      </c>
      <c r="AY353" s="18" t="s">
        <v>137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79</v>
      </c>
      <c r="BK353" s="186">
        <f>ROUND(I353*H353,2)</f>
        <v>0</v>
      </c>
      <c r="BL353" s="18" t="s">
        <v>162</v>
      </c>
      <c r="BM353" s="185" t="s">
        <v>1057</v>
      </c>
    </row>
    <row r="354" spans="1:47" s="2" customFormat="1" ht="19.2">
      <c r="A354" s="35"/>
      <c r="B354" s="36"/>
      <c r="C354" s="37"/>
      <c r="D354" s="187" t="s">
        <v>150</v>
      </c>
      <c r="E354" s="37"/>
      <c r="F354" s="188" t="s">
        <v>567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150</v>
      </c>
      <c r="AU354" s="18" t="s">
        <v>81</v>
      </c>
    </row>
    <row r="355" spans="1:47" s="2" customFormat="1" ht="10.2">
      <c r="A355" s="35"/>
      <c r="B355" s="36"/>
      <c r="C355" s="37"/>
      <c r="D355" s="192" t="s">
        <v>160</v>
      </c>
      <c r="E355" s="37"/>
      <c r="F355" s="193" t="s">
        <v>568</v>
      </c>
      <c r="G355" s="37"/>
      <c r="H355" s="37"/>
      <c r="I355" s="189"/>
      <c r="J355" s="37"/>
      <c r="K355" s="37"/>
      <c r="L355" s="40"/>
      <c r="M355" s="190"/>
      <c r="N355" s="191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160</v>
      </c>
      <c r="AU355" s="18" t="s">
        <v>81</v>
      </c>
    </row>
    <row r="356" spans="2:51" s="13" customFormat="1" ht="10.2">
      <c r="B356" s="200"/>
      <c r="C356" s="201"/>
      <c r="D356" s="187" t="s">
        <v>219</v>
      </c>
      <c r="E356" s="202" t="s">
        <v>19</v>
      </c>
      <c r="F356" s="203" t="s">
        <v>155</v>
      </c>
      <c r="G356" s="201"/>
      <c r="H356" s="204">
        <v>3</v>
      </c>
      <c r="I356" s="205"/>
      <c r="J356" s="201"/>
      <c r="K356" s="201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219</v>
      </c>
      <c r="AU356" s="210" t="s">
        <v>81</v>
      </c>
      <c r="AV356" s="13" t="s">
        <v>81</v>
      </c>
      <c r="AW356" s="13" t="s">
        <v>33</v>
      </c>
      <c r="AX356" s="13" t="s">
        <v>79</v>
      </c>
      <c r="AY356" s="210" t="s">
        <v>137</v>
      </c>
    </row>
    <row r="357" spans="1:65" s="2" customFormat="1" ht="21.75" customHeight="1">
      <c r="A357" s="35"/>
      <c r="B357" s="36"/>
      <c r="C357" s="243" t="s">
        <v>1058</v>
      </c>
      <c r="D357" s="243" t="s">
        <v>364</v>
      </c>
      <c r="E357" s="244" t="s">
        <v>570</v>
      </c>
      <c r="F357" s="245" t="s">
        <v>571</v>
      </c>
      <c r="G357" s="246" t="s">
        <v>230</v>
      </c>
      <c r="H357" s="247">
        <v>3</v>
      </c>
      <c r="I357" s="248"/>
      <c r="J357" s="249">
        <f>ROUND(I357*H357,2)</f>
        <v>0</v>
      </c>
      <c r="K357" s="245" t="s">
        <v>215</v>
      </c>
      <c r="L357" s="250"/>
      <c r="M357" s="251" t="s">
        <v>19</v>
      </c>
      <c r="N357" s="252" t="s">
        <v>42</v>
      </c>
      <c r="O357" s="65"/>
      <c r="P357" s="183">
        <f>O357*H357</f>
        <v>0</v>
      </c>
      <c r="Q357" s="183">
        <v>0.0061</v>
      </c>
      <c r="R357" s="183">
        <f>Q357*H357</f>
        <v>0.0183</v>
      </c>
      <c r="S357" s="183">
        <v>0</v>
      </c>
      <c r="T357" s="18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181</v>
      </c>
      <c r="AT357" s="185" t="s">
        <v>364</v>
      </c>
      <c r="AU357" s="185" t="s">
        <v>81</v>
      </c>
      <c r="AY357" s="18" t="s">
        <v>137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8" t="s">
        <v>79</v>
      </c>
      <c r="BK357" s="186">
        <f>ROUND(I357*H357,2)</f>
        <v>0</v>
      </c>
      <c r="BL357" s="18" t="s">
        <v>162</v>
      </c>
      <c r="BM357" s="185" t="s">
        <v>1059</v>
      </c>
    </row>
    <row r="358" spans="1:47" s="2" customFormat="1" ht="10.2">
      <c r="A358" s="35"/>
      <c r="B358" s="36"/>
      <c r="C358" s="37"/>
      <c r="D358" s="187" t="s">
        <v>150</v>
      </c>
      <c r="E358" s="37"/>
      <c r="F358" s="188" t="s">
        <v>571</v>
      </c>
      <c r="G358" s="37"/>
      <c r="H358" s="37"/>
      <c r="I358" s="189"/>
      <c r="J358" s="37"/>
      <c r="K358" s="37"/>
      <c r="L358" s="40"/>
      <c r="M358" s="190"/>
      <c r="N358" s="191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150</v>
      </c>
      <c r="AU358" s="18" t="s">
        <v>81</v>
      </c>
    </row>
    <row r="359" spans="1:65" s="2" customFormat="1" ht="33" customHeight="1">
      <c r="A359" s="35"/>
      <c r="B359" s="36"/>
      <c r="C359" s="174" t="s">
        <v>1060</v>
      </c>
      <c r="D359" s="174" t="s">
        <v>144</v>
      </c>
      <c r="E359" s="175" t="s">
        <v>574</v>
      </c>
      <c r="F359" s="176" t="s">
        <v>575</v>
      </c>
      <c r="G359" s="177" t="s">
        <v>576</v>
      </c>
      <c r="H359" s="178">
        <v>7.6</v>
      </c>
      <c r="I359" s="179"/>
      <c r="J359" s="180">
        <f>ROUND(I359*H359,2)</f>
        <v>0</v>
      </c>
      <c r="K359" s="176" t="s">
        <v>215</v>
      </c>
      <c r="L359" s="40"/>
      <c r="M359" s="181" t="s">
        <v>19</v>
      </c>
      <c r="N359" s="182" t="s">
        <v>42</v>
      </c>
      <c r="O359" s="65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162</v>
      </c>
      <c r="AT359" s="185" t="s">
        <v>144</v>
      </c>
      <c r="AU359" s="185" t="s">
        <v>81</v>
      </c>
      <c r="AY359" s="18" t="s">
        <v>137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79</v>
      </c>
      <c r="BK359" s="186">
        <f>ROUND(I359*H359,2)</f>
        <v>0</v>
      </c>
      <c r="BL359" s="18" t="s">
        <v>162</v>
      </c>
      <c r="BM359" s="185" t="s">
        <v>1061</v>
      </c>
    </row>
    <row r="360" spans="1:47" s="2" customFormat="1" ht="19.2">
      <c r="A360" s="35"/>
      <c r="B360" s="36"/>
      <c r="C360" s="37"/>
      <c r="D360" s="187" t="s">
        <v>150</v>
      </c>
      <c r="E360" s="37"/>
      <c r="F360" s="188" t="s">
        <v>578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150</v>
      </c>
      <c r="AU360" s="18" t="s">
        <v>81</v>
      </c>
    </row>
    <row r="361" spans="1:47" s="2" customFormat="1" ht="10.2">
      <c r="A361" s="35"/>
      <c r="B361" s="36"/>
      <c r="C361" s="37"/>
      <c r="D361" s="192" t="s">
        <v>160</v>
      </c>
      <c r="E361" s="37"/>
      <c r="F361" s="193" t="s">
        <v>579</v>
      </c>
      <c r="G361" s="37"/>
      <c r="H361" s="37"/>
      <c r="I361" s="189"/>
      <c r="J361" s="37"/>
      <c r="K361" s="37"/>
      <c r="L361" s="40"/>
      <c r="M361" s="190"/>
      <c r="N361" s="191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160</v>
      </c>
      <c r="AU361" s="18" t="s">
        <v>81</v>
      </c>
    </row>
    <row r="362" spans="2:51" s="13" customFormat="1" ht="10.2">
      <c r="B362" s="200"/>
      <c r="C362" s="201"/>
      <c r="D362" s="187" t="s">
        <v>219</v>
      </c>
      <c r="E362" s="202" t="s">
        <v>19</v>
      </c>
      <c r="F362" s="203" t="s">
        <v>1062</v>
      </c>
      <c r="G362" s="201"/>
      <c r="H362" s="204">
        <v>7.6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219</v>
      </c>
      <c r="AU362" s="210" t="s">
        <v>81</v>
      </c>
      <c r="AV362" s="13" t="s">
        <v>81</v>
      </c>
      <c r="AW362" s="13" t="s">
        <v>33</v>
      </c>
      <c r="AX362" s="13" t="s">
        <v>79</v>
      </c>
      <c r="AY362" s="210" t="s">
        <v>137</v>
      </c>
    </row>
    <row r="363" spans="2:51" s="14" customFormat="1" ht="10.2">
      <c r="B363" s="211"/>
      <c r="C363" s="212"/>
      <c r="D363" s="187" t="s">
        <v>219</v>
      </c>
      <c r="E363" s="213" t="s">
        <v>19</v>
      </c>
      <c r="F363" s="214" t="s">
        <v>580</v>
      </c>
      <c r="G363" s="212"/>
      <c r="H363" s="213" t="s">
        <v>19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219</v>
      </c>
      <c r="AU363" s="220" t="s">
        <v>81</v>
      </c>
      <c r="AV363" s="14" t="s">
        <v>79</v>
      </c>
      <c r="AW363" s="14" t="s">
        <v>33</v>
      </c>
      <c r="AX363" s="14" t="s">
        <v>71</v>
      </c>
      <c r="AY363" s="220" t="s">
        <v>137</v>
      </c>
    </row>
    <row r="364" spans="1:65" s="2" customFormat="1" ht="16.5" customHeight="1">
      <c r="A364" s="35"/>
      <c r="B364" s="36"/>
      <c r="C364" s="243" t="s">
        <v>1063</v>
      </c>
      <c r="D364" s="243" t="s">
        <v>364</v>
      </c>
      <c r="E364" s="244" t="s">
        <v>582</v>
      </c>
      <c r="F364" s="245" t="s">
        <v>583</v>
      </c>
      <c r="G364" s="246" t="s">
        <v>576</v>
      </c>
      <c r="H364" s="247">
        <v>7.6</v>
      </c>
      <c r="I364" s="248"/>
      <c r="J364" s="249">
        <f>ROUND(I364*H364,2)</f>
        <v>0</v>
      </c>
      <c r="K364" s="245" t="s">
        <v>215</v>
      </c>
      <c r="L364" s="250"/>
      <c r="M364" s="251" t="s">
        <v>19</v>
      </c>
      <c r="N364" s="252" t="s">
        <v>42</v>
      </c>
      <c r="O364" s="65"/>
      <c r="P364" s="183">
        <f>O364*H364</f>
        <v>0</v>
      </c>
      <c r="Q364" s="183">
        <v>0.0087</v>
      </c>
      <c r="R364" s="183">
        <f>Q364*H364</f>
        <v>0.06612</v>
      </c>
      <c r="S364" s="183">
        <v>0</v>
      </c>
      <c r="T364" s="184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181</v>
      </c>
      <c r="AT364" s="185" t="s">
        <v>364</v>
      </c>
      <c r="AU364" s="185" t="s">
        <v>81</v>
      </c>
      <c r="AY364" s="18" t="s">
        <v>137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18" t="s">
        <v>79</v>
      </c>
      <c r="BK364" s="186">
        <f>ROUND(I364*H364,2)</f>
        <v>0</v>
      </c>
      <c r="BL364" s="18" t="s">
        <v>162</v>
      </c>
      <c r="BM364" s="185" t="s">
        <v>1064</v>
      </c>
    </row>
    <row r="365" spans="1:47" s="2" customFormat="1" ht="10.2">
      <c r="A365" s="35"/>
      <c r="B365" s="36"/>
      <c r="C365" s="37"/>
      <c r="D365" s="187" t="s">
        <v>150</v>
      </c>
      <c r="E365" s="37"/>
      <c r="F365" s="188" t="s">
        <v>583</v>
      </c>
      <c r="G365" s="37"/>
      <c r="H365" s="37"/>
      <c r="I365" s="189"/>
      <c r="J365" s="37"/>
      <c r="K365" s="37"/>
      <c r="L365" s="40"/>
      <c r="M365" s="190"/>
      <c r="N365" s="191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150</v>
      </c>
      <c r="AU365" s="18" t="s">
        <v>81</v>
      </c>
    </row>
    <row r="366" spans="1:65" s="2" customFormat="1" ht="33" customHeight="1">
      <c r="A366" s="35"/>
      <c r="B366" s="36"/>
      <c r="C366" s="174" t="s">
        <v>1065</v>
      </c>
      <c r="D366" s="174" t="s">
        <v>144</v>
      </c>
      <c r="E366" s="175" t="s">
        <v>1066</v>
      </c>
      <c r="F366" s="176" t="s">
        <v>1067</v>
      </c>
      <c r="G366" s="177" t="s">
        <v>576</v>
      </c>
      <c r="H366" s="178">
        <v>40</v>
      </c>
      <c r="I366" s="179"/>
      <c r="J366" s="180">
        <f>ROUND(I366*H366,2)</f>
        <v>0</v>
      </c>
      <c r="K366" s="176" t="s">
        <v>215</v>
      </c>
      <c r="L366" s="40"/>
      <c r="M366" s="181" t="s">
        <v>19</v>
      </c>
      <c r="N366" s="182" t="s">
        <v>42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162</v>
      </c>
      <c r="AT366" s="185" t="s">
        <v>144</v>
      </c>
      <c r="AU366" s="185" t="s">
        <v>81</v>
      </c>
      <c r="AY366" s="18" t="s">
        <v>137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79</v>
      </c>
      <c r="BK366" s="186">
        <f>ROUND(I366*H366,2)</f>
        <v>0</v>
      </c>
      <c r="BL366" s="18" t="s">
        <v>162</v>
      </c>
      <c r="BM366" s="185" t="s">
        <v>1068</v>
      </c>
    </row>
    <row r="367" spans="1:47" s="2" customFormat="1" ht="19.2">
      <c r="A367" s="35"/>
      <c r="B367" s="36"/>
      <c r="C367" s="37"/>
      <c r="D367" s="187" t="s">
        <v>150</v>
      </c>
      <c r="E367" s="37"/>
      <c r="F367" s="188" t="s">
        <v>1069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150</v>
      </c>
      <c r="AU367" s="18" t="s">
        <v>81</v>
      </c>
    </row>
    <row r="368" spans="1:47" s="2" customFormat="1" ht="10.2">
      <c r="A368" s="35"/>
      <c r="B368" s="36"/>
      <c r="C368" s="37"/>
      <c r="D368" s="192" t="s">
        <v>160</v>
      </c>
      <c r="E368" s="37"/>
      <c r="F368" s="193" t="s">
        <v>1070</v>
      </c>
      <c r="G368" s="37"/>
      <c r="H368" s="37"/>
      <c r="I368" s="189"/>
      <c r="J368" s="37"/>
      <c r="K368" s="37"/>
      <c r="L368" s="40"/>
      <c r="M368" s="190"/>
      <c r="N368" s="191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160</v>
      </c>
      <c r="AU368" s="18" t="s">
        <v>81</v>
      </c>
    </row>
    <row r="369" spans="1:65" s="2" customFormat="1" ht="16.5" customHeight="1">
      <c r="A369" s="35"/>
      <c r="B369" s="36"/>
      <c r="C369" s="243" t="s">
        <v>593</v>
      </c>
      <c r="D369" s="243" t="s">
        <v>364</v>
      </c>
      <c r="E369" s="244" t="s">
        <v>1071</v>
      </c>
      <c r="F369" s="245" t="s">
        <v>1072</v>
      </c>
      <c r="G369" s="246" t="s">
        <v>576</v>
      </c>
      <c r="H369" s="247">
        <v>40</v>
      </c>
      <c r="I369" s="248"/>
      <c r="J369" s="249">
        <f>ROUND(I369*H369,2)</f>
        <v>0</v>
      </c>
      <c r="K369" s="245" t="s">
        <v>215</v>
      </c>
      <c r="L369" s="250"/>
      <c r="M369" s="251" t="s">
        <v>19</v>
      </c>
      <c r="N369" s="252" t="s">
        <v>42</v>
      </c>
      <c r="O369" s="65"/>
      <c r="P369" s="183">
        <f>O369*H369</f>
        <v>0</v>
      </c>
      <c r="Q369" s="183">
        <v>0.0191</v>
      </c>
      <c r="R369" s="183">
        <f>Q369*H369</f>
        <v>0.764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181</v>
      </c>
      <c r="AT369" s="185" t="s">
        <v>364</v>
      </c>
      <c r="AU369" s="185" t="s">
        <v>81</v>
      </c>
      <c r="AY369" s="18" t="s">
        <v>137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79</v>
      </c>
      <c r="BK369" s="186">
        <f>ROUND(I369*H369,2)</f>
        <v>0</v>
      </c>
      <c r="BL369" s="18" t="s">
        <v>162</v>
      </c>
      <c r="BM369" s="185" t="s">
        <v>1073</v>
      </c>
    </row>
    <row r="370" spans="1:47" s="2" customFormat="1" ht="10.2">
      <c r="A370" s="35"/>
      <c r="B370" s="36"/>
      <c r="C370" s="37"/>
      <c r="D370" s="187" t="s">
        <v>150</v>
      </c>
      <c r="E370" s="37"/>
      <c r="F370" s="188" t="s">
        <v>1072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150</v>
      </c>
      <c r="AU370" s="18" t="s">
        <v>81</v>
      </c>
    </row>
    <row r="371" spans="1:65" s="2" customFormat="1" ht="33" customHeight="1">
      <c r="A371" s="35"/>
      <c r="B371" s="36"/>
      <c r="C371" s="174" t="s">
        <v>599</v>
      </c>
      <c r="D371" s="174" t="s">
        <v>144</v>
      </c>
      <c r="E371" s="175" t="s">
        <v>586</v>
      </c>
      <c r="F371" s="176" t="s">
        <v>587</v>
      </c>
      <c r="G371" s="177" t="s">
        <v>576</v>
      </c>
      <c r="H371" s="178">
        <v>21</v>
      </c>
      <c r="I371" s="179"/>
      <c r="J371" s="180">
        <f>ROUND(I371*H371,2)</f>
        <v>0</v>
      </c>
      <c r="K371" s="176" t="s">
        <v>215</v>
      </c>
      <c r="L371" s="40"/>
      <c r="M371" s="181" t="s">
        <v>19</v>
      </c>
      <c r="N371" s="182" t="s">
        <v>42</v>
      </c>
      <c r="O371" s="65"/>
      <c r="P371" s="183">
        <f>O371*H371</f>
        <v>0</v>
      </c>
      <c r="Q371" s="183">
        <v>0.00061</v>
      </c>
      <c r="R371" s="183">
        <f>Q371*H371</f>
        <v>0.01281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162</v>
      </c>
      <c r="AT371" s="185" t="s">
        <v>144</v>
      </c>
      <c r="AU371" s="185" t="s">
        <v>81</v>
      </c>
      <c r="AY371" s="18" t="s">
        <v>137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8" t="s">
        <v>79</v>
      </c>
      <c r="BK371" s="186">
        <f>ROUND(I371*H371,2)</f>
        <v>0</v>
      </c>
      <c r="BL371" s="18" t="s">
        <v>162</v>
      </c>
      <c r="BM371" s="185" t="s">
        <v>1074</v>
      </c>
    </row>
    <row r="372" spans="1:47" s="2" customFormat="1" ht="38.4">
      <c r="A372" s="35"/>
      <c r="B372" s="36"/>
      <c r="C372" s="37"/>
      <c r="D372" s="187" t="s">
        <v>150</v>
      </c>
      <c r="E372" s="37"/>
      <c r="F372" s="188" t="s">
        <v>589</v>
      </c>
      <c r="G372" s="37"/>
      <c r="H372" s="37"/>
      <c r="I372" s="189"/>
      <c r="J372" s="37"/>
      <c r="K372" s="37"/>
      <c r="L372" s="40"/>
      <c r="M372" s="190"/>
      <c r="N372" s="191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150</v>
      </c>
      <c r="AU372" s="18" t="s">
        <v>81</v>
      </c>
    </row>
    <row r="373" spans="1:47" s="2" customFormat="1" ht="10.2">
      <c r="A373" s="35"/>
      <c r="B373" s="36"/>
      <c r="C373" s="37"/>
      <c r="D373" s="192" t="s">
        <v>160</v>
      </c>
      <c r="E373" s="37"/>
      <c r="F373" s="193" t="s">
        <v>590</v>
      </c>
      <c r="G373" s="37"/>
      <c r="H373" s="37"/>
      <c r="I373" s="189"/>
      <c r="J373" s="37"/>
      <c r="K373" s="37"/>
      <c r="L373" s="40"/>
      <c r="M373" s="190"/>
      <c r="N373" s="191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160</v>
      </c>
      <c r="AU373" s="18" t="s">
        <v>81</v>
      </c>
    </row>
    <row r="374" spans="2:51" s="13" customFormat="1" ht="10.2">
      <c r="B374" s="200"/>
      <c r="C374" s="201"/>
      <c r="D374" s="187" t="s">
        <v>219</v>
      </c>
      <c r="E374" s="202" t="s">
        <v>19</v>
      </c>
      <c r="F374" s="203" t="s">
        <v>7</v>
      </c>
      <c r="G374" s="201"/>
      <c r="H374" s="204">
        <v>21</v>
      </c>
      <c r="I374" s="205"/>
      <c r="J374" s="201"/>
      <c r="K374" s="201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219</v>
      </c>
      <c r="AU374" s="210" t="s">
        <v>81</v>
      </c>
      <c r="AV374" s="13" t="s">
        <v>81</v>
      </c>
      <c r="AW374" s="13" t="s">
        <v>33</v>
      </c>
      <c r="AX374" s="13" t="s">
        <v>79</v>
      </c>
      <c r="AY374" s="210" t="s">
        <v>137</v>
      </c>
    </row>
    <row r="375" spans="1:65" s="2" customFormat="1" ht="24.15" customHeight="1">
      <c r="A375" s="35"/>
      <c r="B375" s="36"/>
      <c r="C375" s="174" t="s">
        <v>1075</v>
      </c>
      <c r="D375" s="174" t="s">
        <v>144</v>
      </c>
      <c r="E375" s="175" t="s">
        <v>1076</v>
      </c>
      <c r="F375" s="176" t="s">
        <v>1077</v>
      </c>
      <c r="G375" s="177" t="s">
        <v>576</v>
      </c>
      <c r="H375" s="178">
        <v>27</v>
      </c>
      <c r="I375" s="179"/>
      <c r="J375" s="180">
        <f>ROUND(I375*H375,2)</f>
        <v>0</v>
      </c>
      <c r="K375" s="176" t="s">
        <v>215</v>
      </c>
      <c r="L375" s="40"/>
      <c r="M375" s="181" t="s">
        <v>19</v>
      </c>
      <c r="N375" s="182" t="s">
        <v>42</v>
      </c>
      <c r="O375" s="65"/>
      <c r="P375" s="183">
        <f>O375*H375</f>
        <v>0</v>
      </c>
      <c r="Q375" s="183">
        <v>0.14761</v>
      </c>
      <c r="R375" s="183">
        <f>Q375*H375</f>
        <v>3.98547</v>
      </c>
      <c r="S375" s="183">
        <v>0</v>
      </c>
      <c r="T375" s="18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162</v>
      </c>
      <c r="AT375" s="185" t="s">
        <v>144</v>
      </c>
      <c r="AU375" s="185" t="s">
        <v>81</v>
      </c>
      <c r="AY375" s="18" t="s">
        <v>137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8" t="s">
        <v>79</v>
      </c>
      <c r="BK375" s="186">
        <f>ROUND(I375*H375,2)</f>
        <v>0</v>
      </c>
      <c r="BL375" s="18" t="s">
        <v>162</v>
      </c>
      <c r="BM375" s="185" t="s">
        <v>1078</v>
      </c>
    </row>
    <row r="376" spans="1:47" s="2" customFormat="1" ht="38.4">
      <c r="A376" s="35"/>
      <c r="B376" s="36"/>
      <c r="C376" s="37"/>
      <c r="D376" s="187" t="s">
        <v>150</v>
      </c>
      <c r="E376" s="37"/>
      <c r="F376" s="188" t="s">
        <v>1079</v>
      </c>
      <c r="G376" s="37"/>
      <c r="H376" s="37"/>
      <c r="I376" s="189"/>
      <c r="J376" s="37"/>
      <c r="K376" s="37"/>
      <c r="L376" s="40"/>
      <c r="M376" s="190"/>
      <c r="N376" s="191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150</v>
      </c>
      <c r="AU376" s="18" t="s">
        <v>81</v>
      </c>
    </row>
    <row r="377" spans="1:47" s="2" customFormat="1" ht="10.2">
      <c r="A377" s="35"/>
      <c r="B377" s="36"/>
      <c r="C377" s="37"/>
      <c r="D377" s="192" t="s">
        <v>160</v>
      </c>
      <c r="E377" s="37"/>
      <c r="F377" s="193" t="s">
        <v>1080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160</v>
      </c>
      <c r="AU377" s="18" t="s">
        <v>81</v>
      </c>
    </row>
    <row r="378" spans="2:51" s="13" customFormat="1" ht="10.2">
      <c r="B378" s="200"/>
      <c r="C378" s="201"/>
      <c r="D378" s="187" t="s">
        <v>219</v>
      </c>
      <c r="E378" s="202" t="s">
        <v>19</v>
      </c>
      <c r="F378" s="203" t="s">
        <v>392</v>
      </c>
      <c r="G378" s="201"/>
      <c r="H378" s="204">
        <v>27</v>
      </c>
      <c r="I378" s="205"/>
      <c r="J378" s="201"/>
      <c r="K378" s="201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219</v>
      </c>
      <c r="AU378" s="210" t="s">
        <v>81</v>
      </c>
      <c r="AV378" s="13" t="s">
        <v>81</v>
      </c>
      <c r="AW378" s="13" t="s">
        <v>33</v>
      </c>
      <c r="AX378" s="13" t="s">
        <v>79</v>
      </c>
      <c r="AY378" s="210" t="s">
        <v>137</v>
      </c>
    </row>
    <row r="379" spans="1:65" s="2" customFormat="1" ht="16.5" customHeight="1">
      <c r="A379" s="35"/>
      <c r="B379" s="36"/>
      <c r="C379" s="243" t="s">
        <v>245</v>
      </c>
      <c r="D379" s="243" t="s">
        <v>364</v>
      </c>
      <c r="E379" s="244" t="s">
        <v>1081</v>
      </c>
      <c r="F379" s="245" t="s">
        <v>1082</v>
      </c>
      <c r="G379" s="246" t="s">
        <v>576</v>
      </c>
      <c r="H379" s="247">
        <v>27</v>
      </c>
      <c r="I379" s="248"/>
      <c r="J379" s="249">
        <f>ROUND(I379*H379,2)</f>
        <v>0</v>
      </c>
      <c r="K379" s="245" t="s">
        <v>215</v>
      </c>
      <c r="L379" s="250"/>
      <c r="M379" s="251" t="s">
        <v>19</v>
      </c>
      <c r="N379" s="252" t="s">
        <v>42</v>
      </c>
      <c r="O379" s="65"/>
      <c r="P379" s="183">
        <f>O379*H379</f>
        <v>0</v>
      </c>
      <c r="Q379" s="183">
        <v>0.134</v>
      </c>
      <c r="R379" s="183">
        <f>Q379*H379</f>
        <v>3.6180000000000003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181</v>
      </c>
      <c r="AT379" s="185" t="s">
        <v>364</v>
      </c>
      <c r="AU379" s="185" t="s">
        <v>81</v>
      </c>
      <c r="AY379" s="18" t="s">
        <v>137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79</v>
      </c>
      <c r="BK379" s="186">
        <f>ROUND(I379*H379,2)</f>
        <v>0</v>
      </c>
      <c r="BL379" s="18" t="s">
        <v>162</v>
      </c>
      <c r="BM379" s="185" t="s">
        <v>1083</v>
      </c>
    </row>
    <row r="380" spans="1:47" s="2" customFormat="1" ht="10.2">
      <c r="A380" s="35"/>
      <c r="B380" s="36"/>
      <c r="C380" s="37"/>
      <c r="D380" s="187" t="s">
        <v>150</v>
      </c>
      <c r="E380" s="37"/>
      <c r="F380" s="188" t="s">
        <v>1082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150</v>
      </c>
      <c r="AU380" s="18" t="s">
        <v>81</v>
      </c>
    </row>
    <row r="381" spans="2:63" s="12" customFormat="1" ht="22.8" customHeight="1">
      <c r="B381" s="158"/>
      <c r="C381" s="159"/>
      <c r="D381" s="160" t="s">
        <v>70</v>
      </c>
      <c r="E381" s="172" t="s">
        <v>591</v>
      </c>
      <c r="F381" s="172" t="s">
        <v>592</v>
      </c>
      <c r="G381" s="159"/>
      <c r="H381" s="159"/>
      <c r="I381" s="162"/>
      <c r="J381" s="173">
        <f>BK381</f>
        <v>0</v>
      </c>
      <c r="K381" s="159"/>
      <c r="L381" s="164"/>
      <c r="M381" s="165"/>
      <c r="N381" s="166"/>
      <c r="O381" s="166"/>
      <c r="P381" s="167">
        <f>SUM(P382:P388)</f>
        <v>0</v>
      </c>
      <c r="Q381" s="166"/>
      <c r="R381" s="167">
        <f>SUM(R382:R388)</f>
        <v>0</v>
      </c>
      <c r="S381" s="166"/>
      <c r="T381" s="168">
        <f>SUM(T382:T388)</f>
        <v>0</v>
      </c>
      <c r="AR381" s="169" t="s">
        <v>79</v>
      </c>
      <c r="AT381" s="170" t="s">
        <v>70</v>
      </c>
      <c r="AU381" s="170" t="s">
        <v>79</v>
      </c>
      <c r="AY381" s="169" t="s">
        <v>137</v>
      </c>
      <c r="BK381" s="171">
        <f>SUM(BK382:BK388)</f>
        <v>0</v>
      </c>
    </row>
    <row r="382" spans="1:65" s="2" customFormat="1" ht="33" customHeight="1">
      <c r="A382" s="35"/>
      <c r="B382" s="36"/>
      <c r="C382" s="174" t="s">
        <v>1084</v>
      </c>
      <c r="D382" s="174" t="s">
        <v>144</v>
      </c>
      <c r="E382" s="175" t="s">
        <v>594</v>
      </c>
      <c r="F382" s="176" t="s">
        <v>595</v>
      </c>
      <c r="G382" s="177" t="s">
        <v>367</v>
      </c>
      <c r="H382" s="178">
        <v>3112.575</v>
      </c>
      <c r="I382" s="179"/>
      <c r="J382" s="180">
        <f>ROUND(I382*H382,2)</f>
        <v>0</v>
      </c>
      <c r="K382" s="176" t="s">
        <v>215</v>
      </c>
      <c r="L382" s="40"/>
      <c r="M382" s="181" t="s">
        <v>19</v>
      </c>
      <c r="N382" s="182" t="s">
        <v>42</v>
      </c>
      <c r="O382" s="65"/>
      <c r="P382" s="183">
        <f>O382*H382</f>
        <v>0</v>
      </c>
      <c r="Q382" s="183">
        <v>0</v>
      </c>
      <c r="R382" s="183">
        <f>Q382*H382</f>
        <v>0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162</v>
      </c>
      <c r="AT382" s="185" t="s">
        <v>144</v>
      </c>
      <c r="AU382" s="185" t="s">
        <v>81</v>
      </c>
      <c r="AY382" s="18" t="s">
        <v>137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79</v>
      </c>
      <c r="BK382" s="186">
        <f>ROUND(I382*H382,2)</f>
        <v>0</v>
      </c>
      <c r="BL382" s="18" t="s">
        <v>162</v>
      </c>
      <c r="BM382" s="185" t="s">
        <v>1085</v>
      </c>
    </row>
    <row r="383" spans="1:47" s="2" customFormat="1" ht="28.8">
      <c r="A383" s="35"/>
      <c r="B383" s="36"/>
      <c r="C383" s="37"/>
      <c r="D383" s="187" t="s">
        <v>150</v>
      </c>
      <c r="E383" s="37"/>
      <c r="F383" s="188" t="s">
        <v>597</v>
      </c>
      <c r="G383" s="37"/>
      <c r="H383" s="37"/>
      <c r="I383" s="189"/>
      <c r="J383" s="37"/>
      <c r="K383" s="37"/>
      <c r="L383" s="40"/>
      <c r="M383" s="190"/>
      <c r="N383" s="191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150</v>
      </c>
      <c r="AU383" s="18" t="s">
        <v>81</v>
      </c>
    </row>
    <row r="384" spans="1:47" s="2" customFormat="1" ht="10.2">
      <c r="A384" s="35"/>
      <c r="B384" s="36"/>
      <c r="C384" s="37"/>
      <c r="D384" s="192" t="s">
        <v>160</v>
      </c>
      <c r="E384" s="37"/>
      <c r="F384" s="193" t="s">
        <v>598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160</v>
      </c>
      <c r="AU384" s="18" t="s">
        <v>81</v>
      </c>
    </row>
    <row r="385" spans="1:65" s="2" customFormat="1" ht="33" customHeight="1">
      <c r="A385" s="35"/>
      <c r="B385" s="36"/>
      <c r="C385" s="174" t="s">
        <v>890</v>
      </c>
      <c r="D385" s="174" t="s">
        <v>144</v>
      </c>
      <c r="E385" s="175" t="s">
        <v>600</v>
      </c>
      <c r="F385" s="176" t="s">
        <v>601</v>
      </c>
      <c r="G385" s="177" t="s">
        <v>367</v>
      </c>
      <c r="H385" s="178">
        <v>15562.875</v>
      </c>
      <c r="I385" s="179"/>
      <c r="J385" s="180">
        <f>ROUND(I385*H385,2)</f>
        <v>0</v>
      </c>
      <c r="K385" s="176" t="s">
        <v>215</v>
      </c>
      <c r="L385" s="40"/>
      <c r="M385" s="181" t="s">
        <v>19</v>
      </c>
      <c r="N385" s="182" t="s">
        <v>42</v>
      </c>
      <c r="O385" s="65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162</v>
      </c>
      <c r="AT385" s="185" t="s">
        <v>144</v>
      </c>
      <c r="AU385" s="185" t="s">
        <v>81</v>
      </c>
      <c r="AY385" s="18" t="s">
        <v>137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8" t="s">
        <v>79</v>
      </c>
      <c r="BK385" s="186">
        <f>ROUND(I385*H385,2)</f>
        <v>0</v>
      </c>
      <c r="BL385" s="18" t="s">
        <v>162</v>
      </c>
      <c r="BM385" s="185" t="s">
        <v>1086</v>
      </c>
    </row>
    <row r="386" spans="1:47" s="2" customFormat="1" ht="38.4">
      <c r="A386" s="35"/>
      <c r="B386" s="36"/>
      <c r="C386" s="37"/>
      <c r="D386" s="187" t="s">
        <v>150</v>
      </c>
      <c r="E386" s="37"/>
      <c r="F386" s="188" t="s">
        <v>603</v>
      </c>
      <c r="G386" s="37"/>
      <c r="H386" s="37"/>
      <c r="I386" s="189"/>
      <c r="J386" s="37"/>
      <c r="K386" s="37"/>
      <c r="L386" s="40"/>
      <c r="M386" s="190"/>
      <c r="N386" s="191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150</v>
      </c>
      <c r="AU386" s="18" t="s">
        <v>81</v>
      </c>
    </row>
    <row r="387" spans="1:47" s="2" customFormat="1" ht="10.2">
      <c r="A387" s="35"/>
      <c r="B387" s="36"/>
      <c r="C387" s="37"/>
      <c r="D387" s="192" t="s">
        <v>160</v>
      </c>
      <c r="E387" s="37"/>
      <c r="F387" s="193" t="s">
        <v>604</v>
      </c>
      <c r="G387" s="37"/>
      <c r="H387" s="37"/>
      <c r="I387" s="189"/>
      <c r="J387" s="37"/>
      <c r="K387" s="37"/>
      <c r="L387" s="40"/>
      <c r="M387" s="190"/>
      <c r="N387" s="191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160</v>
      </c>
      <c r="AU387" s="18" t="s">
        <v>81</v>
      </c>
    </row>
    <row r="388" spans="2:51" s="13" customFormat="1" ht="10.2">
      <c r="B388" s="200"/>
      <c r="C388" s="201"/>
      <c r="D388" s="187" t="s">
        <v>219</v>
      </c>
      <c r="E388" s="201"/>
      <c r="F388" s="203" t="s">
        <v>1087</v>
      </c>
      <c r="G388" s="201"/>
      <c r="H388" s="204">
        <v>15562.875</v>
      </c>
      <c r="I388" s="205"/>
      <c r="J388" s="201"/>
      <c r="K388" s="201"/>
      <c r="L388" s="206"/>
      <c r="M388" s="253"/>
      <c r="N388" s="254"/>
      <c r="O388" s="254"/>
      <c r="P388" s="254"/>
      <c r="Q388" s="254"/>
      <c r="R388" s="254"/>
      <c r="S388" s="254"/>
      <c r="T388" s="255"/>
      <c r="AT388" s="210" t="s">
        <v>219</v>
      </c>
      <c r="AU388" s="210" t="s">
        <v>81</v>
      </c>
      <c r="AV388" s="13" t="s">
        <v>81</v>
      </c>
      <c r="AW388" s="13" t="s">
        <v>4</v>
      </c>
      <c r="AX388" s="13" t="s">
        <v>79</v>
      </c>
      <c r="AY388" s="210" t="s">
        <v>137</v>
      </c>
    </row>
    <row r="389" spans="1:31" s="2" customFormat="1" ht="6.9" customHeight="1">
      <c r="A389" s="35"/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0"/>
      <c r="M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</row>
  </sheetData>
  <sheetProtection algorithmName="SHA-512" hashValue="lRMu2xZbocWsN+9D6IERFCjRgPqcCHe4a/9377MjZUraicFAxbD6sYLHvPbWrrFiXRQKegKm6Cw8ECuuKhAkSw==" saltValue="zMHvjeDrgoQ62mhhmDu3LM4ajShgEte7S1zdyIlL7Z/2C0iZOmu/Au/OUv7Qm6Q3K/DTH3VDPqjOpD+i06sqNQ==" spinCount="100000" sheet="1" objects="1" scenarios="1" formatColumns="0" formatRows="0" autoFilter="0"/>
  <autoFilter ref="C86:K38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1/111301111"/>
    <hyperlink ref="F96" r:id="rId2" display="https://podminky.urs.cz/item/CS_URS_2023_01/112201111"/>
    <hyperlink ref="F100" r:id="rId3" display="https://podminky.urs.cz/item/CS_URS_2023_01/112201112"/>
    <hyperlink ref="F104" r:id="rId4" display="https://podminky.urs.cz/item/CS_URS_2023_01/112201113"/>
    <hyperlink ref="F108" r:id="rId5" display="https://podminky.urs.cz/item/CS_URS_2023_01/112201114"/>
    <hyperlink ref="F112" r:id="rId6" display="https://podminky.urs.cz/item/CS_URS_2023_01/112201115"/>
    <hyperlink ref="F116" r:id="rId7" display="https://podminky.urs.cz/item/CS_URS_2023_01/112201117"/>
    <hyperlink ref="F120" r:id="rId8" display="https://podminky.urs.cz/item/CS_URS_2023_01/113107223"/>
    <hyperlink ref="F124" r:id="rId9" display="https://podminky.urs.cz/item/CS_URS_2023_01/122151106a"/>
    <hyperlink ref="F128" r:id="rId10" display="https://podminky.urs.cz/item/CS_URS_2023_01/122151106b"/>
    <hyperlink ref="F132" r:id="rId11" display="https://podminky.urs.cz/item/CS_URS_2023_01/122151404"/>
    <hyperlink ref="F139" r:id="rId12" display="https://podminky.urs.cz/item/CS_URS_2023_01/122151406"/>
    <hyperlink ref="F143" r:id="rId13" display="https://podminky.urs.cz/item/CS_URS_2023_01/131151201"/>
    <hyperlink ref="F148" r:id="rId14" display="https://podminky.urs.cz/item/CS_URS_2023_01/132151101"/>
    <hyperlink ref="F155" r:id="rId15" display="https://podminky.urs.cz/item/CS_URS_2023_01/132151254"/>
    <hyperlink ref="F161" r:id="rId16" display="https://podminky.urs.cz/item/CS_URS_2023_01/162201401"/>
    <hyperlink ref="F165" r:id="rId17" display="https://podminky.urs.cz/item/CS_URS_2023_01/162201402"/>
    <hyperlink ref="F169" r:id="rId18" display="https://podminky.urs.cz/item/CS_URS_2023_01/162201403"/>
    <hyperlink ref="F173" r:id="rId19" display="https://podminky.urs.cz/item/CS_URS_2023_01/162201404"/>
    <hyperlink ref="F195" r:id="rId20" display="https://podminky.urs.cz/item/CS_URS_2023_01/171151103"/>
    <hyperlink ref="F204" r:id="rId21" display="https://podminky.urs.cz/item/CS_URS_2023_01/171152111"/>
    <hyperlink ref="F212" r:id="rId22" display="https://podminky.urs.cz/item/CS_URS_2023_01/171201221"/>
    <hyperlink ref="F216" r:id="rId23" display="https://podminky.urs.cz/item/CS_URS_2023_01/171251201"/>
    <hyperlink ref="F220" r:id="rId24" display="https://podminky.urs.cz/item/CS_URS_2023_01/174111101"/>
    <hyperlink ref="F228" r:id="rId25" display="https://podminky.urs.cz/item/CS_URS_2023_01/175151101"/>
    <hyperlink ref="F238" r:id="rId26" display="https://podminky.urs.cz/item/CS_URS_2023_01/181451121"/>
    <hyperlink ref="F245" r:id="rId27" display="https://podminky.urs.cz/item/CS_URS_2023_01/181951112"/>
    <hyperlink ref="F249" r:id="rId28" display="https://podminky.urs.cz/item/CS_URS_2023_01/182251101"/>
    <hyperlink ref="F253" r:id="rId29" display="https://podminky.urs.cz/item/CS_URS_2023_01/182351123"/>
    <hyperlink ref="F263" r:id="rId30" display="https://podminky.urs.cz/item/CS_URS_2023_01/211531111R"/>
    <hyperlink ref="F269" r:id="rId31" display="https://podminky.urs.cz/item/CS_URS_2023_01/211971122"/>
    <hyperlink ref="F278" r:id="rId32" display="https://podminky.urs.cz/item/CS_URS_2023_01/274311127"/>
    <hyperlink ref="F285" r:id="rId33" display="https://podminky.urs.cz/item/CS_URS_2023_01/451312111"/>
    <hyperlink ref="F289" r:id="rId34" display="https://podminky.urs.cz/item/CS_URS_2023_01/451315114"/>
    <hyperlink ref="F294" r:id="rId35" display="https://podminky.urs.cz/item/CS_URS_2023_01/564752111"/>
    <hyperlink ref="F298" r:id="rId36" display="https://podminky.urs.cz/item/CS_URS_2023_01/564861111"/>
    <hyperlink ref="F302" r:id="rId37" display="https://podminky.urs.cz/item/CS_URS_2023_01/564871111"/>
    <hyperlink ref="F306" r:id="rId38" display="https://podminky.urs.cz/item/CS_URS_2023_01/565145111"/>
    <hyperlink ref="F311" r:id="rId39" display="https://podminky.urs.cz/item/CS_URS_2023_01/569931132"/>
    <hyperlink ref="F315" r:id="rId40" display="https://podminky.urs.cz/item/CS_URS_2023_01/573111112"/>
    <hyperlink ref="F321" r:id="rId41" display="https://podminky.urs.cz/item/CS_URS_2023_01/573231107"/>
    <hyperlink ref="F327" r:id="rId42" display="https://podminky.urs.cz/item/CS_URS_2023_01/577134111"/>
    <hyperlink ref="F333" r:id="rId43" display="https://podminky.urs.cz/item/CS_URS_2021_02/594411111"/>
    <hyperlink ref="F337" r:id="rId44" display="https://podminky.urs.cz/item/CS_URS_2023_01/599632111"/>
    <hyperlink ref="F346" r:id="rId45" display="https://podminky.urs.cz/item/CS_URS_2023_01/914111111"/>
    <hyperlink ref="F355" r:id="rId46" display="https://podminky.urs.cz/item/CS_URS_2023_01/914511111"/>
    <hyperlink ref="F361" r:id="rId47" display="https://podminky.urs.cz/item/CS_URS_2023_01/919551112"/>
    <hyperlink ref="F368" r:id="rId48" display="https://podminky.urs.cz/item/CS_URS_2023_01/919551114"/>
    <hyperlink ref="F373" r:id="rId49" display="https://podminky.urs.cz/item/CS_URS_2023_01/919732211"/>
    <hyperlink ref="F377" r:id="rId50" display="https://podminky.urs.cz/item/CS_URS_2023_01/935111211"/>
    <hyperlink ref="F384" r:id="rId51" display="https://podminky.urs.cz/item/CS_URS_2023_01/998225111"/>
    <hyperlink ref="F387" r:id="rId52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98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 hidden="1">
      <c r="A9" s="35"/>
      <c r="B9" s="40"/>
      <c r="C9" s="35"/>
      <c r="D9" s="35"/>
      <c r="E9" s="312" t="s">
        <v>1088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ROUND((SUM(BE87:BE246)),2)</f>
        <v>0</v>
      </c>
      <c r="G33" s="35"/>
      <c r="H33" s="35"/>
      <c r="I33" s="119">
        <v>0.21</v>
      </c>
      <c r="J33" s="118">
        <f>ROUND(((SUM(BE87:BE246))*I33),2)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ROUND((SUM(BF87:BF246)),2)</f>
        <v>0</v>
      </c>
      <c r="G34" s="35"/>
      <c r="H34" s="35"/>
      <c r="I34" s="119">
        <v>0.15</v>
      </c>
      <c r="J34" s="118">
        <f>ROUND(((SUM(BF87:BF246))*I34),2)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ROUND((SUM(BG87:BG246)),2)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ROUND((SUM(BH87:BH246)),2)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ROUND((SUM(BI87:BI246)),2)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 hidden="1">
      <c r="A50" s="35"/>
      <c r="B50" s="36"/>
      <c r="C50" s="37"/>
      <c r="D50" s="37"/>
      <c r="E50" s="274" t="str">
        <f>E9</f>
        <v>SO 102 - 02 - HLAVNÍ POLNÍ CESTA C3 a C5 - ÚHLOVÁ ZEĎ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J133</f>
        <v>0</v>
      </c>
      <c r="K62" s="142"/>
      <c r="L62" s="146"/>
    </row>
    <row r="63" spans="2:12" s="10" customFormat="1" ht="19.95" customHeight="1" hidden="1">
      <c r="B63" s="141"/>
      <c r="C63" s="142"/>
      <c r="D63" s="143" t="s">
        <v>607</v>
      </c>
      <c r="E63" s="144"/>
      <c r="F63" s="144"/>
      <c r="G63" s="144"/>
      <c r="H63" s="144"/>
      <c r="I63" s="144"/>
      <c r="J63" s="145">
        <f>J160</f>
        <v>0</v>
      </c>
      <c r="K63" s="142"/>
      <c r="L63" s="146"/>
    </row>
    <row r="64" spans="2:12" s="10" customFormat="1" ht="19.95" customHeight="1" hidden="1">
      <c r="B64" s="141"/>
      <c r="C64" s="142"/>
      <c r="D64" s="143" t="s">
        <v>207</v>
      </c>
      <c r="E64" s="144"/>
      <c r="F64" s="144"/>
      <c r="G64" s="144"/>
      <c r="H64" s="144"/>
      <c r="I64" s="144"/>
      <c r="J64" s="145">
        <f>J207</f>
        <v>0</v>
      </c>
      <c r="K64" s="142"/>
      <c r="L64" s="146"/>
    </row>
    <row r="65" spans="2:12" s="10" customFormat="1" ht="19.95" customHeight="1" hidden="1">
      <c r="B65" s="141"/>
      <c r="C65" s="142"/>
      <c r="D65" s="143" t="s">
        <v>209</v>
      </c>
      <c r="E65" s="144"/>
      <c r="F65" s="144"/>
      <c r="G65" s="144"/>
      <c r="H65" s="144"/>
      <c r="I65" s="144"/>
      <c r="J65" s="145">
        <f>J215</f>
        <v>0</v>
      </c>
      <c r="K65" s="142"/>
      <c r="L65" s="146"/>
    </row>
    <row r="66" spans="2:12" s="9" customFormat="1" ht="24.9" customHeight="1" hidden="1">
      <c r="B66" s="135"/>
      <c r="C66" s="136"/>
      <c r="D66" s="137" t="s">
        <v>609</v>
      </c>
      <c r="E66" s="138"/>
      <c r="F66" s="138"/>
      <c r="G66" s="138"/>
      <c r="H66" s="138"/>
      <c r="I66" s="138"/>
      <c r="J66" s="139">
        <f>J225</f>
        <v>0</v>
      </c>
      <c r="K66" s="136"/>
      <c r="L66" s="140"/>
    </row>
    <row r="67" spans="2:12" s="10" customFormat="1" ht="19.95" customHeight="1" hidden="1">
      <c r="B67" s="141"/>
      <c r="C67" s="142"/>
      <c r="D67" s="143" t="s">
        <v>610</v>
      </c>
      <c r="E67" s="144"/>
      <c r="F67" s="144"/>
      <c r="G67" s="144"/>
      <c r="H67" s="144"/>
      <c r="I67" s="144"/>
      <c r="J67" s="145">
        <f>J226</f>
        <v>0</v>
      </c>
      <c r="K67" s="142"/>
      <c r="L67" s="146"/>
    </row>
    <row r="68" spans="1:31" s="2" customFormat="1" ht="21.75" customHeight="1" hidden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 hidden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ht="10.2" hidden="1"/>
    <row r="71" ht="10.2" hidden="1"/>
    <row r="72" ht="10.2" hidden="1"/>
    <row r="73" spans="1:31" s="2" customFormat="1" ht="6.9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122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17" t="str">
        <f>E7</f>
        <v>Realizace SZ KoPÚ v k.ú. Fulnek 1.etapa - 2023</v>
      </c>
      <c r="F77" s="318"/>
      <c r="G77" s="318"/>
      <c r="H77" s="31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112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30" customHeight="1">
      <c r="A79" s="35"/>
      <c r="B79" s="36"/>
      <c r="C79" s="37"/>
      <c r="D79" s="37"/>
      <c r="E79" s="274" t="str">
        <f>E9</f>
        <v>SO 102 - 02 - HLAVNÍ POLNÍ CESTA C3 a C5 - ÚHLOVÁ ZEĎ</v>
      </c>
      <c r="F79" s="319"/>
      <c r="G79" s="319"/>
      <c r="H79" s="31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 xml:space="preserve"> </v>
      </c>
      <c r="G81" s="37"/>
      <c r="H81" s="37"/>
      <c r="I81" s="30" t="s">
        <v>23</v>
      </c>
      <c r="J81" s="60" t="str">
        <f>IF(J12="","",J12)</f>
        <v>15. 3. 2023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65" customHeight="1">
      <c r="A83" s="35"/>
      <c r="B83" s="36"/>
      <c r="C83" s="30" t="s">
        <v>25</v>
      </c>
      <c r="D83" s="37"/>
      <c r="E83" s="37"/>
      <c r="F83" s="28" t="str">
        <f>E15</f>
        <v>Státní pozemkový úřad</v>
      </c>
      <c r="G83" s="37"/>
      <c r="H83" s="37"/>
      <c r="I83" s="30" t="s">
        <v>31</v>
      </c>
      <c r="J83" s="33" t="str">
        <f>E21</f>
        <v>Dopravoprojekt Ostrava a.s.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15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 xml:space="preserve"> 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123</v>
      </c>
      <c r="D86" s="150" t="s">
        <v>56</v>
      </c>
      <c r="E86" s="150" t="s">
        <v>52</v>
      </c>
      <c r="F86" s="150" t="s">
        <v>53</v>
      </c>
      <c r="G86" s="150" t="s">
        <v>124</v>
      </c>
      <c r="H86" s="150" t="s">
        <v>125</v>
      </c>
      <c r="I86" s="150" t="s">
        <v>126</v>
      </c>
      <c r="J86" s="150" t="s">
        <v>116</v>
      </c>
      <c r="K86" s="151" t="s">
        <v>127</v>
      </c>
      <c r="L86" s="152"/>
      <c r="M86" s="69" t="s">
        <v>19</v>
      </c>
      <c r="N86" s="70" t="s">
        <v>41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8" customHeight="1">
      <c r="A87" s="35"/>
      <c r="B87" s="36"/>
      <c r="C87" s="76" t="s">
        <v>134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P88+P225</f>
        <v>0</v>
      </c>
      <c r="Q87" s="73"/>
      <c r="R87" s="155">
        <f>R88+R225</f>
        <v>764.1230264399999</v>
      </c>
      <c r="S87" s="73"/>
      <c r="T87" s="156">
        <f>T88+T225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70</v>
      </c>
      <c r="AU87" s="18" t="s">
        <v>117</v>
      </c>
      <c r="BK87" s="157">
        <f>BK88+BK225</f>
        <v>0</v>
      </c>
    </row>
    <row r="88" spans="2:63" s="12" customFormat="1" ht="25.95" customHeight="1">
      <c r="B88" s="158"/>
      <c r="C88" s="159"/>
      <c r="D88" s="160" t="s">
        <v>70</v>
      </c>
      <c r="E88" s="161" t="s">
        <v>135</v>
      </c>
      <c r="F88" s="161" t="s">
        <v>136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P89+P133+P160+P207+P215</f>
        <v>0</v>
      </c>
      <c r="Q88" s="166"/>
      <c r="R88" s="167">
        <f>R89+R133+R160+R207+R215</f>
        <v>762.6897374399999</v>
      </c>
      <c r="S88" s="166"/>
      <c r="T88" s="168">
        <f>T89+T133+T160+T207+T215</f>
        <v>0</v>
      </c>
      <c r="AR88" s="169" t="s">
        <v>79</v>
      </c>
      <c r="AT88" s="170" t="s">
        <v>70</v>
      </c>
      <c r="AU88" s="170" t="s">
        <v>71</v>
      </c>
      <c r="AY88" s="169" t="s">
        <v>137</v>
      </c>
      <c r="BK88" s="171">
        <f>BK89+BK133+BK160+BK207+BK215</f>
        <v>0</v>
      </c>
    </row>
    <row r="89" spans="2:63" s="12" customFormat="1" ht="22.8" customHeight="1">
      <c r="B89" s="158"/>
      <c r="C89" s="159"/>
      <c r="D89" s="160" t="s">
        <v>70</v>
      </c>
      <c r="E89" s="172" t="s">
        <v>79</v>
      </c>
      <c r="F89" s="172" t="s">
        <v>211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SUM(P90:P132)</f>
        <v>0</v>
      </c>
      <c r="Q89" s="166"/>
      <c r="R89" s="167">
        <f>SUM(R90:R132)</f>
        <v>357.03999999999996</v>
      </c>
      <c r="S89" s="166"/>
      <c r="T89" s="168">
        <f>SUM(T90:T132)</f>
        <v>0</v>
      </c>
      <c r="AR89" s="169" t="s">
        <v>79</v>
      </c>
      <c r="AT89" s="170" t="s">
        <v>70</v>
      </c>
      <c r="AU89" s="170" t="s">
        <v>79</v>
      </c>
      <c r="AY89" s="169" t="s">
        <v>137</v>
      </c>
      <c r="BK89" s="171">
        <f>SUM(BK90:BK132)</f>
        <v>0</v>
      </c>
    </row>
    <row r="90" spans="1:65" s="2" customFormat="1" ht="24.15" customHeight="1">
      <c r="A90" s="35"/>
      <c r="B90" s="36"/>
      <c r="C90" s="174" t="s">
        <v>79</v>
      </c>
      <c r="D90" s="174" t="s">
        <v>144</v>
      </c>
      <c r="E90" s="175" t="s">
        <v>625</v>
      </c>
      <c r="F90" s="176" t="s">
        <v>626</v>
      </c>
      <c r="G90" s="177" t="s">
        <v>274</v>
      </c>
      <c r="H90" s="178">
        <v>82.1</v>
      </c>
      <c r="I90" s="179"/>
      <c r="J90" s="180">
        <f>ROUND(I90*H90,2)</f>
        <v>0</v>
      </c>
      <c r="K90" s="176" t="s">
        <v>215</v>
      </c>
      <c r="L90" s="40"/>
      <c r="M90" s="181" t="s">
        <v>19</v>
      </c>
      <c r="N90" s="182" t="s">
        <v>42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162</v>
      </c>
      <c r="AT90" s="185" t="s">
        <v>144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1089</v>
      </c>
    </row>
    <row r="91" spans="1:47" s="2" customFormat="1" ht="38.4">
      <c r="A91" s="35"/>
      <c r="B91" s="36"/>
      <c r="C91" s="37"/>
      <c r="D91" s="187" t="s">
        <v>150</v>
      </c>
      <c r="E91" s="37"/>
      <c r="F91" s="188" t="s">
        <v>1090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1:47" s="2" customFormat="1" ht="10.2">
      <c r="A92" s="35"/>
      <c r="B92" s="36"/>
      <c r="C92" s="37"/>
      <c r="D92" s="192" t="s">
        <v>160</v>
      </c>
      <c r="E92" s="37"/>
      <c r="F92" s="193" t="s">
        <v>629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160</v>
      </c>
      <c r="AU92" s="18" t="s">
        <v>81</v>
      </c>
    </row>
    <row r="93" spans="2:51" s="13" customFormat="1" ht="10.2">
      <c r="B93" s="200"/>
      <c r="C93" s="201"/>
      <c r="D93" s="187" t="s">
        <v>219</v>
      </c>
      <c r="E93" s="202" t="s">
        <v>19</v>
      </c>
      <c r="F93" s="203" t="s">
        <v>1091</v>
      </c>
      <c r="G93" s="201"/>
      <c r="H93" s="204">
        <v>82.1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219</v>
      </c>
      <c r="AU93" s="210" t="s">
        <v>81</v>
      </c>
      <c r="AV93" s="13" t="s">
        <v>81</v>
      </c>
      <c r="AW93" s="13" t="s">
        <v>33</v>
      </c>
      <c r="AX93" s="13" t="s">
        <v>79</v>
      </c>
      <c r="AY93" s="210" t="s">
        <v>137</v>
      </c>
    </row>
    <row r="94" spans="1:65" s="2" customFormat="1" ht="16.5" customHeight="1">
      <c r="A94" s="35"/>
      <c r="B94" s="36"/>
      <c r="C94" s="243" t="s">
        <v>81</v>
      </c>
      <c r="D94" s="243" t="s">
        <v>364</v>
      </c>
      <c r="E94" s="244" t="s">
        <v>1092</v>
      </c>
      <c r="F94" s="245" t="s">
        <v>1093</v>
      </c>
      <c r="G94" s="246" t="s">
        <v>367</v>
      </c>
      <c r="H94" s="247">
        <v>164.2</v>
      </c>
      <c r="I94" s="248"/>
      <c r="J94" s="249">
        <f>ROUND(I94*H94,2)</f>
        <v>0</v>
      </c>
      <c r="K94" s="245" t="s">
        <v>215</v>
      </c>
      <c r="L94" s="250"/>
      <c r="M94" s="251" t="s">
        <v>19</v>
      </c>
      <c r="N94" s="252" t="s">
        <v>42</v>
      </c>
      <c r="O94" s="65"/>
      <c r="P94" s="183">
        <f>O94*H94</f>
        <v>0</v>
      </c>
      <c r="Q94" s="183">
        <v>1</v>
      </c>
      <c r="R94" s="183">
        <f>Q94*H94</f>
        <v>164.2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181</v>
      </c>
      <c r="AT94" s="185" t="s">
        <v>364</v>
      </c>
      <c r="AU94" s="185" t="s">
        <v>81</v>
      </c>
      <c r="AY94" s="18" t="s">
        <v>137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162</v>
      </c>
      <c r="BM94" s="185" t="s">
        <v>1094</v>
      </c>
    </row>
    <row r="95" spans="1:47" s="2" customFormat="1" ht="10.2">
      <c r="A95" s="35"/>
      <c r="B95" s="36"/>
      <c r="C95" s="37"/>
      <c r="D95" s="187" t="s">
        <v>150</v>
      </c>
      <c r="E95" s="37"/>
      <c r="F95" s="188" t="s">
        <v>1093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150</v>
      </c>
      <c r="AU95" s="18" t="s">
        <v>81</v>
      </c>
    </row>
    <row r="96" spans="2:51" s="13" customFormat="1" ht="10.2">
      <c r="B96" s="200"/>
      <c r="C96" s="201"/>
      <c r="D96" s="187" t="s">
        <v>219</v>
      </c>
      <c r="E96" s="202" t="s">
        <v>19</v>
      </c>
      <c r="F96" s="203" t="s">
        <v>1095</v>
      </c>
      <c r="G96" s="201"/>
      <c r="H96" s="204">
        <v>164.2</v>
      </c>
      <c r="I96" s="205"/>
      <c r="J96" s="201"/>
      <c r="K96" s="201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219</v>
      </c>
      <c r="AU96" s="210" t="s">
        <v>81</v>
      </c>
      <c r="AV96" s="13" t="s">
        <v>81</v>
      </c>
      <c r="AW96" s="13" t="s">
        <v>33</v>
      </c>
      <c r="AX96" s="13" t="s">
        <v>79</v>
      </c>
      <c r="AY96" s="210" t="s">
        <v>137</v>
      </c>
    </row>
    <row r="97" spans="1:65" s="2" customFormat="1" ht="24.15" customHeight="1">
      <c r="A97" s="35"/>
      <c r="B97" s="36"/>
      <c r="C97" s="174" t="s">
        <v>155</v>
      </c>
      <c r="D97" s="174" t="s">
        <v>144</v>
      </c>
      <c r="E97" s="175" t="s">
        <v>625</v>
      </c>
      <c r="F97" s="176" t="s">
        <v>626</v>
      </c>
      <c r="G97" s="177" t="s">
        <v>274</v>
      </c>
      <c r="H97" s="178">
        <v>980.1</v>
      </c>
      <c r="I97" s="179"/>
      <c r="J97" s="180">
        <f>ROUND(I97*H97,2)</f>
        <v>0</v>
      </c>
      <c r="K97" s="176" t="s">
        <v>215</v>
      </c>
      <c r="L97" s="40"/>
      <c r="M97" s="181" t="s">
        <v>19</v>
      </c>
      <c r="N97" s="182" t="s">
        <v>42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162</v>
      </c>
      <c r="AT97" s="185" t="s">
        <v>144</v>
      </c>
      <c r="AU97" s="185" t="s">
        <v>81</v>
      </c>
      <c r="AY97" s="18" t="s">
        <v>137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79</v>
      </c>
      <c r="BK97" s="186">
        <f>ROUND(I97*H97,2)</f>
        <v>0</v>
      </c>
      <c r="BL97" s="18" t="s">
        <v>162</v>
      </c>
      <c r="BM97" s="185" t="s">
        <v>1096</v>
      </c>
    </row>
    <row r="98" spans="1:47" s="2" customFormat="1" ht="38.4">
      <c r="A98" s="35"/>
      <c r="B98" s="36"/>
      <c r="C98" s="37"/>
      <c r="D98" s="187" t="s">
        <v>150</v>
      </c>
      <c r="E98" s="37"/>
      <c r="F98" s="188" t="s">
        <v>1090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150</v>
      </c>
      <c r="AU98" s="18" t="s">
        <v>81</v>
      </c>
    </row>
    <row r="99" spans="1:47" s="2" customFormat="1" ht="10.2">
      <c r="A99" s="35"/>
      <c r="B99" s="36"/>
      <c r="C99" s="37"/>
      <c r="D99" s="192" t="s">
        <v>160</v>
      </c>
      <c r="E99" s="37"/>
      <c r="F99" s="193" t="s">
        <v>629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160</v>
      </c>
      <c r="AU99" s="18" t="s">
        <v>81</v>
      </c>
    </row>
    <row r="100" spans="2:51" s="14" customFormat="1" ht="10.2">
      <c r="B100" s="211"/>
      <c r="C100" s="212"/>
      <c r="D100" s="187" t="s">
        <v>219</v>
      </c>
      <c r="E100" s="213" t="s">
        <v>19</v>
      </c>
      <c r="F100" s="214" t="s">
        <v>342</v>
      </c>
      <c r="G100" s="212"/>
      <c r="H100" s="213" t="s">
        <v>19</v>
      </c>
      <c r="I100" s="215"/>
      <c r="J100" s="212"/>
      <c r="K100" s="212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219</v>
      </c>
      <c r="AU100" s="220" t="s">
        <v>81</v>
      </c>
      <c r="AV100" s="14" t="s">
        <v>79</v>
      </c>
      <c r="AW100" s="14" t="s">
        <v>33</v>
      </c>
      <c r="AX100" s="14" t="s">
        <v>71</v>
      </c>
      <c r="AY100" s="220" t="s">
        <v>137</v>
      </c>
    </row>
    <row r="101" spans="2:51" s="13" customFormat="1" ht="10.2">
      <c r="B101" s="200"/>
      <c r="C101" s="201"/>
      <c r="D101" s="187" t="s">
        <v>219</v>
      </c>
      <c r="E101" s="202" t="s">
        <v>19</v>
      </c>
      <c r="F101" s="203" t="s">
        <v>1097</v>
      </c>
      <c r="G101" s="201"/>
      <c r="H101" s="204">
        <v>658.1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219</v>
      </c>
      <c r="AU101" s="210" t="s">
        <v>81</v>
      </c>
      <c r="AV101" s="13" t="s">
        <v>81</v>
      </c>
      <c r="AW101" s="13" t="s">
        <v>33</v>
      </c>
      <c r="AX101" s="13" t="s">
        <v>71</v>
      </c>
      <c r="AY101" s="210" t="s">
        <v>137</v>
      </c>
    </row>
    <row r="102" spans="2:51" s="13" customFormat="1" ht="10.2">
      <c r="B102" s="200"/>
      <c r="C102" s="201"/>
      <c r="D102" s="187" t="s">
        <v>219</v>
      </c>
      <c r="E102" s="202" t="s">
        <v>19</v>
      </c>
      <c r="F102" s="203" t="s">
        <v>1098</v>
      </c>
      <c r="G102" s="201"/>
      <c r="H102" s="204">
        <v>322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219</v>
      </c>
      <c r="AU102" s="210" t="s">
        <v>81</v>
      </c>
      <c r="AV102" s="13" t="s">
        <v>81</v>
      </c>
      <c r="AW102" s="13" t="s">
        <v>33</v>
      </c>
      <c r="AX102" s="13" t="s">
        <v>71</v>
      </c>
      <c r="AY102" s="210" t="s">
        <v>137</v>
      </c>
    </row>
    <row r="103" spans="2:51" s="15" customFormat="1" ht="10.2">
      <c r="B103" s="221"/>
      <c r="C103" s="222"/>
      <c r="D103" s="187" t="s">
        <v>219</v>
      </c>
      <c r="E103" s="223" t="s">
        <v>19</v>
      </c>
      <c r="F103" s="224" t="s">
        <v>292</v>
      </c>
      <c r="G103" s="222"/>
      <c r="H103" s="225">
        <v>980.1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219</v>
      </c>
      <c r="AU103" s="231" t="s">
        <v>81</v>
      </c>
      <c r="AV103" s="15" t="s">
        <v>162</v>
      </c>
      <c r="AW103" s="15" t="s">
        <v>33</v>
      </c>
      <c r="AX103" s="15" t="s">
        <v>79</v>
      </c>
      <c r="AY103" s="231" t="s">
        <v>137</v>
      </c>
    </row>
    <row r="104" spans="1:65" s="2" customFormat="1" ht="33" customHeight="1">
      <c r="A104" s="35"/>
      <c r="B104" s="36"/>
      <c r="C104" s="174" t="s">
        <v>162</v>
      </c>
      <c r="D104" s="174" t="s">
        <v>144</v>
      </c>
      <c r="E104" s="175" t="s">
        <v>1099</v>
      </c>
      <c r="F104" s="176" t="s">
        <v>1100</v>
      </c>
      <c r="G104" s="177" t="s">
        <v>274</v>
      </c>
      <c r="H104" s="178">
        <v>67.53</v>
      </c>
      <c r="I104" s="179"/>
      <c r="J104" s="180">
        <f>ROUND(I104*H104,2)</f>
        <v>0</v>
      </c>
      <c r="K104" s="176" t="s">
        <v>215</v>
      </c>
      <c r="L104" s="40"/>
      <c r="M104" s="181" t="s">
        <v>19</v>
      </c>
      <c r="N104" s="182" t="s">
        <v>42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162</v>
      </c>
      <c r="AT104" s="185" t="s">
        <v>144</v>
      </c>
      <c r="AU104" s="185" t="s">
        <v>81</v>
      </c>
      <c r="AY104" s="18" t="s">
        <v>137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79</v>
      </c>
      <c r="BK104" s="186">
        <f>ROUND(I104*H104,2)</f>
        <v>0</v>
      </c>
      <c r="BL104" s="18" t="s">
        <v>162</v>
      </c>
      <c r="BM104" s="185" t="s">
        <v>1101</v>
      </c>
    </row>
    <row r="105" spans="1:47" s="2" customFormat="1" ht="28.8">
      <c r="A105" s="35"/>
      <c r="B105" s="36"/>
      <c r="C105" s="37"/>
      <c r="D105" s="187" t="s">
        <v>150</v>
      </c>
      <c r="E105" s="37"/>
      <c r="F105" s="188" t="s">
        <v>1102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150</v>
      </c>
      <c r="AU105" s="18" t="s">
        <v>81</v>
      </c>
    </row>
    <row r="106" spans="1:47" s="2" customFormat="1" ht="10.2">
      <c r="A106" s="35"/>
      <c r="B106" s="36"/>
      <c r="C106" s="37"/>
      <c r="D106" s="192" t="s">
        <v>160</v>
      </c>
      <c r="E106" s="37"/>
      <c r="F106" s="193" t="s">
        <v>1103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160</v>
      </c>
      <c r="AU106" s="18" t="s">
        <v>81</v>
      </c>
    </row>
    <row r="107" spans="2:51" s="13" customFormat="1" ht="10.2">
      <c r="B107" s="200"/>
      <c r="C107" s="201"/>
      <c r="D107" s="187" t="s">
        <v>219</v>
      </c>
      <c r="E107" s="202" t="s">
        <v>19</v>
      </c>
      <c r="F107" s="203" t="s">
        <v>1104</v>
      </c>
      <c r="G107" s="201"/>
      <c r="H107" s="204">
        <v>67.53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219</v>
      </c>
      <c r="AU107" s="210" t="s">
        <v>81</v>
      </c>
      <c r="AV107" s="13" t="s">
        <v>81</v>
      </c>
      <c r="AW107" s="13" t="s">
        <v>33</v>
      </c>
      <c r="AX107" s="13" t="s">
        <v>79</v>
      </c>
      <c r="AY107" s="210" t="s">
        <v>137</v>
      </c>
    </row>
    <row r="108" spans="1:65" s="2" customFormat="1" ht="16.5" customHeight="1">
      <c r="A108" s="35"/>
      <c r="B108" s="36"/>
      <c r="C108" s="243" t="s">
        <v>141</v>
      </c>
      <c r="D108" s="243" t="s">
        <v>364</v>
      </c>
      <c r="E108" s="244" t="s">
        <v>1105</v>
      </c>
      <c r="F108" s="245" t="s">
        <v>1106</v>
      </c>
      <c r="G108" s="246" t="s">
        <v>367</v>
      </c>
      <c r="H108" s="247">
        <v>135.06</v>
      </c>
      <c r="I108" s="248"/>
      <c r="J108" s="249">
        <f>ROUND(I108*H108,2)</f>
        <v>0</v>
      </c>
      <c r="K108" s="245" t="s">
        <v>540</v>
      </c>
      <c r="L108" s="250"/>
      <c r="M108" s="251" t="s">
        <v>19</v>
      </c>
      <c r="N108" s="252" t="s">
        <v>42</v>
      </c>
      <c r="O108" s="65"/>
      <c r="P108" s="183">
        <f>O108*H108</f>
        <v>0</v>
      </c>
      <c r="Q108" s="183">
        <v>1</v>
      </c>
      <c r="R108" s="183">
        <f>Q108*H108</f>
        <v>135.06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181</v>
      </c>
      <c r="AT108" s="185" t="s">
        <v>364</v>
      </c>
      <c r="AU108" s="185" t="s">
        <v>81</v>
      </c>
      <c r="AY108" s="18" t="s">
        <v>137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79</v>
      </c>
      <c r="BK108" s="186">
        <f>ROUND(I108*H108,2)</f>
        <v>0</v>
      </c>
      <c r="BL108" s="18" t="s">
        <v>162</v>
      </c>
      <c r="BM108" s="185" t="s">
        <v>1107</v>
      </c>
    </row>
    <row r="109" spans="1:47" s="2" customFormat="1" ht="10.2">
      <c r="A109" s="35"/>
      <c r="B109" s="36"/>
      <c r="C109" s="37"/>
      <c r="D109" s="187" t="s">
        <v>150</v>
      </c>
      <c r="E109" s="37"/>
      <c r="F109" s="188" t="s">
        <v>1106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150</v>
      </c>
      <c r="AU109" s="18" t="s">
        <v>81</v>
      </c>
    </row>
    <row r="110" spans="2:51" s="13" customFormat="1" ht="10.2">
      <c r="B110" s="200"/>
      <c r="C110" s="201"/>
      <c r="D110" s="187" t="s">
        <v>219</v>
      </c>
      <c r="E110" s="202" t="s">
        <v>19</v>
      </c>
      <c r="F110" s="203" t="s">
        <v>1108</v>
      </c>
      <c r="G110" s="201"/>
      <c r="H110" s="204">
        <v>135.06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219</v>
      </c>
      <c r="AU110" s="210" t="s">
        <v>81</v>
      </c>
      <c r="AV110" s="13" t="s">
        <v>81</v>
      </c>
      <c r="AW110" s="13" t="s">
        <v>33</v>
      </c>
      <c r="AX110" s="13" t="s">
        <v>79</v>
      </c>
      <c r="AY110" s="210" t="s">
        <v>137</v>
      </c>
    </row>
    <row r="111" spans="1:65" s="2" customFormat="1" ht="33" customHeight="1">
      <c r="A111" s="35"/>
      <c r="B111" s="36"/>
      <c r="C111" s="174" t="s">
        <v>170</v>
      </c>
      <c r="D111" s="174" t="s">
        <v>144</v>
      </c>
      <c r="E111" s="175" t="s">
        <v>1109</v>
      </c>
      <c r="F111" s="176" t="s">
        <v>1110</v>
      </c>
      <c r="G111" s="177" t="s">
        <v>214</v>
      </c>
      <c r="H111" s="178">
        <v>314</v>
      </c>
      <c r="I111" s="179"/>
      <c r="J111" s="180">
        <f>ROUND(I111*H111,2)</f>
        <v>0</v>
      </c>
      <c r="K111" s="176" t="s">
        <v>215</v>
      </c>
      <c r="L111" s="40"/>
      <c r="M111" s="181" t="s">
        <v>19</v>
      </c>
      <c r="N111" s="182" t="s">
        <v>42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162</v>
      </c>
      <c r="AT111" s="185" t="s">
        <v>144</v>
      </c>
      <c r="AU111" s="185" t="s">
        <v>81</v>
      </c>
      <c r="AY111" s="18" t="s">
        <v>137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79</v>
      </c>
      <c r="BK111" s="186">
        <f>ROUND(I111*H111,2)</f>
        <v>0</v>
      </c>
      <c r="BL111" s="18" t="s">
        <v>162</v>
      </c>
      <c r="BM111" s="185" t="s">
        <v>1111</v>
      </c>
    </row>
    <row r="112" spans="1:47" s="2" customFormat="1" ht="28.8">
      <c r="A112" s="35"/>
      <c r="B112" s="36"/>
      <c r="C112" s="37"/>
      <c r="D112" s="187" t="s">
        <v>150</v>
      </c>
      <c r="E112" s="37"/>
      <c r="F112" s="188" t="s">
        <v>1112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150</v>
      </c>
      <c r="AU112" s="18" t="s">
        <v>81</v>
      </c>
    </row>
    <row r="113" spans="1:47" s="2" customFormat="1" ht="10.2">
      <c r="A113" s="35"/>
      <c r="B113" s="36"/>
      <c r="C113" s="37"/>
      <c r="D113" s="192" t="s">
        <v>160</v>
      </c>
      <c r="E113" s="37"/>
      <c r="F113" s="193" t="s">
        <v>1113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160</v>
      </c>
      <c r="AU113" s="18" t="s">
        <v>81</v>
      </c>
    </row>
    <row r="114" spans="2:51" s="13" customFormat="1" ht="10.2">
      <c r="B114" s="200"/>
      <c r="C114" s="201"/>
      <c r="D114" s="187" t="s">
        <v>219</v>
      </c>
      <c r="E114" s="202" t="s">
        <v>19</v>
      </c>
      <c r="F114" s="203" t="s">
        <v>1114</v>
      </c>
      <c r="G114" s="201"/>
      <c r="H114" s="204">
        <v>314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219</v>
      </c>
      <c r="AU114" s="210" t="s">
        <v>81</v>
      </c>
      <c r="AV114" s="13" t="s">
        <v>81</v>
      </c>
      <c r="AW114" s="13" t="s">
        <v>33</v>
      </c>
      <c r="AX114" s="13" t="s">
        <v>79</v>
      </c>
      <c r="AY114" s="210" t="s">
        <v>137</v>
      </c>
    </row>
    <row r="115" spans="1:65" s="2" customFormat="1" ht="16.5" customHeight="1">
      <c r="A115" s="35"/>
      <c r="B115" s="36"/>
      <c r="C115" s="243" t="s">
        <v>175</v>
      </c>
      <c r="D115" s="243" t="s">
        <v>364</v>
      </c>
      <c r="E115" s="244" t="s">
        <v>1115</v>
      </c>
      <c r="F115" s="245" t="s">
        <v>1116</v>
      </c>
      <c r="G115" s="246" t="s">
        <v>367</v>
      </c>
      <c r="H115" s="247">
        <v>57.78</v>
      </c>
      <c r="I115" s="248"/>
      <c r="J115" s="249">
        <f>ROUND(I115*H115,2)</f>
        <v>0</v>
      </c>
      <c r="K115" s="245" t="s">
        <v>215</v>
      </c>
      <c r="L115" s="250"/>
      <c r="M115" s="251" t="s">
        <v>19</v>
      </c>
      <c r="N115" s="252" t="s">
        <v>42</v>
      </c>
      <c r="O115" s="65"/>
      <c r="P115" s="183">
        <f>O115*H115</f>
        <v>0</v>
      </c>
      <c r="Q115" s="183">
        <v>1</v>
      </c>
      <c r="R115" s="183">
        <f>Q115*H115</f>
        <v>57.78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181</v>
      </c>
      <c r="AT115" s="185" t="s">
        <v>364</v>
      </c>
      <c r="AU115" s="185" t="s">
        <v>81</v>
      </c>
      <c r="AY115" s="18" t="s">
        <v>137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79</v>
      </c>
      <c r="BK115" s="186">
        <f>ROUND(I115*H115,2)</f>
        <v>0</v>
      </c>
      <c r="BL115" s="18" t="s">
        <v>162</v>
      </c>
      <c r="BM115" s="185" t="s">
        <v>1117</v>
      </c>
    </row>
    <row r="116" spans="1:47" s="2" customFormat="1" ht="10.2">
      <c r="A116" s="35"/>
      <c r="B116" s="36"/>
      <c r="C116" s="37"/>
      <c r="D116" s="187" t="s">
        <v>150</v>
      </c>
      <c r="E116" s="37"/>
      <c r="F116" s="188" t="s">
        <v>1116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150</v>
      </c>
      <c r="AU116" s="18" t="s">
        <v>81</v>
      </c>
    </row>
    <row r="117" spans="2:51" s="13" customFormat="1" ht="10.2">
      <c r="B117" s="200"/>
      <c r="C117" s="201"/>
      <c r="D117" s="187" t="s">
        <v>219</v>
      </c>
      <c r="E117" s="202" t="s">
        <v>19</v>
      </c>
      <c r="F117" s="203" t="s">
        <v>1118</v>
      </c>
      <c r="G117" s="201"/>
      <c r="H117" s="204">
        <v>57.78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219</v>
      </c>
      <c r="AU117" s="210" t="s">
        <v>81</v>
      </c>
      <c r="AV117" s="13" t="s">
        <v>81</v>
      </c>
      <c r="AW117" s="13" t="s">
        <v>33</v>
      </c>
      <c r="AX117" s="13" t="s">
        <v>79</v>
      </c>
      <c r="AY117" s="210" t="s">
        <v>137</v>
      </c>
    </row>
    <row r="118" spans="1:65" s="2" customFormat="1" ht="33" customHeight="1">
      <c r="A118" s="35"/>
      <c r="B118" s="36"/>
      <c r="C118" s="174" t="s">
        <v>181</v>
      </c>
      <c r="D118" s="174" t="s">
        <v>144</v>
      </c>
      <c r="E118" s="175" t="s">
        <v>612</v>
      </c>
      <c r="F118" s="176" t="s">
        <v>613</v>
      </c>
      <c r="G118" s="177" t="s">
        <v>274</v>
      </c>
      <c r="H118" s="178">
        <v>1633.7</v>
      </c>
      <c r="I118" s="179"/>
      <c r="J118" s="180">
        <f>ROUND(I118*H118,2)</f>
        <v>0</v>
      </c>
      <c r="K118" s="176" t="s">
        <v>215</v>
      </c>
      <c r="L118" s="40"/>
      <c r="M118" s="181" t="s">
        <v>19</v>
      </c>
      <c r="N118" s="182" t="s">
        <v>42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162</v>
      </c>
      <c r="AT118" s="185" t="s">
        <v>144</v>
      </c>
      <c r="AU118" s="185" t="s">
        <v>81</v>
      </c>
      <c r="AY118" s="18" t="s">
        <v>137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79</v>
      </c>
      <c r="BK118" s="186">
        <f>ROUND(I118*H118,2)</f>
        <v>0</v>
      </c>
      <c r="BL118" s="18" t="s">
        <v>162</v>
      </c>
      <c r="BM118" s="185" t="s">
        <v>1119</v>
      </c>
    </row>
    <row r="119" spans="1:47" s="2" customFormat="1" ht="28.8">
      <c r="A119" s="35"/>
      <c r="B119" s="36"/>
      <c r="C119" s="37"/>
      <c r="D119" s="187" t="s">
        <v>150</v>
      </c>
      <c r="E119" s="37"/>
      <c r="F119" s="188" t="s">
        <v>615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150</v>
      </c>
      <c r="AU119" s="18" t="s">
        <v>81</v>
      </c>
    </row>
    <row r="120" spans="1:47" s="2" customFormat="1" ht="10.2">
      <c r="A120" s="35"/>
      <c r="B120" s="36"/>
      <c r="C120" s="37"/>
      <c r="D120" s="192" t="s">
        <v>160</v>
      </c>
      <c r="E120" s="37"/>
      <c r="F120" s="193" t="s">
        <v>616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160</v>
      </c>
      <c r="AU120" s="18" t="s">
        <v>81</v>
      </c>
    </row>
    <row r="121" spans="2:51" s="14" customFormat="1" ht="10.2">
      <c r="B121" s="211"/>
      <c r="C121" s="212"/>
      <c r="D121" s="187" t="s">
        <v>219</v>
      </c>
      <c r="E121" s="213" t="s">
        <v>19</v>
      </c>
      <c r="F121" s="214" t="s">
        <v>1120</v>
      </c>
      <c r="G121" s="212"/>
      <c r="H121" s="213" t="s">
        <v>19</v>
      </c>
      <c r="I121" s="215"/>
      <c r="J121" s="212"/>
      <c r="K121" s="212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219</v>
      </c>
      <c r="AU121" s="220" t="s">
        <v>81</v>
      </c>
      <c r="AV121" s="14" t="s">
        <v>79</v>
      </c>
      <c r="AW121" s="14" t="s">
        <v>33</v>
      </c>
      <c r="AX121" s="14" t="s">
        <v>71</v>
      </c>
      <c r="AY121" s="220" t="s">
        <v>137</v>
      </c>
    </row>
    <row r="122" spans="2:51" s="13" customFormat="1" ht="10.2">
      <c r="B122" s="200"/>
      <c r="C122" s="201"/>
      <c r="D122" s="187" t="s">
        <v>219</v>
      </c>
      <c r="E122" s="202" t="s">
        <v>19</v>
      </c>
      <c r="F122" s="203" t="s">
        <v>1121</v>
      </c>
      <c r="G122" s="201"/>
      <c r="H122" s="204">
        <v>1633.7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219</v>
      </c>
      <c r="AU122" s="210" t="s">
        <v>81</v>
      </c>
      <c r="AV122" s="13" t="s">
        <v>81</v>
      </c>
      <c r="AW122" s="13" t="s">
        <v>33</v>
      </c>
      <c r="AX122" s="13" t="s">
        <v>79</v>
      </c>
      <c r="AY122" s="210" t="s">
        <v>137</v>
      </c>
    </row>
    <row r="123" spans="1:65" s="2" customFormat="1" ht="24.15" customHeight="1">
      <c r="A123" s="35"/>
      <c r="B123" s="36"/>
      <c r="C123" s="174" t="s">
        <v>185</v>
      </c>
      <c r="D123" s="174" t="s">
        <v>144</v>
      </c>
      <c r="E123" s="175" t="s">
        <v>319</v>
      </c>
      <c r="F123" s="176" t="s">
        <v>320</v>
      </c>
      <c r="G123" s="177" t="s">
        <v>274</v>
      </c>
      <c r="H123" s="178">
        <v>1633.7</v>
      </c>
      <c r="I123" s="179"/>
      <c r="J123" s="180">
        <f>ROUND(I123*H123,2)</f>
        <v>0</v>
      </c>
      <c r="K123" s="176" t="s">
        <v>346</v>
      </c>
      <c r="L123" s="40"/>
      <c r="M123" s="181" t="s">
        <v>19</v>
      </c>
      <c r="N123" s="182" t="s">
        <v>42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162</v>
      </c>
      <c r="AT123" s="185" t="s">
        <v>144</v>
      </c>
      <c r="AU123" s="185" t="s">
        <v>81</v>
      </c>
      <c r="AY123" s="18" t="s">
        <v>137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162</v>
      </c>
      <c r="BM123" s="185" t="s">
        <v>1122</v>
      </c>
    </row>
    <row r="124" spans="1:47" s="2" customFormat="1" ht="38.4">
      <c r="A124" s="35"/>
      <c r="B124" s="36"/>
      <c r="C124" s="37"/>
      <c r="D124" s="187" t="s">
        <v>150</v>
      </c>
      <c r="E124" s="37"/>
      <c r="F124" s="188" t="s">
        <v>322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150</v>
      </c>
      <c r="AU124" s="18" t="s">
        <v>81</v>
      </c>
    </row>
    <row r="125" spans="2:51" s="13" customFormat="1" ht="10.2">
      <c r="B125" s="200"/>
      <c r="C125" s="201"/>
      <c r="D125" s="187" t="s">
        <v>219</v>
      </c>
      <c r="E125" s="202" t="s">
        <v>19</v>
      </c>
      <c r="F125" s="203" t="s">
        <v>1123</v>
      </c>
      <c r="G125" s="201"/>
      <c r="H125" s="204">
        <v>1633.7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219</v>
      </c>
      <c r="AU125" s="210" t="s">
        <v>81</v>
      </c>
      <c r="AV125" s="13" t="s">
        <v>81</v>
      </c>
      <c r="AW125" s="13" t="s">
        <v>33</v>
      </c>
      <c r="AX125" s="13" t="s">
        <v>79</v>
      </c>
      <c r="AY125" s="210" t="s">
        <v>137</v>
      </c>
    </row>
    <row r="126" spans="1:65" s="2" customFormat="1" ht="24.15" customHeight="1">
      <c r="A126" s="35"/>
      <c r="B126" s="36"/>
      <c r="C126" s="174" t="s">
        <v>190</v>
      </c>
      <c r="D126" s="174" t="s">
        <v>144</v>
      </c>
      <c r="E126" s="175" t="s">
        <v>378</v>
      </c>
      <c r="F126" s="176" t="s">
        <v>379</v>
      </c>
      <c r="G126" s="177" t="s">
        <v>367</v>
      </c>
      <c r="H126" s="178">
        <v>3267.4</v>
      </c>
      <c r="I126" s="179"/>
      <c r="J126" s="180">
        <f>ROUND(I126*H126,2)</f>
        <v>0</v>
      </c>
      <c r="K126" s="176" t="s">
        <v>215</v>
      </c>
      <c r="L126" s="40"/>
      <c r="M126" s="181" t="s">
        <v>19</v>
      </c>
      <c r="N126" s="182" t="s">
        <v>42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162</v>
      </c>
      <c r="AT126" s="185" t="s">
        <v>144</v>
      </c>
      <c r="AU126" s="185" t="s">
        <v>81</v>
      </c>
      <c r="AY126" s="18" t="s">
        <v>137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162</v>
      </c>
      <c r="BM126" s="185" t="s">
        <v>1124</v>
      </c>
    </row>
    <row r="127" spans="1:47" s="2" customFormat="1" ht="28.8">
      <c r="A127" s="35"/>
      <c r="B127" s="36"/>
      <c r="C127" s="37"/>
      <c r="D127" s="187" t="s">
        <v>150</v>
      </c>
      <c r="E127" s="37"/>
      <c r="F127" s="188" t="s">
        <v>381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150</v>
      </c>
      <c r="AU127" s="18" t="s">
        <v>81</v>
      </c>
    </row>
    <row r="128" spans="1:47" s="2" customFormat="1" ht="10.2">
      <c r="A128" s="35"/>
      <c r="B128" s="36"/>
      <c r="C128" s="37"/>
      <c r="D128" s="192" t="s">
        <v>160</v>
      </c>
      <c r="E128" s="37"/>
      <c r="F128" s="193" t="s">
        <v>382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160</v>
      </c>
      <c r="AU128" s="18" t="s">
        <v>81</v>
      </c>
    </row>
    <row r="129" spans="2:51" s="13" customFormat="1" ht="10.2">
      <c r="B129" s="200"/>
      <c r="C129" s="201"/>
      <c r="D129" s="187" t="s">
        <v>219</v>
      </c>
      <c r="E129" s="202" t="s">
        <v>19</v>
      </c>
      <c r="F129" s="203" t="s">
        <v>1125</v>
      </c>
      <c r="G129" s="201"/>
      <c r="H129" s="204">
        <v>3267.4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219</v>
      </c>
      <c r="AU129" s="210" t="s">
        <v>81</v>
      </c>
      <c r="AV129" s="13" t="s">
        <v>81</v>
      </c>
      <c r="AW129" s="13" t="s">
        <v>33</v>
      </c>
      <c r="AX129" s="13" t="s">
        <v>79</v>
      </c>
      <c r="AY129" s="210" t="s">
        <v>137</v>
      </c>
    </row>
    <row r="130" spans="1:65" s="2" customFormat="1" ht="16.5" customHeight="1">
      <c r="A130" s="35"/>
      <c r="B130" s="36"/>
      <c r="C130" s="174" t="s">
        <v>195</v>
      </c>
      <c r="D130" s="174" t="s">
        <v>144</v>
      </c>
      <c r="E130" s="175" t="s">
        <v>372</v>
      </c>
      <c r="F130" s="176" t="s">
        <v>373</v>
      </c>
      <c r="G130" s="177" t="s">
        <v>274</v>
      </c>
      <c r="H130" s="178">
        <v>1633.7</v>
      </c>
      <c r="I130" s="179"/>
      <c r="J130" s="180">
        <f>ROUND(I130*H130,2)</f>
        <v>0</v>
      </c>
      <c r="K130" s="176" t="s">
        <v>215</v>
      </c>
      <c r="L130" s="40"/>
      <c r="M130" s="181" t="s">
        <v>19</v>
      </c>
      <c r="N130" s="182" t="s">
        <v>42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162</v>
      </c>
      <c r="AT130" s="185" t="s">
        <v>144</v>
      </c>
      <c r="AU130" s="185" t="s">
        <v>81</v>
      </c>
      <c r="AY130" s="18" t="s">
        <v>137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162</v>
      </c>
      <c r="BM130" s="185" t="s">
        <v>1126</v>
      </c>
    </row>
    <row r="131" spans="1:47" s="2" customFormat="1" ht="19.2">
      <c r="A131" s="35"/>
      <c r="B131" s="36"/>
      <c r="C131" s="37"/>
      <c r="D131" s="187" t="s">
        <v>150</v>
      </c>
      <c r="E131" s="37"/>
      <c r="F131" s="188" t="s">
        <v>375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150</v>
      </c>
      <c r="AU131" s="18" t="s">
        <v>81</v>
      </c>
    </row>
    <row r="132" spans="1:47" s="2" customFormat="1" ht="10.2">
      <c r="A132" s="35"/>
      <c r="B132" s="36"/>
      <c r="C132" s="37"/>
      <c r="D132" s="192" t="s">
        <v>160</v>
      </c>
      <c r="E132" s="37"/>
      <c r="F132" s="193" t="s">
        <v>376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160</v>
      </c>
      <c r="AU132" s="18" t="s">
        <v>81</v>
      </c>
    </row>
    <row r="133" spans="2:63" s="12" customFormat="1" ht="22.8" customHeight="1">
      <c r="B133" s="158"/>
      <c r="C133" s="159"/>
      <c r="D133" s="160" t="s">
        <v>70</v>
      </c>
      <c r="E133" s="172" t="s">
        <v>81</v>
      </c>
      <c r="F133" s="172" t="s">
        <v>138</v>
      </c>
      <c r="G133" s="159"/>
      <c r="H133" s="159"/>
      <c r="I133" s="162"/>
      <c r="J133" s="173">
        <f>BK133</f>
        <v>0</v>
      </c>
      <c r="K133" s="159"/>
      <c r="L133" s="164"/>
      <c r="M133" s="165"/>
      <c r="N133" s="166"/>
      <c r="O133" s="166"/>
      <c r="P133" s="167">
        <f>SUM(P134:P159)</f>
        <v>0</v>
      </c>
      <c r="Q133" s="166"/>
      <c r="R133" s="167">
        <f>SUM(R134:R159)</f>
        <v>22.0228686</v>
      </c>
      <c r="S133" s="166"/>
      <c r="T133" s="168">
        <f>SUM(T134:T159)</f>
        <v>0</v>
      </c>
      <c r="AR133" s="169" t="s">
        <v>79</v>
      </c>
      <c r="AT133" s="170" t="s">
        <v>70</v>
      </c>
      <c r="AU133" s="170" t="s">
        <v>79</v>
      </c>
      <c r="AY133" s="169" t="s">
        <v>137</v>
      </c>
      <c r="BK133" s="171">
        <f>SUM(BK134:BK159)</f>
        <v>0</v>
      </c>
    </row>
    <row r="134" spans="1:65" s="2" customFormat="1" ht="21.75" customHeight="1">
      <c r="A134" s="35"/>
      <c r="B134" s="36"/>
      <c r="C134" s="174" t="s">
        <v>199</v>
      </c>
      <c r="D134" s="174" t="s">
        <v>144</v>
      </c>
      <c r="E134" s="175" t="s">
        <v>1127</v>
      </c>
      <c r="F134" s="176" t="s">
        <v>1128</v>
      </c>
      <c r="G134" s="177" t="s">
        <v>274</v>
      </c>
      <c r="H134" s="178">
        <v>3.6</v>
      </c>
      <c r="I134" s="179"/>
      <c r="J134" s="180">
        <f>ROUND(I134*H134,2)</f>
        <v>0</v>
      </c>
      <c r="K134" s="176" t="s">
        <v>215</v>
      </c>
      <c r="L134" s="40"/>
      <c r="M134" s="181" t="s">
        <v>19</v>
      </c>
      <c r="N134" s="182" t="s">
        <v>42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162</v>
      </c>
      <c r="AT134" s="185" t="s">
        <v>144</v>
      </c>
      <c r="AU134" s="185" t="s">
        <v>81</v>
      </c>
      <c r="AY134" s="18" t="s">
        <v>137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79</v>
      </c>
      <c r="BK134" s="186">
        <f>ROUND(I134*H134,2)</f>
        <v>0</v>
      </c>
      <c r="BL134" s="18" t="s">
        <v>162</v>
      </c>
      <c r="BM134" s="185" t="s">
        <v>1129</v>
      </c>
    </row>
    <row r="135" spans="1:47" s="2" customFormat="1" ht="10.2">
      <c r="A135" s="35"/>
      <c r="B135" s="36"/>
      <c r="C135" s="37"/>
      <c r="D135" s="187" t="s">
        <v>150</v>
      </c>
      <c r="E135" s="37"/>
      <c r="F135" s="188" t="s">
        <v>1128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150</v>
      </c>
      <c r="AU135" s="18" t="s">
        <v>81</v>
      </c>
    </row>
    <row r="136" spans="1:47" s="2" customFormat="1" ht="10.2">
      <c r="A136" s="35"/>
      <c r="B136" s="36"/>
      <c r="C136" s="37"/>
      <c r="D136" s="192" t="s">
        <v>160</v>
      </c>
      <c r="E136" s="37"/>
      <c r="F136" s="193" t="s">
        <v>1130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160</v>
      </c>
      <c r="AU136" s="18" t="s">
        <v>81</v>
      </c>
    </row>
    <row r="137" spans="2:51" s="13" customFormat="1" ht="10.2">
      <c r="B137" s="200"/>
      <c r="C137" s="201"/>
      <c r="D137" s="187" t="s">
        <v>219</v>
      </c>
      <c r="E137" s="202" t="s">
        <v>19</v>
      </c>
      <c r="F137" s="203" t="s">
        <v>1131</v>
      </c>
      <c r="G137" s="201"/>
      <c r="H137" s="204">
        <v>3.6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219</v>
      </c>
      <c r="AU137" s="210" t="s">
        <v>81</v>
      </c>
      <c r="AV137" s="13" t="s">
        <v>81</v>
      </c>
      <c r="AW137" s="13" t="s">
        <v>33</v>
      </c>
      <c r="AX137" s="13" t="s">
        <v>79</v>
      </c>
      <c r="AY137" s="210" t="s">
        <v>137</v>
      </c>
    </row>
    <row r="138" spans="1:65" s="2" customFormat="1" ht="24.15" customHeight="1">
      <c r="A138" s="35"/>
      <c r="B138" s="36"/>
      <c r="C138" s="174" t="s">
        <v>283</v>
      </c>
      <c r="D138" s="174" t="s">
        <v>144</v>
      </c>
      <c r="E138" s="175" t="s">
        <v>1132</v>
      </c>
      <c r="F138" s="176" t="s">
        <v>1133</v>
      </c>
      <c r="G138" s="177" t="s">
        <v>576</v>
      </c>
      <c r="H138" s="178">
        <v>60</v>
      </c>
      <c r="I138" s="179"/>
      <c r="J138" s="180">
        <f>ROUND(I138*H138,2)</f>
        <v>0</v>
      </c>
      <c r="K138" s="176" t="s">
        <v>215</v>
      </c>
      <c r="L138" s="40"/>
      <c r="M138" s="181" t="s">
        <v>19</v>
      </c>
      <c r="N138" s="182" t="s">
        <v>42</v>
      </c>
      <c r="O138" s="65"/>
      <c r="P138" s="183">
        <f>O138*H138</f>
        <v>0</v>
      </c>
      <c r="Q138" s="183">
        <v>0.00114</v>
      </c>
      <c r="R138" s="183">
        <f>Q138*H138</f>
        <v>0.0684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162</v>
      </c>
      <c r="AT138" s="185" t="s">
        <v>144</v>
      </c>
      <c r="AU138" s="185" t="s">
        <v>81</v>
      </c>
      <c r="AY138" s="18" t="s">
        <v>137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162</v>
      </c>
      <c r="BM138" s="185" t="s">
        <v>1134</v>
      </c>
    </row>
    <row r="139" spans="1:47" s="2" customFormat="1" ht="19.2">
      <c r="A139" s="35"/>
      <c r="B139" s="36"/>
      <c r="C139" s="37"/>
      <c r="D139" s="187" t="s">
        <v>150</v>
      </c>
      <c r="E139" s="37"/>
      <c r="F139" s="188" t="s">
        <v>1135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150</v>
      </c>
      <c r="AU139" s="18" t="s">
        <v>81</v>
      </c>
    </row>
    <row r="140" spans="1:47" s="2" customFormat="1" ht="10.2">
      <c r="A140" s="35"/>
      <c r="B140" s="36"/>
      <c r="C140" s="37"/>
      <c r="D140" s="192" t="s">
        <v>160</v>
      </c>
      <c r="E140" s="37"/>
      <c r="F140" s="193" t="s">
        <v>1136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160</v>
      </c>
      <c r="AU140" s="18" t="s">
        <v>81</v>
      </c>
    </row>
    <row r="141" spans="2:51" s="13" customFormat="1" ht="10.2">
      <c r="B141" s="200"/>
      <c r="C141" s="201"/>
      <c r="D141" s="187" t="s">
        <v>219</v>
      </c>
      <c r="E141" s="202" t="s">
        <v>19</v>
      </c>
      <c r="F141" s="203" t="s">
        <v>1065</v>
      </c>
      <c r="G141" s="201"/>
      <c r="H141" s="204">
        <v>60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219</v>
      </c>
      <c r="AU141" s="210" t="s">
        <v>81</v>
      </c>
      <c r="AV141" s="13" t="s">
        <v>81</v>
      </c>
      <c r="AW141" s="13" t="s">
        <v>33</v>
      </c>
      <c r="AX141" s="13" t="s">
        <v>79</v>
      </c>
      <c r="AY141" s="210" t="s">
        <v>137</v>
      </c>
    </row>
    <row r="142" spans="1:65" s="2" customFormat="1" ht="16.5" customHeight="1">
      <c r="A142" s="35"/>
      <c r="B142" s="36"/>
      <c r="C142" s="174" t="s">
        <v>293</v>
      </c>
      <c r="D142" s="174" t="s">
        <v>144</v>
      </c>
      <c r="E142" s="175" t="s">
        <v>1137</v>
      </c>
      <c r="F142" s="176" t="s">
        <v>1138</v>
      </c>
      <c r="G142" s="177" t="s">
        <v>274</v>
      </c>
      <c r="H142" s="178">
        <v>32.85</v>
      </c>
      <c r="I142" s="179"/>
      <c r="J142" s="180">
        <f>ROUND(I142*H142,2)</f>
        <v>0</v>
      </c>
      <c r="K142" s="176" t="s">
        <v>215</v>
      </c>
      <c r="L142" s="40"/>
      <c r="M142" s="181" t="s">
        <v>19</v>
      </c>
      <c r="N142" s="182" t="s">
        <v>42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162</v>
      </c>
      <c r="AT142" s="185" t="s">
        <v>144</v>
      </c>
      <c r="AU142" s="185" t="s">
        <v>81</v>
      </c>
      <c r="AY142" s="18" t="s">
        <v>137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79</v>
      </c>
      <c r="BK142" s="186">
        <f>ROUND(I142*H142,2)</f>
        <v>0</v>
      </c>
      <c r="BL142" s="18" t="s">
        <v>162</v>
      </c>
      <c r="BM142" s="185" t="s">
        <v>1139</v>
      </c>
    </row>
    <row r="143" spans="1:47" s="2" customFormat="1" ht="19.2">
      <c r="A143" s="35"/>
      <c r="B143" s="36"/>
      <c r="C143" s="37"/>
      <c r="D143" s="187" t="s">
        <v>150</v>
      </c>
      <c r="E143" s="37"/>
      <c r="F143" s="188" t="s">
        <v>1140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150</v>
      </c>
      <c r="AU143" s="18" t="s">
        <v>81</v>
      </c>
    </row>
    <row r="144" spans="1:47" s="2" customFormat="1" ht="10.2">
      <c r="A144" s="35"/>
      <c r="B144" s="36"/>
      <c r="C144" s="37"/>
      <c r="D144" s="192" t="s">
        <v>160</v>
      </c>
      <c r="E144" s="37"/>
      <c r="F144" s="193" t="s">
        <v>1141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160</v>
      </c>
      <c r="AU144" s="18" t="s">
        <v>81</v>
      </c>
    </row>
    <row r="145" spans="2:51" s="13" customFormat="1" ht="10.2">
      <c r="B145" s="200"/>
      <c r="C145" s="201"/>
      <c r="D145" s="187" t="s">
        <v>219</v>
      </c>
      <c r="E145" s="202" t="s">
        <v>19</v>
      </c>
      <c r="F145" s="203" t="s">
        <v>1142</v>
      </c>
      <c r="G145" s="201"/>
      <c r="H145" s="204">
        <v>32.85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219</v>
      </c>
      <c r="AU145" s="210" t="s">
        <v>81</v>
      </c>
      <c r="AV145" s="13" t="s">
        <v>81</v>
      </c>
      <c r="AW145" s="13" t="s">
        <v>33</v>
      </c>
      <c r="AX145" s="13" t="s">
        <v>79</v>
      </c>
      <c r="AY145" s="210" t="s">
        <v>137</v>
      </c>
    </row>
    <row r="146" spans="1:65" s="2" customFormat="1" ht="21.75" customHeight="1">
      <c r="A146" s="35"/>
      <c r="B146" s="36"/>
      <c r="C146" s="174" t="s">
        <v>8</v>
      </c>
      <c r="D146" s="174" t="s">
        <v>144</v>
      </c>
      <c r="E146" s="175" t="s">
        <v>631</v>
      </c>
      <c r="F146" s="176" t="s">
        <v>632</v>
      </c>
      <c r="G146" s="177" t="s">
        <v>274</v>
      </c>
      <c r="H146" s="178">
        <v>116.9</v>
      </c>
      <c r="I146" s="179"/>
      <c r="J146" s="180">
        <f>ROUND(I146*H146,2)</f>
        <v>0</v>
      </c>
      <c r="K146" s="176" t="s">
        <v>215</v>
      </c>
      <c r="L146" s="40"/>
      <c r="M146" s="181" t="s">
        <v>19</v>
      </c>
      <c r="N146" s="182" t="s">
        <v>42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162</v>
      </c>
      <c r="AT146" s="185" t="s">
        <v>144</v>
      </c>
      <c r="AU146" s="185" t="s">
        <v>81</v>
      </c>
      <c r="AY146" s="18" t="s">
        <v>137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79</v>
      </c>
      <c r="BK146" s="186">
        <f>ROUND(I146*H146,2)</f>
        <v>0</v>
      </c>
      <c r="BL146" s="18" t="s">
        <v>162</v>
      </c>
      <c r="BM146" s="185" t="s">
        <v>1143</v>
      </c>
    </row>
    <row r="147" spans="1:47" s="2" customFormat="1" ht="19.2">
      <c r="A147" s="35"/>
      <c r="B147" s="36"/>
      <c r="C147" s="37"/>
      <c r="D147" s="187" t="s">
        <v>150</v>
      </c>
      <c r="E147" s="37"/>
      <c r="F147" s="188" t="s">
        <v>634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150</v>
      </c>
      <c r="AU147" s="18" t="s">
        <v>81</v>
      </c>
    </row>
    <row r="148" spans="1:47" s="2" customFormat="1" ht="10.2">
      <c r="A148" s="35"/>
      <c r="B148" s="36"/>
      <c r="C148" s="37"/>
      <c r="D148" s="192" t="s">
        <v>160</v>
      </c>
      <c r="E148" s="37"/>
      <c r="F148" s="193" t="s">
        <v>635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160</v>
      </c>
      <c r="AU148" s="18" t="s">
        <v>81</v>
      </c>
    </row>
    <row r="149" spans="2:51" s="13" customFormat="1" ht="10.2">
      <c r="B149" s="200"/>
      <c r="C149" s="201"/>
      <c r="D149" s="187" t="s">
        <v>219</v>
      </c>
      <c r="E149" s="202" t="s">
        <v>19</v>
      </c>
      <c r="F149" s="203" t="s">
        <v>1144</v>
      </c>
      <c r="G149" s="201"/>
      <c r="H149" s="204">
        <v>116.9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219</v>
      </c>
      <c r="AU149" s="210" t="s">
        <v>81</v>
      </c>
      <c r="AV149" s="13" t="s">
        <v>81</v>
      </c>
      <c r="AW149" s="13" t="s">
        <v>33</v>
      </c>
      <c r="AX149" s="13" t="s">
        <v>79</v>
      </c>
      <c r="AY149" s="210" t="s">
        <v>137</v>
      </c>
    </row>
    <row r="150" spans="1:65" s="2" customFormat="1" ht="16.5" customHeight="1">
      <c r="A150" s="35"/>
      <c r="B150" s="36"/>
      <c r="C150" s="174" t="s">
        <v>306</v>
      </c>
      <c r="D150" s="174" t="s">
        <v>144</v>
      </c>
      <c r="E150" s="175" t="s">
        <v>637</v>
      </c>
      <c r="F150" s="176" t="s">
        <v>638</v>
      </c>
      <c r="G150" s="177" t="s">
        <v>214</v>
      </c>
      <c r="H150" s="178">
        <v>72</v>
      </c>
      <c r="I150" s="179"/>
      <c r="J150" s="180">
        <f>ROUND(I150*H150,2)</f>
        <v>0</v>
      </c>
      <c r="K150" s="176" t="s">
        <v>215</v>
      </c>
      <c r="L150" s="40"/>
      <c r="M150" s="181" t="s">
        <v>19</v>
      </c>
      <c r="N150" s="182" t="s">
        <v>42</v>
      </c>
      <c r="O150" s="65"/>
      <c r="P150" s="183">
        <f>O150*H150</f>
        <v>0</v>
      </c>
      <c r="Q150" s="183">
        <v>0.00144</v>
      </c>
      <c r="R150" s="183">
        <f>Q150*H150</f>
        <v>0.10368000000000001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162</v>
      </c>
      <c r="AT150" s="185" t="s">
        <v>144</v>
      </c>
      <c r="AU150" s="185" t="s">
        <v>81</v>
      </c>
      <c r="AY150" s="18" t="s">
        <v>137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79</v>
      </c>
      <c r="BK150" s="186">
        <f>ROUND(I150*H150,2)</f>
        <v>0</v>
      </c>
      <c r="BL150" s="18" t="s">
        <v>162</v>
      </c>
      <c r="BM150" s="185" t="s">
        <v>1145</v>
      </c>
    </row>
    <row r="151" spans="1:47" s="2" customFormat="1" ht="10.2">
      <c r="A151" s="35"/>
      <c r="B151" s="36"/>
      <c r="C151" s="37"/>
      <c r="D151" s="187" t="s">
        <v>150</v>
      </c>
      <c r="E151" s="37"/>
      <c r="F151" s="188" t="s">
        <v>640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150</v>
      </c>
      <c r="AU151" s="18" t="s">
        <v>81</v>
      </c>
    </row>
    <row r="152" spans="1:47" s="2" customFormat="1" ht="10.2">
      <c r="A152" s="35"/>
      <c r="B152" s="36"/>
      <c r="C152" s="37"/>
      <c r="D152" s="192" t="s">
        <v>160</v>
      </c>
      <c r="E152" s="37"/>
      <c r="F152" s="193" t="s">
        <v>641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160</v>
      </c>
      <c r="AU152" s="18" t="s">
        <v>81</v>
      </c>
    </row>
    <row r="153" spans="1:65" s="2" customFormat="1" ht="16.5" customHeight="1">
      <c r="A153" s="35"/>
      <c r="B153" s="36"/>
      <c r="C153" s="174" t="s">
        <v>312</v>
      </c>
      <c r="D153" s="174" t="s">
        <v>144</v>
      </c>
      <c r="E153" s="175" t="s">
        <v>643</v>
      </c>
      <c r="F153" s="176" t="s">
        <v>644</v>
      </c>
      <c r="G153" s="177" t="s">
        <v>214</v>
      </c>
      <c r="H153" s="178">
        <v>72</v>
      </c>
      <c r="I153" s="179"/>
      <c r="J153" s="180">
        <f>ROUND(I153*H153,2)</f>
        <v>0</v>
      </c>
      <c r="K153" s="176" t="s">
        <v>215</v>
      </c>
      <c r="L153" s="40"/>
      <c r="M153" s="181" t="s">
        <v>19</v>
      </c>
      <c r="N153" s="182" t="s">
        <v>42</v>
      </c>
      <c r="O153" s="65"/>
      <c r="P153" s="183">
        <f>O153*H153</f>
        <v>0</v>
      </c>
      <c r="Q153" s="183">
        <v>4E-05</v>
      </c>
      <c r="R153" s="183">
        <f>Q153*H153</f>
        <v>0.00288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162</v>
      </c>
      <c r="AT153" s="185" t="s">
        <v>144</v>
      </c>
      <c r="AU153" s="185" t="s">
        <v>81</v>
      </c>
      <c r="AY153" s="18" t="s">
        <v>137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162</v>
      </c>
      <c r="BM153" s="185" t="s">
        <v>1146</v>
      </c>
    </row>
    <row r="154" spans="1:47" s="2" customFormat="1" ht="10.2">
      <c r="A154" s="35"/>
      <c r="B154" s="36"/>
      <c r="C154" s="37"/>
      <c r="D154" s="187" t="s">
        <v>150</v>
      </c>
      <c r="E154" s="37"/>
      <c r="F154" s="188" t="s">
        <v>646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150</v>
      </c>
      <c r="AU154" s="18" t="s">
        <v>81</v>
      </c>
    </row>
    <row r="155" spans="1:47" s="2" customFormat="1" ht="10.2">
      <c r="A155" s="35"/>
      <c r="B155" s="36"/>
      <c r="C155" s="37"/>
      <c r="D155" s="192" t="s">
        <v>160</v>
      </c>
      <c r="E155" s="37"/>
      <c r="F155" s="193" t="s">
        <v>647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160</v>
      </c>
      <c r="AU155" s="18" t="s">
        <v>81</v>
      </c>
    </row>
    <row r="156" spans="1:65" s="2" customFormat="1" ht="21.75" customHeight="1">
      <c r="A156" s="35"/>
      <c r="B156" s="36"/>
      <c r="C156" s="174" t="s">
        <v>318</v>
      </c>
      <c r="D156" s="174" t="s">
        <v>144</v>
      </c>
      <c r="E156" s="175" t="s">
        <v>648</v>
      </c>
      <c r="F156" s="176" t="s">
        <v>649</v>
      </c>
      <c r="G156" s="177" t="s">
        <v>367</v>
      </c>
      <c r="H156" s="178">
        <v>21.042</v>
      </c>
      <c r="I156" s="179"/>
      <c r="J156" s="180">
        <f>ROUND(I156*H156,2)</f>
        <v>0</v>
      </c>
      <c r="K156" s="176" t="s">
        <v>215</v>
      </c>
      <c r="L156" s="40"/>
      <c r="M156" s="181" t="s">
        <v>19</v>
      </c>
      <c r="N156" s="182" t="s">
        <v>42</v>
      </c>
      <c r="O156" s="65"/>
      <c r="P156" s="183">
        <f>O156*H156</f>
        <v>0</v>
      </c>
      <c r="Q156" s="183">
        <v>1.0383</v>
      </c>
      <c r="R156" s="183">
        <f>Q156*H156</f>
        <v>21.8479086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162</v>
      </c>
      <c r="AT156" s="185" t="s">
        <v>144</v>
      </c>
      <c r="AU156" s="185" t="s">
        <v>81</v>
      </c>
      <c r="AY156" s="18" t="s">
        <v>137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79</v>
      </c>
      <c r="BK156" s="186">
        <f>ROUND(I156*H156,2)</f>
        <v>0</v>
      </c>
      <c r="BL156" s="18" t="s">
        <v>162</v>
      </c>
      <c r="BM156" s="185" t="s">
        <v>1147</v>
      </c>
    </row>
    <row r="157" spans="1:47" s="2" customFormat="1" ht="19.2">
      <c r="A157" s="35"/>
      <c r="B157" s="36"/>
      <c r="C157" s="37"/>
      <c r="D157" s="187" t="s">
        <v>150</v>
      </c>
      <c r="E157" s="37"/>
      <c r="F157" s="188" t="s">
        <v>651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150</v>
      </c>
      <c r="AU157" s="18" t="s">
        <v>81</v>
      </c>
    </row>
    <row r="158" spans="1:47" s="2" customFormat="1" ht="10.2">
      <c r="A158" s="35"/>
      <c r="B158" s="36"/>
      <c r="C158" s="37"/>
      <c r="D158" s="192" t="s">
        <v>160</v>
      </c>
      <c r="E158" s="37"/>
      <c r="F158" s="193" t="s">
        <v>652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160</v>
      </c>
      <c r="AU158" s="18" t="s">
        <v>81</v>
      </c>
    </row>
    <row r="159" spans="2:51" s="13" customFormat="1" ht="10.2">
      <c r="B159" s="200"/>
      <c r="C159" s="201"/>
      <c r="D159" s="187" t="s">
        <v>219</v>
      </c>
      <c r="E159" s="202" t="s">
        <v>19</v>
      </c>
      <c r="F159" s="203" t="s">
        <v>1148</v>
      </c>
      <c r="G159" s="201"/>
      <c r="H159" s="204">
        <v>21.042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219</v>
      </c>
      <c r="AU159" s="210" t="s">
        <v>81</v>
      </c>
      <c r="AV159" s="13" t="s">
        <v>81</v>
      </c>
      <c r="AW159" s="13" t="s">
        <v>33</v>
      </c>
      <c r="AX159" s="13" t="s">
        <v>79</v>
      </c>
      <c r="AY159" s="210" t="s">
        <v>137</v>
      </c>
    </row>
    <row r="160" spans="2:63" s="12" customFormat="1" ht="22.8" customHeight="1">
      <c r="B160" s="158"/>
      <c r="C160" s="159"/>
      <c r="D160" s="160" t="s">
        <v>70</v>
      </c>
      <c r="E160" s="172" t="s">
        <v>155</v>
      </c>
      <c r="F160" s="172" t="s">
        <v>654</v>
      </c>
      <c r="G160" s="159"/>
      <c r="H160" s="159"/>
      <c r="I160" s="162"/>
      <c r="J160" s="173">
        <f>BK160</f>
        <v>0</v>
      </c>
      <c r="K160" s="159"/>
      <c r="L160" s="164"/>
      <c r="M160" s="165"/>
      <c r="N160" s="166"/>
      <c r="O160" s="166"/>
      <c r="P160" s="167">
        <f>SUM(P161:P206)</f>
        <v>0</v>
      </c>
      <c r="Q160" s="166"/>
      <c r="R160" s="167">
        <f>SUM(R161:R206)</f>
        <v>268.98232084</v>
      </c>
      <c r="S160" s="166"/>
      <c r="T160" s="168">
        <f>SUM(T161:T206)</f>
        <v>0</v>
      </c>
      <c r="AR160" s="169" t="s">
        <v>79</v>
      </c>
      <c r="AT160" s="170" t="s">
        <v>70</v>
      </c>
      <c r="AU160" s="170" t="s">
        <v>79</v>
      </c>
      <c r="AY160" s="169" t="s">
        <v>137</v>
      </c>
      <c r="BK160" s="171">
        <f>SUM(BK161:BK206)</f>
        <v>0</v>
      </c>
    </row>
    <row r="161" spans="1:65" s="2" customFormat="1" ht="16.5" customHeight="1">
      <c r="A161" s="35"/>
      <c r="B161" s="36"/>
      <c r="C161" s="174" t="s">
        <v>336</v>
      </c>
      <c r="D161" s="174" t="s">
        <v>144</v>
      </c>
      <c r="E161" s="175" t="s">
        <v>655</v>
      </c>
      <c r="F161" s="176" t="s">
        <v>656</v>
      </c>
      <c r="G161" s="177" t="s">
        <v>274</v>
      </c>
      <c r="H161" s="178">
        <v>86.5</v>
      </c>
      <c r="I161" s="179"/>
      <c r="J161" s="180">
        <f>ROUND(I161*H161,2)</f>
        <v>0</v>
      </c>
      <c r="K161" s="176" t="s">
        <v>215</v>
      </c>
      <c r="L161" s="40"/>
      <c r="M161" s="181" t="s">
        <v>19</v>
      </c>
      <c r="N161" s="182" t="s">
        <v>42</v>
      </c>
      <c r="O161" s="65"/>
      <c r="P161" s="183">
        <f>O161*H161</f>
        <v>0</v>
      </c>
      <c r="Q161" s="183">
        <v>2.50187</v>
      </c>
      <c r="R161" s="183">
        <f>Q161*H161</f>
        <v>216.41175499999997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162</v>
      </c>
      <c r="AT161" s="185" t="s">
        <v>144</v>
      </c>
      <c r="AU161" s="185" t="s">
        <v>81</v>
      </c>
      <c r="AY161" s="18" t="s">
        <v>137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79</v>
      </c>
      <c r="BK161" s="186">
        <f>ROUND(I161*H161,2)</f>
        <v>0</v>
      </c>
      <c r="BL161" s="18" t="s">
        <v>162</v>
      </c>
      <c r="BM161" s="185" t="s">
        <v>1149</v>
      </c>
    </row>
    <row r="162" spans="1:47" s="2" customFormat="1" ht="19.2">
      <c r="A162" s="35"/>
      <c r="B162" s="36"/>
      <c r="C162" s="37"/>
      <c r="D162" s="187" t="s">
        <v>150</v>
      </c>
      <c r="E162" s="37"/>
      <c r="F162" s="188" t="s">
        <v>658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150</v>
      </c>
      <c r="AU162" s="18" t="s">
        <v>81</v>
      </c>
    </row>
    <row r="163" spans="1:47" s="2" customFormat="1" ht="10.2">
      <c r="A163" s="35"/>
      <c r="B163" s="36"/>
      <c r="C163" s="37"/>
      <c r="D163" s="192" t="s">
        <v>160</v>
      </c>
      <c r="E163" s="37"/>
      <c r="F163" s="193" t="s">
        <v>659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160</v>
      </c>
      <c r="AU163" s="18" t="s">
        <v>81</v>
      </c>
    </row>
    <row r="164" spans="2:51" s="13" customFormat="1" ht="10.2">
      <c r="B164" s="200"/>
      <c r="C164" s="201"/>
      <c r="D164" s="187" t="s">
        <v>219</v>
      </c>
      <c r="E164" s="202" t="s">
        <v>19</v>
      </c>
      <c r="F164" s="203" t="s">
        <v>1150</v>
      </c>
      <c r="G164" s="201"/>
      <c r="H164" s="204">
        <v>86.5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219</v>
      </c>
      <c r="AU164" s="210" t="s">
        <v>81</v>
      </c>
      <c r="AV164" s="13" t="s">
        <v>81</v>
      </c>
      <c r="AW164" s="13" t="s">
        <v>33</v>
      </c>
      <c r="AX164" s="13" t="s">
        <v>79</v>
      </c>
      <c r="AY164" s="210" t="s">
        <v>137</v>
      </c>
    </row>
    <row r="165" spans="1:65" s="2" customFormat="1" ht="24.15" customHeight="1">
      <c r="A165" s="35"/>
      <c r="B165" s="36"/>
      <c r="C165" s="174" t="s">
        <v>343</v>
      </c>
      <c r="D165" s="174" t="s">
        <v>144</v>
      </c>
      <c r="E165" s="175" t="s">
        <v>661</v>
      </c>
      <c r="F165" s="176" t="s">
        <v>662</v>
      </c>
      <c r="G165" s="177" t="s">
        <v>214</v>
      </c>
      <c r="H165" s="178">
        <v>313</v>
      </c>
      <c r="I165" s="179"/>
      <c r="J165" s="180">
        <f>ROUND(I165*H165,2)</f>
        <v>0</v>
      </c>
      <c r="K165" s="176" t="s">
        <v>215</v>
      </c>
      <c r="L165" s="40"/>
      <c r="M165" s="181" t="s">
        <v>19</v>
      </c>
      <c r="N165" s="182" t="s">
        <v>42</v>
      </c>
      <c r="O165" s="65"/>
      <c r="P165" s="183">
        <f>O165*H165</f>
        <v>0</v>
      </c>
      <c r="Q165" s="183">
        <v>0.00275</v>
      </c>
      <c r="R165" s="183">
        <f>Q165*H165</f>
        <v>0.8607499999999999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162</v>
      </c>
      <c r="AT165" s="185" t="s">
        <v>144</v>
      </c>
      <c r="AU165" s="185" t="s">
        <v>81</v>
      </c>
      <c r="AY165" s="18" t="s">
        <v>137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79</v>
      </c>
      <c r="BK165" s="186">
        <f>ROUND(I165*H165,2)</f>
        <v>0</v>
      </c>
      <c r="BL165" s="18" t="s">
        <v>162</v>
      </c>
      <c r="BM165" s="185" t="s">
        <v>1151</v>
      </c>
    </row>
    <row r="166" spans="1:47" s="2" customFormat="1" ht="19.2">
      <c r="A166" s="35"/>
      <c r="B166" s="36"/>
      <c r="C166" s="37"/>
      <c r="D166" s="187" t="s">
        <v>150</v>
      </c>
      <c r="E166" s="37"/>
      <c r="F166" s="188" t="s">
        <v>664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150</v>
      </c>
      <c r="AU166" s="18" t="s">
        <v>81</v>
      </c>
    </row>
    <row r="167" spans="1:47" s="2" customFormat="1" ht="10.2">
      <c r="A167" s="35"/>
      <c r="B167" s="36"/>
      <c r="C167" s="37"/>
      <c r="D167" s="192" t="s">
        <v>160</v>
      </c>
      <c r="E167" s="37"/>
      <c r="F167" s="193" t="s">
        <v>665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160</v>
      </c>
      <c r="AU167" s="18" t="s">
        <v>81</v>
      </c>
    </row>
    <row r="168" spans="2:51" s="13" customFormat="1" ht="10.2">
      <c r="B168" s="200"/>
      <c r="C168" s="201"/>
      <c r="D168" s="187" t="s">
        <v>219</v>
      </c>
      <c r="E168" s="202" t="s">
        <v>19</v>
      </c>
      <c r="F168" s="203" t="s">
        <v>1152</v>
      </c>
      <c r="G168" s="201"/>
      <c r="H168" s="204">
        <v>313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219</v>
      </c>
      <c r="AU168" s="210" t="s">
        <v>81</v>
      </c>
      <c r="AV168" s="13" t="s">
        <v>81</v>
      </c>
      <c r="AW168" s="13" t="s">
        <v>33</v>
      </c>
      <c r="AX168" s="13" t="s">
        <v>79</v>
      </c>
      <c r="AY168" s="210" t="s">
        <v>137</v>
      </c>
    </row>
    <row r="169" spans="1:65" s="2" customFormat="1" ht="24.15" customHeight="1">
      <c r="A169" s="35"/>
      <c r="B169" s="36"/>
      <c r="C169" s="174" t="s">
        <v>7</v>
      </c>
      <c r="D169" s="174" t="s">
        <v>144</v>
      </c>
      <c r="E169" s="175" t="s">
        <v>667</v>
      </c>
      <c r="F169" s="176" t="s">
        <v>668</v>
      </c>
      <c r="G169" s="177" t="s">
        <v>214</v>
      </c>
      <c r="H169" s="178">
        <v>313</v>
      </c>
      <c r="I169" s="179"/>
      <c r="J169" s="180">
        <f>ROUND(I169*H169,2)</f>
        <v>0</v>
      </c>
      <c r="K169" s="176" t="s">
        <v>215</v>
      </c>
      <c r="L169" s="40"/>
      <c r="M169" s="181" t="s">
        <v>19</v>
      </c>
      <c r="N169" s="182" t="s">
        <v>42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162</v>
      </c>
      <c r="AT169" s="185" t="s">
        <v>144</v>
      </c>
      <c r="AU169" s="185" t="s">
        <v>81</v>
      </c>
      <c r="AY169" s="18" t="s">
        <v>137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79</v>
      </c>
      <c r="BK169" s="186">
        <f>ROUND(I169*H169,2)</f>
        <v>0</v>
      </c>
      <c r="BL169" s="18" t="s">
        <v>162</v>
      </c>
      <c r="BM169" s="185" t="s">
        <v>1153</v>
      </c>
    </row>
    <row r="170" spans="1:47" s="2" customFormat="1" ht="19.2">
      <c r="A170" s="35"/>
      <c r="B170" s="36"/>
      <c r="C170" s="37"/>
      <c r="D170" s="187" t="s">
        <v>150</v>
      </c>
      <c r="E170" s="37"/>
      <c r="F170" s="188" t="s">
        <v>670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150</v>
      </c>
      <c r="AU170" s="18" t="s">
        <v>81</v>
      </c>
    </row>
    <row r="171" spans="1:47" s="2" customFormat="1" ht="10.2">
      <c r="A171" s="35"/>
      <c r="B171" s="36"/>
      <c r="C171" s="37"/>
      <c r="D171" s="192" t="s">
        <v>160</v>
      </c>
      <c r="E171" s="37"/>
      <c r="F171" s="193" t="s">
        <v>671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160</v>
      </c>
      <c r="AU171" s="18" t="s">
        <v>81</v>
      </c>
    </row>
    <row r="172" spans="1:65" s="2" customFormat="1" ht="16.5" customHeight="1">
      <c r="A172" s="35"/>
      <c r="B172" s="36"/>
      <c r="C172" s="174" t="s">
        <v>355</v>
      </c>
      <c r="D172" s="174" t="s">
        <v>144</v>
      </c>
      <c r="E172" s="175" t="s">
        <v>672</v>
      </c>
      <c r="F172" s="176" t="s">
        <v>673</v>
      </c>
      <c r="G172" s="177" t="s">
        <v>367</v>
      </c>
      <c r="H172" s="178">
        <v>17.3</v>
      </c>
      <c r="I172" s="179"/>
      <c r="J172" s="180">
        <f>ROUND(I172*H172,2)</f>
        <v>0</v>
      </c>
      <c r="K172" s="176" t="s">
        <v>215</v>
      </c>
      <c r="L172" s="40"/>
      <c r="M172" s="181" t="s">
        <v>19</v>
      </c>
      <c r="N172" s="182" t="s">
        <v>42</v>
      </c>
      <c r="O172" s="65"/>
      <c r="P172" s="183">
        <f>O172*H172</f>
        <v>0</v>
      </c>
      <c r="Q172" s="183">
        <v>1.04922</v>
      </c>
      <c r="R172" s="183">
        <f>Q172*H172</f>
        <v>18.151506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162</v>
      </c>
      <c r="AT172" s="185" t="s">
        <v>144</v>
      </c>
      <c r="AU172" s="185" t="s">
        <v>81</v>
      </c>
      <c r="AY172" s="18" t="s">
        <v>137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79</v>
      </c>
      <c r="BK172" s="186">
        <f>ROUND(I172*H172,2)</f>
        <v>0</v>
      </c>
      <c r="BL172" s="18" t="s">
        <v>162</v>
      </c>
      <c r="BM172" s="185" t="s">
        <v>1154</v>
      </c>
    </row>
    <row r="173" spans="1:47" s="2" customFormat="1" ht="28.8">
      <c r="A173" s="35"/>
      <c r="B173" s="36"/>
      <c r="C173" s="37"/>
      <c r="D173" s="187" t="s">
        <v>150</v>
      </c>
      <c r="E173" s="37"/>
      <c r="F173" s="188" t="s">
        <v>675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150</v>
      </c>
      <c r="AU173" s="18" t="s">
        <v>81</v>
      </c>
    </row>
    <row r="174" spans="1:47" s="2" customFormat="1" ht="10.2">
      <c r="A174" s="35"/>
      <c r="B174" s="36"/>
      <c r="C174" s="37"/>
      <c r="D174" s="192" t="s">
        <v>160</v>
      </c>
      <c r="E174" s="37"/>
      <c r="F174" s="193" t="s">
        <v>676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160</v>
      </c>
      <c r="AU174" s="18" t="s">
        <v>81</v>
      </c>
    </row>
    <row r="175" spans="2:51" s="13" customFormat="1" ht="10.2">
      <c r="B175" s="200"/>
      <c r="C175" s="201"/>
      <c r="D175" s="187" t="s">
        <v>219</v>
      </c>
      <c r="E175" s="202" t="s">
        <v>19</v>
      </c>
      <c r="F175" s="203" t="s">
        <v>1155</v>
      </c>
      <c r="G175" s="201"/>
      <c r="H175" s="204">
        <v>17.3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219</v>
      </c>
      <c r="AU175" s="210" t="s">
        <v>81</v>
      </c>
      <c r="AV175" s="13" t="s">
        <v>81</v>
      </c>
      <c r="AW175" s="13" t="s">
        <v>33</v>
      </c>
      <c r="AX175" s="13" t="s">
        <v>79</v>
      </c>
      <c r="AY175" s="210" t="s">
        <v>137</v>
      </c>
    </row>
    <row r="176" spans="1:65" s="2" customFormat="1" ht="16.5" customHeight="1">
      <c r="A176" s="35"/>
      <c r="B176" s="36"/>
      <c r="C176" s="174" t="s">
        <v>363</v>
      </c>
      <c r="D176" s="174" t="s">
        <v>144</v>
      </c>
      <c r="E176" s="175" t="s">
        <v>678</v>
      </c>
      <c r="F176" s="176" t="s">
        <v>679</v>
      </c>
      <c r="G176" s="177" t="s">
        <v>274</v>
      </c>
      <c r="H176" s="178">
        <v>9.3</v>
      </c>
      <c r="I176" s="179"/>
      <c r="J176" s="180">
        <f>ROUND(I176*H176,2)</f>
        <v>0</v>
      </c>
      <c r="K176" s="176" t="s">
        <v>215</v>
      </c>
      <c r="L176" s="40"/>
      <c r="M176" s="181" t="s">
        <v>19</v>
      </c>
      <c r="N176" s="182" t="s">
        <v>42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162</v>
      </c>
      <c r="AT176" s="185" t="s">
        <v>144</v>
      </c>
      <c r="AU176" s="185" t="s">
        <v>81</v>
      </c>
      <c r="AY176" s="18" t="s">
        <v>137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79</v>
      </c>
      <c r="BK176" s="186">
        <f>ROUND(I176*H176,2)</f>
        <v>0</v>
      </c>
      <c r="BL176" s="18" t="s">
        <v>162</v>
      </c>
      <c r="BM176" s="185" t="s">
        <v>1156</v>
      </c>
    </row>
    <row r="177" spans="1:47" s="2" customFormat="1" ht="10.2">
      <c r="A177" s="35"/>
      <c r="B177" s="36"/>
      <c r="C177" s="37"/>
      <c r="D177" s="187" t="s">
        <v>150</v>
      </c>
      <c r="E177" s="37"/>
      <c r="F177" s="188" t="s">
        <v>681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150</v>
      </c>
      <c r="AU177" s="18" t="s">
        <v>81</v>
      </c>
    </row>
    <row r="178" spans="1:47" s="2" customFormat="1" ht="10.2">
      <c r="A178" s="35"/>
      <c r="B178" s="36"/>
      <c r="C178" s="37"/>
      <c r="D178" s="192" t="s">
        <v>160</v>
      </c>
      <c r="E178" s="37"/>
      <c r="F178" s="193" t="s">
        <v>682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160</v>
      </c>
      <c r="AU178" s="18" t="s">
        <v>81</v>
      </c>
    </row>
    <row r="179" spans="2:51" s="13" customFormat="1" ht="10.2">
      <c r="B179" s="200"/>
      <c r="C179" s="201"/>
      <c r="D179" s="187" t="s">
        <v>219</v>
      </c>
      <c r="E179" s="202" t="s">
        <v>19</v>
      </c>
      <c r="F179" s="203" t="s">
        <v>1157</v>
      </c>
      <c r="G179" s="201"/>
      <c r="H179" s="204">
        <v>9.3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219</v>
      </c>
      <c r="AU179" s="210" t="s">
        <v>81</v>
      </c>
      <c r="AV179" s="13" t="s">
        <v>81</v>
      </c>
      <c r="AW179" s="13" t="s">
        <v>33</v>
      </c>
      <c r="AX179" s="13" t="s">
        <v>79</v>
      </c>
      <c r="AY179" s="210" t="s">
        <v>137</v>
      </c>
    </row>
    <row r="180" spans="1:65" s="2" customFormat="1" ht="16.5" customHeight="1">
      <c r="A180" s="35"/>
      <c r="B180" s="36"/>
      <c r="C180" s="174" t="s">
        <v>371</v>
      </c>
      <c r="D180" s="174" t="s">
        <v>144</v>
      </c>
      <c r="E180" s="175" t="s">
        <v>684</v>
      </c>
      <c r="F180" s="176" t="s">
        <v>685</v>
      </c>
      <c r="G180" s="177" t="s">
        <v>214</v>
      </c>
      <c r="H180" s="178">
        <v>28.44</v>
      </c>
      <c r="I180" s="179"/>
      <c r="J180" s="180">
        <f>ROUND(I180*H180,2)</f>
        <v>0</v>
      </c>
      <c r="K180" s="176" t="s">
        <v>215</v>
      </c>
      <c r="L180" s="40"/>
      <c r="M180" s="181" t="s">
        <v>19</v>
      </c>
      <c r="N180" s="182" t="s">
        <v>42</v>
      </c>
      <c r="O180" s="65"/>
      <c r="P180" s="183">
        <f>O180*H180</f>
        <v>0</v>
      </c>
      <c r="Q180" s="183">
        <v>0.04174</v>
      </c>
      <c r="R180" s="183">
        <f>Q180*H180</f>
        <v>1.1870856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162</v>
      </c>
      <c r="AT180" s="185" t="s">
        <v>144</v>
      </c>
      <c r="AU180" s="185" t="s">
        <v>81</v>
      </c>
      <c r="AY180" s="18" t="s">
        <v>137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79</v>
      </c>
      <c r="BK180" s="186">
        <f>ROUND(I180*H180,2)</f>
        <v>0</v>
      </c>
      <c r="BL180" s="18" t="s">
        <v>162</v>
      </c>
      <c r="BM180" s="185" t="s">
        <v>1158</v>
      </c>
    </row>
    <row r="181" spans="1:47" s="2" customFormat="1" ht="10.2">
      <c r="A181" s="35"/>
      <c r="B181" s="36"/>
      <c r="C181" s="37"/>
      <c r="D181" s="187" t="s">
        <v>150</v>
      </c>
      <c r="E181" s="37"/>
      <c r="F181" s="188" t="s">
        <v>687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150</v>
      </c>
      <c r="AU181" s="18" t="s">
        <v>81</v>
      </c>
    </row>
    <row r="182" spans="1:47" s="2" customFormat="1" ht="10.2">
      <c r="A182" s="35"/>
      <c r="B182" s="36"/>
      <c r="C182" s="37"/>
      <c r="D182" s="192" t="s">
        <v>160</v>
      </c>
      <c r="E182" s="37"/>
      <c r="F182" s="193" t="s">
        <v>688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160</v>
      </c>
      <c r="AU182" s="18" t="s">
        <v>81</v>
      </c>
    </row>
    <row r="183" spans="2:51" s="13" customFormat="1" ht="10.2">
      <c r="B183" s="200"/>
      <c r="C183" s="201"/>
      <c r="D183" s="187" t="s">
        <v>219</v>
      </c>
      <c r="E183" s="202" t="s">
        <v>19</v>
      </c>
      <c r="F183" s="203" t="s">
        <v>1159</v>
      </c>
      <c r="G183" s="201"/>
      <c r="H183" s="204">
        <v>28.44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219</v>
      </c>
      <c r="AU183" s="210" t="s">
        <v>81</v>
      </c>
      <c r="AV183" s="13" t="s">
        <v>81</v>
      </c>
      <c r="AW183" s="13" t="s">
        <v>33</v>
      </c>
      <c r="AX183" s="13" t="s">
        <v>79</v>
      </c>
      <c r="AY183" s="210" t="s">
        <v>137</v>
      </c>
    </row>
    <row r="184" spans="1:65" s="2" customFormat="1" ht="16.5" customHeight="1">
      <c r="A184" s="35"/>
      <c r="B184" s="36"/>
      <c r="C184" s="174" t="s">
        <v>377</v>
      </c>
      <c r="D184" s="174" t="s">
        <v>144</v>
      </c>
      <c r="E184" s="175" t="s">
        <v>690</v>
      </c>
      <c r="F184" s="176" t="s">
        <v>691</v>
      </c>
      <c r="G184" s="177" t="s">
        <v>367</v>
      </c>
      <c r="H184" s="178">
        <v>1.86</v>
      </c>
      <c r="I184" s="179"/>
      <c r="J184" s="180">
        <f>ROUND(I184*H184,2)</f>
        <v>0</v>
      </c>
      <c r="K184" s="176" t="s">
        <v>215</v>
      </c>
      <c r="L184" s="40"/>
      <c r="M184" s="181" t="s">
        <v>19</v>
      </c>
      <c r="N184" s="182" t="s">
        <v>42</v>
      </c>
      <c r="O184" s="65"/>
      <c r="P184" s="183">
        <f>O184*H184</f>
        <v>0</v>
      </c>
      <c r="Q184" s="183">
        <v>1.04877</v>
      </c>
      <c r="R184" s="183">
        <f>Q184*H184</f>
        <v>1.9507122000000001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162</v>
      </c>
      <c r="AT184" s="185" t="s">
        <v>144</v>
      </c>
      <c r="AU184" s="185" t="s">
        <v>81</v>
      </c>
      <c r="AY184" s="18" t="s">
        <v>137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79</v>
      </c>
      <c r="BK184" s="186">
        <f>ROUND(I184*H184,2)</f>
        <v>0</v>
      </c>
      <c r="BL184" s="18" t="s">
        <v>162</v>
      </c>
      <c r="BM184" s="185" t="s">
        <v>1160</v>
      </c>
    </row>
    <row r="185" spans="1:47" s="2" customFormat="1" ht="19.2">
      <c r="A185" s="35"/>
      <c r="B185" s="36"/>
      <c r="C185" s="37"/>
      <c r="D185" s="187" t="s">
        <v>150</v>
      </c>
      <c r="E185" s="37"/>
      <c r="F185" s="188" t="s">
        <v>693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150</v>
      </c>
      <c r="AU185" s="18" t="s">
        <v>81</v>
      </c>
    </row>
    <row r="186" spans="1:47" s="2" customFormat="1" ht="10.2">
      <c r="A186" s="35"/>
      <c r="B186" s="36"/>
      <c r="C186" s="37"/>
      <c r="D186" s="192" t="s">
        <v>160</v>
      </c>
      <c r="E186" s="37"/>
      <c r="F186" s="193" t="s">
        <v>694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160</v>
      </c>
      <c r="AU186" s="18" t="s">
        <v>81</v>
      </c>
    </row>
    <row r="187" spans="2:51" s="13" customFormat="1" ht="10.2">
      <c r="B187" s="200"/>
      <c r="C187" s="201"/>
      <c r="D187" s="187" t="s">
        <v>219</v>
      </c>
      <c r="E187" s="202" t="s">
        <v>19</v>
      </c>
      <c r="F187" s="203" t="s">
        <v>1161</v>
      </c>
      <c r="G187" s="201"/>
      <c r="H187" s="204">
        <v>1.86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219</v>
      </c>
      <c r="AU187" s="210" t="s">
        <v>81</v>
      </c>
      <c r="AV187" s="13" t="s">
        <v>81</v>
      </c>
      <c r="AW187" s="13" t="s">
        <v>33</v>
      </c>
      <c r="AX187" s="13" t="s">
        <v>79</v>
      </c>
      <c r="AY187" s="210" t="s">
        <v>137</v>
      </c>
    </row>
    <row r="188" spans="1:65" s="2" customFormat="1" ht="24.15" customHeight="1">
      <c r="A188" s="35"/>
      <c r="B188" s="36"/>
      <c r="C188" s="174" t="s">
        <v>384</v>
      </c>
      <c r="D188" s="174" t="s">
        <v>144</v>
      </c>
      <c r="E188" s="175" t="s">
        <v>1162</v>
      </c>
      <c r="F188" s="176" t="s">
        <v>1163</v>
      </c>
      <c r="G188" s="177" t="s">
        <v>576</v>
      </c>
      <c r="H188" s="178">
        <v>6.5</v>
      </c>
      <c r="I188" s="179"/>
      <c r="J188" s="180">
        <f>ROUND(I188*H188,2)</f>
        <v>0</v>
      </c>
      <c r="K188" s="176" t="s">
        <v>215</v>
      </c>
      <c r="L188" s="40"/>
      <c r="M188" s="181" t="s">
        <v>19</v>
      </c>
      <c r="N188" s="182" t="s">
        <v>42</v>
      </c>
      <c r="O188" s="65"/>
      <c r="P188" s="183">
        <f>O188*H188</f>
        <v>0</v>
      </c>
      <c r="Q188" s="183">
        <v>0.00019</v>
      </c>
      <c r="R188" s="183">
        <f>Q188*H188</f>
        <v>0.001235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162</v>
      </c>
      <c r="AT188" s="185" t="s">
        <v>144</v>
      </c>
      <c r="AU188" s="185" t="s">
        <v>81</v>
      </c>
      <c r="AY188" s="18" t="s">
        <v>137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162</v>
      </c>
      <c r="BM188" s="185" t="s">
        <v>1164</v>
      </c>
    </row>
    <row r="189" spans="1:47" s="2" customFormat="1" ht="19.2">
      <c r="A189" s="35"/>
      <c r="B189" s="36"/>
      <c r="C189" s="37"/>
      <c r="D189" s="187" t="s">
        <v>150</v>
      </c>
      <c r="E189" s="37"/>
      <c r="F189" s="188" t="s">
        <v>1165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150</v>
      </c>
      <c r="AU189" s="18" t="s">
        <v>81</v>
      </c>
    </row>
    <row r="190" spans="1:47" s="2" customFormat="1" ht="10.2">
      <c r="A190" s="35"/>
      <c r="B190" s="36"/>
      <c r="C190" s="37"/>
      <c r="D190" s="192" t="s">
        <v>160</v>
      </c>
      <c r="E190" s="37"/>
      <c r="F190" s="193" t="s">
        <v>1166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160</v>
      </c>
      <c r="AU190" s="18" t="s">
        <v>81</v>
      </c>
    </row>
    <row r="191" spans="2:51" s="13" customFormat="1" ht="10.2">
      <c r="B191" s="200"/>
      <c r="C191" s="201"/>
      <c r="D191" s="187" t="s">
        <v>219</v>
      </c>
      <c r="E191" s="202" t="s">
        <v>19</v>
      </c>
      <c r="F191" s="203" t="s">
        <v>1167</v>
      </c>
      <c r="G191" s="201"/>
      <c r="H191" s="204">
        <v>6.5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219</v>
      </c>
      <c r="AU191" s="210" t="s">
        <v>81</v>
      </c>
      <c r="AV191" s="13" t="s">
        <v>81</v>
      </c>
      <c r="AW191" s="13" t="s">
        <v>33</v>
      </c>
      <c r="AX191" s="13" t="s">
        <v>79</v>
      </c>
      <c r="AY191" s="210" t="s">
        <v>137</v>
      </c>
    </row>
    <row r="192" spans="1:65" s="2" customFormat="1" ht="24.15" customHeight="1">
      <c r="A192" s="35"/>
      <c r="B192" s="36"/>
      <c r="C192" s="174" t="s">
        <v>392</v>
      </c>
      <c r="D192" s="174" t="s">
        <v>144</v>
      </c>
      <c r="E192" s="175" t="s">
        <v>776</v>
      </c>
      <c r="F192" s="176" t="s">
        <v>777</v>
      </c>
      <c r="G192" s="177" t="s">
        <v>274</v>
      </c>
      <c r="H192" s="178">
        <v>6.428</v>
      </c>
      <c r="I192" s="179"/>
      <c r="J192" s="180">
        <f>ROUND(I192*H192,2)</f>
        <v>0</v>
      </c>
      <c r="K192" s="176" t="s">
        <v>215</v>
      </c>
      <c r="L192" s="40"/>
      <c r="M192" s="181" t="s">
        <v>19</v>
      </c>
      <c r="N192" s="182" t="s">
        <v>42</v>
      </c>
      <c r="O192" s="65"/>
      <c r="P192" s="183">
        <f>O192*H192</f>
        <v>0</v>
      </c>
      <c r="Q192" s="183">
        <v>3.11388</v>
      </c>
      <c r="R192" s="183">
        <f>Q192*H192</f>
        <v>20.01602064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162</v>
      </c>
      <c r="AT192" s="185" t="s">
        <v>144</v>
      </c>
      <c r="AU192" s="185" t="s">
        <v>81</v>
      </c>
      <c r="AY192" s="18" t="s">
        <v>137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79</v>
      </c>
      <c r="BK192" s="186">
        <f>ROUND(I192*H192,2)</f>
        <v>0</v>
      </c>
      <c r="BL192" s="18" t="s">
        <v>162</v>
      </c>
      <c r="BM192" s="185" t="s">
        <v>1168</v>
      </c>
    </row>
    <row r="193" spans="1:47" s="2" customFormat="1" ht="57.6">
      <c r="A193" s="35"/>
      <c r="B193" s="36"/>
      <c r="C193" s="37"/>
      <c r="D193" s="187" t="s">
        <v>150</v>
      </c>
      <c r="E193" s="37"/>
      <c r="F193" s="188" t="s">
        <v>779</v>
      </c>
      <c r="G193" s="37"/>
      <c r="H193" s="37"/>
      <c r="I193" s="189"/>
      <c r="J193" s="37"/>
      <c r="K193" s="37"/>
      <c r="L193" s="40"/>
      <c r="M193" s="190"/>
      <c r="N193" s="19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150</v>
      </c>
      <c r="AU193" s="18" t="s">
        <v>81</v>
      </c>
    </row>
    <row r="194" spans="1:47" s="2" customFormat="1" ht="10.2">
      <c r="A194" s="35"/>
      <c r="B194" s="36"/>
      <c r="C194" s="37"/>
      <c r="D194" s="192" t="s">
        <v>160</v>
      </c>
      <c r="E194" s="37"/>
      <c r="F194" s="193" t="s">
        <v>780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160</v>
      </c>
      <c r="AU194" s="18" t="s">
        <v>81</v>
      </c>
    </row>
    <row r="195" spans="2:51" s="13" customFormat="1" ht="10.2">
      <c r="B195" s="200"/>
      <c r="C195" s="201"/>
      <c r="D195" s="187" t="s">
        <v>219</v>
      </c>
      <c r="E195" s="202" t="s">
        <v>19</v>
      </c>
      <c r="F195" s="203" t="s">
        <v>1169</v>
      </c>
      <c r="G195" s="201"/>
      <c r="H195" s="204">
        <v>6.428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219</v>
      </c>
      <c r="AU195" s="210" t="s">
        <v>81</v>
      </c>
      <c r="AV195" s="13" t="s">
        <v>81</v>
      </c>
      <c r="AW195" s="13" t="s">
        <v>33</v>
      </c>
      <c r="AX195" s="13" t="s">
        <v>79</v>
      </c>
      <c r="AY195" s="210" t="s">
        <v>137</v>
      </c>
    </row>
    <row r="196" spans="1:65" s="2" customFormat="1" ht="24.15" customHeight="1">
      <c r="A196" s="35"/>
      <c r="B196" s="36"/>
      <c r="C196" s="174" t="s">
        <v>399</v>
      </c>
      <c r="D196" s="174" t="s">
        <v>144</v>
      </c>
      <c r="E196" s="175" t="s">
        <v>782</v>
      </c>
      <c r="F196" s="176" t="s">
        <v>783</v>
      </c>
      <c r="G196" s="177" t="s">
        <v>214</v>
      </c>
      <c r="H196" s="178">
        <v>32.14</v>
      </c>
      <c r="I196" s="179"/>
      <c r="J196" s="180">
        <f>ROUND(I196*H196,2)</f>
        <v>0</v>
      </c>
      <c r="K196" s="176" t="s">
        <v>215</v>
      </c>
      <c r="L196" s="40"/>
      <c r="M196" s="181" t="s">
        <v>19</v>
      </c>
      <c r="N196" s="182" t="s">
        <v>42</v>
      </c>
      <c r="O196" s="65"/>
      <c r="P196" s="183">
        <f>O196*H196</f>
        <v>0</v>
      </c>
      <c r="Q196" s="183">
        <v>0.00526</v>
      </c>
      <c r="R196" s="183">
        <f>Q196*H196</f>
        <v>0.1690564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162</v>
      </c>
      <c r="AT196" s="185" t="s">
        <v>144</v>
      </c>
      <c r="AU196" s="185" t="s">
        <v>81</v>
      </c>
      <c r="AY196" s="18" t="s">
        <v>137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79</v>
      </c>
      <c r="BK196" s="186">
        <f>ROUND(I196*H196,2)</f>
        <v>0</v>
      </c>
      <c r="BL196" s="18" t="s">
        <v>162</v>
      </c>
      <c r="BM196" s="185" t="s">
        <v>1170</v>
      </c>
    </row>
    <row r="197" spans="1:47" s="2" customFormat="1" ht="19.2">
      <c r="A197" s="35"/>
      <c r="B197" s="36"/>
      <c r="C197" s="37"/>
      <c r="D197" s="187" t="s">
        <v>150</v>
      </c>
      <c r="E197" s="37"/>
      <c r="F197" s="188" t="s">
        <v>785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150</v>
      </c>
      <c r="AU197" s="18" t="s">
        <v>81</v>
      </c>
    </row>
    <row r="198" spans="1:47" s="2" customFormat="1" ht="10.2">
      <c r="A198" s="35"/>
      <c r="B198" s="36"/>
      <c r="C198" s="37"/>
      <c r="D198" s="192" t="s">
        <v>160</v>
      </c>
      <c r="E198" s="37"/>
      <c r="F198" s="193" t="s">
        <v>786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160</v>
      </c>
      <c r="AU198" s="18" t="s">
        <v>81</v>
      </c>
    </row>
    <row r="199" spans="2:51" s="13" customFormat="1" ht="10.2">
      <c r="B199" s="200"/>
      <c r="C199" s="201"/>
      <c r="D199" s="187" t="s">
        <v>219</v>
      </c>
      <c r="E199" s="202" t="s">
        <v>19</v>
      </c>
      <c r="F199" s="203" t="s">
        <v>1171</v>
      </c>
      <c r="G199" s="201"/>
      <c r="H199" s="204">
        <v>32.14</v>
      </c>
      <c r="I199" s="205"/>
      <c r="J199" s="201"/>
      <c r="K199" s="201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219</v>
      </c>
      <c r="AU199" s="210" t="s">
        <v>81</v>
      </c>
      <c r="AV199" s="13" t="s">
        <v>81</v>
      </c>
      <c r="AW199" s="13" t="s">
        <v>33</v>
      </c>
      <c r="AX199" s="13" t="s">
        <v>79</v>
      </c>
      <c r="AY199" s="210" t="s">
        <v>137</v>
      </c>
    </row>
    <row r="200" spans="1:65" s="2" customFormat="1" ht="24.15" customHeight="1">
      <c r="A200" s="35"/>
      <c r="B200" s="36"/>
      <c r="C200" s="174" t="s">
        <v>404</v>
      </c>
      <c r="D200" s="174" t="s">
        <v>144</v>
      </c>
      <c r="E200" s="175" t="s">
        <v>1172</v>
      </c>
      <c r="F200" s="176" t="s">
        <v>1173</v>
      </c>
      <c r="G200" s="177" t="s">
        <v>576</v>
      </c>
      <c r="H200" s="178">
        <v>60</v>
      </c>
      <c r="I200" s="179"/>
      <c r="J200" s="180">
        <f>ROUND(I200*H200,2)</f>
        <v>0</v>
      </c>
      <c r="K200" s="176" t="s">
        <v>215</v>
      </c>
      <c r="L200" s="40"/>
      <c r="M200" s="181" t="s">
        <v>19</v>
      </c>
      <c r="N200" s="182" t="s">
        <v>42</v>
      </c>
      <c r="O200" s="65"/>
      <c r="P200" s="183">
        <f>O200*H200</f>
        <v>0</v>
      </c>
      <c r="Q200" s="183">
        <v>0.00041</v>
      </c>
      <c r="R200" s="183">
        <f>Q200*H200</f>
        <v>0.0246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162</v>
      </c>
      <c r="AT200" s="185" t="s">
        <v>144</v>
      </c>
      <c r="AU200" s="185" t="s">
        <v>81</v>
      </c>
      <c r="AY200" s="18" t="s">
        <v>137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79</v>
      </c>
      <c r="BK200" s="186">
        <f>ROUND(I200*H200,2)</f>
        <v>0</v>
      </c>
      <c r="BL200" s="18" t="s">
        <v>162</v>
      </c>
      <c r="BM200" s="185" t="s">
        <v>1174</v>
      </c>
    </row>
    <row r="201" spans="1:47" s="2" customFormat="1" ht="19.2">
      <c r="A201" s="35"/>
      <c r="B201" s="36"/>
      <c r="C201" s="37"/>
      <c r="D201" s="187" t="s">
        <v>150</v>
      </c>
      <c r="E201" s="37"/>
      <c r="F201" s="188" t="s">
        <v>1175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150</v>
      </c>
      <c r="AU201" s="18" t="s">
        <v>81</v>
      </c>
    </row>
    <row r="202" spans="1:47" s="2" customFormat="1" ht="10.2">
      <c r="A202" s="35"/>
      <c r="B202" s="36"/>
      <c r="C202" s="37"/>
      <c r="D202" s="192" t="s">
        <v>160</v>
      </c>
      <c r="E202" s="37"/>
      <c r="F202" s="193" t="s">
        <v>1176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160</v>
      </c>
      <c r="AU202" s="18" t="s">
        <v>81</v>
      </c>
    </row>
    <row r="203" spans="1:65" s="2" customFormat="1" ht="24.15" customHeight="1">
      <c r="A203" s="35"/>
      <c r="B203" s="36"/>
      <c r="C203" s="174" t="s">
        <v>305</v>
      </c>
      <c r="D203" s="174" t="s">
        <v>144</v>
      </c>
      <c r="E203" s="175" t="s">
        <v>1177</v>
      </c>
      <c r="F203" s="176" t="s">
        <v>1178</v>
      </c>
      <c r="G203" s="177" t="s">
        <v>576</v>
      </c>
      <c r="H203" s="178">
        <v>60</v>
      </c>
      <c r="I203" s="179"/>
      <c r="J203" s="180">
        <f>ROUND(I203*H203,2)</f>
        <v>0</v>
      </c>
      <c r="K203" s="176" t="s">
        <v>215</v>
      </c>
      <c r="L203" s="40"/>
      <c r="M203" s="181" t="s">
        <v>19</v>
      </c>
      <c r="N203" s="182" t="s">
        <v>42</v>
      </c>
      <c r="O203" s="65"/>
      <c r="P203" s="183">
        <f>O203*H203</f>
        <v>0</v>
      </c>
      <c r="Q203" s="183">
        <v>0.17016</v>
      </c>
      <c r="R203" s="183">
        <f>Q203*H203</f>
        <v>10.2096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162</v>
      </c>
      <c r="AT203" s="185" t="s">
        <v>144</v>
      </c>
      <c r="AU203" s="185" t="s">
        <v>81</v>
      </c>
      <c r="AY203" s="18" t="s">
        <v>137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79</v>
      </c>
      <c r="BK203" s="186">
        <f>ROUND(I203*H203,2)</f>
        <v>0</v>
      </c>
      <c r="BL203" s="18" t="s">
        <v>162</v>
      </c>
      <c r="BM203" s="185" t="s">
        <v>1179</v>
      </c>
    </row>
    <row r="204" spans="1:47" s="2" customFormat="1" ht="19.2">
      <c r="A204" s="35"/>
      <c r="B204" s="36"/>
      <c r="C204" s="37"/>
      <c r="D204" s="187" t="s">
        <v>150</v>
      </c>
      <c r="E204" s="37"/>
      <c r="F204" s="188" t="s">
        <v>1180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150</v>
      </c>
      <c r="AU204" s="18" t="s">
        <v>81</v>
      </c>
    </row>
    <row r="205" spans="1:47" s="2" customFormat="1" ht="10.2">
      <c r="A205" s="35"/>
      <c r="B205" s="36"/>
      <c r="C205" s="37"/>
      <c r="D205" s="192" t="s">
        <v>160</v>
      </c>
      <c r="E205" s="37"/>
      <c r="F205" s="193" t="s">
        <v>1181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160</v>
      </c>
      <c r="AU205" s="18" t="s">
        <v>81</v>
      </c>
    </row>
    <row r="206" spans="2:51" s="13" customFormat="1" ht="10.2">
      <c r="B206" s="200"/>
      <c r="C206" s="201"/>
      <c r="D206" s="187" t="s">
        <v>219</v>
      </c>
      <c r="E206" s="202" t="s">
        <v>19</v>
      </c>
      <c r="F206" s="203" t="s">
        <v>1065</v>
      </c>
      <c r="G206" s="201"/>
      <c r="H206" s="204">
        <v>60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219</v>
      </c>
      <c r="AU206" s="210" t="s">
        <v>81</v>
      </c>
      <c r="AV206" s="13" t="s">
        <v>81</v>
      </c>
      <c r="AW206" s="13" t="s">
        <v>33</v>
      </c>
      <c r="AX206" s="13" t="s">
        <v>79</v>
      </c>
      <c r="AY206" s="210" t="s">
        <v>137</v>
      </c>
    </row>
    <row r="207" spans="2:63" s="12" customFormat="1" ht="22.8" customHeight="1">
      <c r="B207" s="158"/>
      <c r="C207" s="159"/>
      <c r="D207" s="160" t="s">
        <v>70</v>
      </c>
      <c r="E207" s="172" t="s">
        <v>162</v>
      </c>
      <c r="F207" s="172" t="s">
        <v>467</v>
      </c>
      <c r="G207" s="159"/>
      <c r="H207" s="159"/>
      <c r="I207" s="162"/>
      <c r="J207" s="173">
        <f>BK207</f>
        <v>0</v>
      </c>
      <c r="K207" s="159"/>
      <c r="L207" s="164"/>
      <c r="M207" s="165"/>
      <c r="N207" s="166"/>
      <c r="O207" s="166"/>
      <c r="P207" s="167">
        <f>SUM(P208:P214)</f>
        <v>0</v>
      </c>
      <c r="Q207" s="166"/>
      <c r="R207" s="167">
        <f>SUM(R208:R214)</f>
        <v>85.2525</v>
      </c>
      <c r="S207" s="166"/>
      <c r="T207" s="168">
        <f>SUM(T208:T214)</f>
        <v>0</v>
      </c>
      <c r="AR207" s="169" t="s">
        <v>79</v>
      </c>
      <c r="AT207" s="170" t="s">
        <v>70</v>
      </c>
      <c r="AU207" s="170" t="s">
        <v>79</v>
      </c>
      <c r="AY207" s="169" t="s">
        <v>137</v>
      </c>
      <c r="BK207" s="171">
        <f>SUM(BK208:BK214)</f>
        <v>0</v>
      </c>
    </row>
    <row r="208" spans="1:65" s="2" customFormat="1" ht="24.15" customHeight="1">
      <c r="A208" s="35"/>
      <c r="B208" s="36"/>
      <c r="C208" s="174" t="s">
        <v>416</v>
      </c>
      <c r="D208" s="174" t="s">
        <v>144</v>
      </c>
      <c r="E208" s="175" t="s">
        <v>1182</v>
      </c>
      <c r="F208" s="176" t="s">
        <v>1183</v>
      </c>
      <c r="G208" s="177" t="s">
        <v>274</v>
      </c>
      <c r="H208" s="178">
        <v>20.25</v>
      </c>
      <c r="I208" s="179"/>
      <c r="J208" s="180">
        <f>ROUND(I208*H208,2)</f>
        <v>0</v>
      </c>
      <c r="K208" s="176" t="s">
        <v>215</v>
      </c>
      <c r="L208" s="40"/>
      <c r="M208" s="181" t="s">
        <v>19</v>
      </c>
      <c r="N208" s="182" t="s">
        <v>42</v>
      </c>
      <c r="O208" s="65"/>
      <c r="P208" s="183">
        <f>O208*H208</f>
        <v>0</v>
      </c>
      <c r="Q208" s="183">
        <v>2.21</v>
      </c>
      <c r="R208" s="183">
        <f>Q208*H208</f>
        <v>44.7525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162</v>
      </c>
      <c r="AT208" s="185" t="s">
        <v>144</v>
      </c>
      <c r="AU208" s="185" t="s">
        <v>81</v>
      </c>
      <c r="AY208" s="18" t="s">
        <v>137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79</v>
      </c>
      <c r="BK208" s="186">
        <f>ROUND(I208*H208,2)</f>
        <v>0</v>
      </c>
      <c r="BL208" s="18" t="s">
        <v>162</v>
      </c>
      <c r="BM208" s="185" t="s">
        <v>1184</v>
      </c>
    </row>
    <row r="209" spans="1:47" s="2" customFormat="1" ht="28.8">
      <c r="A209" s="35"/>
      <c r="B209" s="36"/>
      <c r="C209" s="37"/>
      <c r="D209" s="187" t="s">
        <v>150</v>
      </c>
      <c r="E209" s="37"/>
      <c r="F209" s="188" t="s">
        <v>1185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150</v>
      </c>
      <c r="AU209" s="18" t="s">
        <v>81</v>
      </c>
    </row>
    <row r="210" spans="1:47" s="2" customFormat="1" ht="10.2">
      <c r="A210" s="35"/>
      <c r="B210" s="36"/>
      <c r="C210" s="37"/>
      <c r="D210" s="192" t="s">
        <v>160</v>
      </c>
      <c r="E210" s="37"/>
      <c r="F210" s="193" t="s">
        <v>1186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160</v>
      </c>
      <c r="AU210" s="18" t="s">
        <v>81</v>
      </c>
    </row>
    <row r="211" spans="2:51" s="13" customFormat="1" ht="10.2">
      <c r="B211" s="200"/>
      <c r="C211" s="201"/>
      <c r="D211" s="187" t="s">
        <v>219</v>
      </c>
      <c r="E211" s="202" t="s">
        <v>19</v>
      </c>
      <c r="F211" s="203" t="s">
        <v>1187</v>
      </c>
      <c r="G211" s="201"/>
      <c r="H211" s="204">
        <v>20.25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219</v>
      </c>
      <c r="AU211" s="210" t="s">
        <v>81</v>
      </c>
      <c r="AV211" s="13" t="s">
        <v>81</v>
      </c>
      <c r="AW211" s="13" t="s">
        <v>33</v>
      </c>
      <c r="AX211" s="13" t="s">
        <v>79</v>
      </c>
      <c r="AY211" s="210" t="s">
        <v>137</v>
      </c>
    </row>
    <row r="212" spans="1:65" s="2" customFormat="1" ht="21.75" customHeight="1">
      <c r="A212" s="35"/>
      <c r="B212" s="36"/>
      <c r="C212" s="243" t="s">
        <v>423</v>
      </c>
      <c r="D212" s="243" t="s">
        <v>364</v>
      </c>
      <c r="E212" s="244" t="s">
        <v>1188</v>
      </c>
      <c r="F212" s="245" t="s">
        <v>1189</v>
      </c>
      <c r="G212" s="246" t="s">
        <v>367</v>
      </c>
      <c r="H212" s="247">
        <v>40.5</v>
      </c>
      <c r="I212" s="248"/>
      <c r="J212" s="249">
        <f>ROUND(I212*H212,2)</f>
        <v>0</v>
      </c>
      <c r="K212" s="245" t="s">
        <v>215</v>
      </c>
      <c r="L212" s="250"/>
      <c r="M212" s="251" t="s">
        <v>19</v>
      </c>
      <c r="N212" s="252" t="s">
        <v>42</v>
      </c>
      <c r="O212" s="65"/>
      <c r="P212" s="183">
        <f>O212*H212</f>
        <v>0</v>
      </c>
      <c r="Q212" s="183">
        <v>1</v>
      </c>
      <c r="R212" s="183">
        <f>Q212*H212</f>
        <v>40.5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181</v>
      </c>
      <c r="AT212" s="185" t="s">
        <v>364</v>
      </c>
      <c r="AU212" s="185" t="s">
        <v>81</v>
      </c>
      <c r="AY212" s="18" t="s">
        <v>137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79</v>
      </c>
      <c r="BK212" s="186">
        <f>ROUND(I212*H212,2)</f>
        <v>0</v>
      </c>
      <c r="BL212" s="18" t="s">
        <v>162</v>
      </c>
      <c r="BM212" s="185" t="s">
        <v>1190</v>
      </c>
    </row>
    <row r="213" spans="1:47" s="2" customFormat="1" ht="10.2">
      <c r="A213" s="35"/>
      <c r="B213" s="36"/>
      <c r="C213" s="37"/>
      <c r="D213" s="187" t="s">
        <v>150</v>
      </c>
      <c r="E213" s="37"/>
      <c r="F213" s="188" t="s">
        <v>1189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150</v>
      </c>
      <c r="AU213" s="18" t="s">
        <v>81</v>
      </c>
    </row>
    <row r="214" spans="2:51" s="13" customFormat="1" ht="10.2">
      <c r="B214" s="200"/>
      <c r="C214" s="201"/>
      <c r="D214" s="187" t="s">
        <v>219</v>
      </c>
      <c r="E214" s="202" t="s">
        <v>19</v>
      </c>
      <c r="F214" s="203" t="s">
        <v>1191</v>
      </c>
      <c r="G214" s="201"/>
      <c r="H214" s="204">
        <v>40.5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219</v>
      </c>
      <c r="AU214" s="210" t="s">
        <v>81</v>
      </c>
      <c r="AV214" s="13" t="s">
        <v>81</v>
      </c>
      <c r="AW214" s="13" t="s">
        <v>33</v>
      </c>
      <c r="AX214" s="13" t="s">
        <v>79</v>
      </c>
      <c r="AY214" s="210" t="s">
        <v>137</v>
      </c>
    </row>
    <row r="215" spans="2:63" s="12" customFormat="1" ht="22.8" customHeight="1">
      <c r="B215" s="158"/>
      <c r="C215" s="159"/>
      <c r="D215" s="160" t="s">
        <v>70</v>
      </c>
      <c r="E215" s="172" t="s">
        <v>185</v>
      </c>
      <c r="F215" s="172" t="s">
        <v>550</v>
      </c>
      <c r="G215" s="159"/>
      <c r="H215" s="159"/>
      <c r="I215" s="162"/>
      <c r="J215" s="173">
        <f>BK215</f>
        <v>0</v>
      </c>
      <c r="K215" s="159"/>
      <c r="L215" s="164"/>
      <c r="M215" s="165"/>
      <c r="N215" s="166"/>
      <c r="O215" s="166"/>
      <c r="P215" s="167">
        <f>SUM(P216:P224)</f>
        <v>0</v>
      </c>
      <c r="Q215" s="166"/>
      <c r="R215" s="167">
        <f>SUM(R216:R224)</f>
        <v>29.392048000000003</v>
      </c>
      <c r="S215" s="166"/>
      <c r="T215" s="168">
        <f>SUM(T216:T224)</f>
        <v>0</v>
      </c>
      <c r="AR215" s="169" t="s">
        <v>79</v>
      </c>
      <c r="AT215" s="170" t="s">
        <v>70</v>
      </c>
      <c r="AU215" s="170" t="s">
        <v>79</v>
      </c>
      <c r="AY215" s="169" t="s">
        <v>137</v>
      </c>
      <c r="BK215" s="171">
        <f>SUM(BK216:BK224)</f>
        <v>0</v>
      </c>
    </row>
    <row r="216" spans="1:65" s="2" customFormat="1" ht="24.15" customHeight="1">
      <c r="A216" s="35"/>
      <c r="B216" s="36"/>
      <c r="C216" s="174" t="s">
        <v>429</v>
      </c>
      <c r="D216" s="174" t="s">
        <v>144</v>
      </c>
      <c r="E216" s="175" t="s">
        <v>1192</v>
      </c>
      <c r="F216" s="176" t="s">
        <v>1193</v>
      </c>
      <c r="G216" s="177" t="s">
        <v>576</v>
      </c>
      <c r="H216" s="178">
        <v>60.2</v>
      </c>
      <c r="I216" s="179"/>
      <c r="J216" s="180">
        <f>ROUND(I216*H216,2)</f>
        <v>0</v>
      </c>
      <c r="K216" s="176" t="s">
        <v>215</v>
      </c>
      <c r="L216" s="40"/>
      <c r="M216" s="181" t="s">
        <v>19</v>
      </c>
      <c r="N216" s="182" t="s">
        <v>42</v>
      </c>
      <c r="O216" s="65"/>
      <c r="P216" s="183">
        <f>O216*H216</f>
        <v>0</v>
      </c>
      <c r="Q216" s="183">
        <v>0.11808</v>
      </c>
      <c r="R216" s="183">
        <f>Q216*H216</f>
        <v>7.108416000000001</v>
      </c>
      <c r="S216" s="183">
        <v>0</v>
      </c>
      <c r="T216" s="18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162</v>
      </c>
      <c r="AT216" s="185" t="s">
        <v>144</v>
      </c>
      <c r="AU216" s="185" t="s">
        <v>81</v>
      </c>
      <c r="AY216" s="18" t="s">
        <v>137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8" t="s">
        <v>79</v>
      </c>
      <c r="BK216" s="186">
        <f>ROUND(I216*H216,2)</f>
        <v>0</v>
      </c>
      <c r="BL216" s="18" t="s">
        <v>162</v>
      </c>
      <c r="BM216" s="185" t="s">
        <v>1194</v>
      </c>
    </row>
    <row r="217" spans="1:47" s="2" customFormat="1" ht="38.4">
      <c r="A217" s="35"/>
      <c r="B217" s="36"/>
      <c r="C217" s="37"/>
      <c r="D217" s="187" t="s">
        <v>150</v>
      </c>
      <c r="E217" s="37"/>
      <c r="F217" s="188" t="s">
        <v>1195</v>
      </c>
      <c r="G217" s="37"/>
      <c r="H217" s="37"/>
      <c r="I217" s="189"/>
      <c r="J217" s="37"/>
      <c r="K217" s="37"/>
      <c r="L217" s="40"/>
      <c r="M217" s="190"/>
      <c r="N217" s="191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150</v>
      </c>
      <c r="AU217" s="18" t="s">
        <v>81</v>
      </c>
    </row>
    <row r="218" spans="1:47" s="2" customFormat="1" ht="10.2">
      <c r="A218" s="35"/>
      <c r="B218" s="36"/>
      <c r="C218" s="37"/>
      <c r="D218" s="192" t="s">
        <v>160</v>
      </c>
      <c r="E218" s="37"/>
      <c r="F218" s="193" t="s">
        <v>1196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160</v>
      </c>
      <c r="AU218" s="18" t="s">
        <v>81</v>
      </c>
    </row>
    <row r="219" spans="2:51" s="13" customFormat="1" ht="10.2">
      <c r="B219" s="200"/>
      <c r="C219" s="201"/>
      <c r="D219" s="187" t="s">
        <v>219</v>
      </c>
      <c r="E219" s="202" t="s">
        <v>19</v>
      </c>
      <c r="F219" s="203" t="s">
        <v>1197</v>
      </c>
      <c r="G219" s="201"/>
      <c r="H219" s="204">
        <v>60.2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219</v>
      </c>
      <c r="AU219" s="210" t="s">
        <v>81</v>
      </c>
      <c r="AV219" s="13" t="s">
        <v>81</v>
      </c>
      <c r="AW219" s="13" t="s">
        <v>33</v>
      </c>
      <c r="AX219" s="13" t="s">
        <v>79</v>
      </c>
      <c r="AY219" s="210" t="s">
        <v>137</v>
      </c>
    </row>
    <row r="220" spans="1:65" s="2" customFormat="1" ht="16.5" customHeight="1">
      <c r="A220" s="35"/>
      <c r="B220" s="36"/>
      <c r="C220" s="243" t="s">
        <v>436</v>
      </c>
      <c r="D220" s="243" t="s">
        <v>364</v>
      </c>
      <c r="E220" s="244" t="s">
        <v>1198</v>
      </c>
      <c r="F220" s="245" t="s">
        <v>1199</v>
      </c>
      <c r="G220" s="246" t="s">
        <v>576</v>
      </c>
      <c r="H220" s="247">
        <v>60.2</v>
      </c>
      <c r="I220" s="248"/>
      <c r="J220" s="249">
        <f>ROUND(I220*H220,2)</f>
        <v>0</v>
      </c>
      <c r="K220" s="245" t="s">
        <v>215</v>
      </c>
      <c r="L220" s="250"/>
      <c r="M220" s="251" t="s">
        <v>19</v>
      </c>
      <c r="N220" s="252" t="s">
        <v>42</v>
      </c>
      <c r="O220" s="65"/>
      <c r="P220" s="183">
        <f>O220*H220</f>
        <v>0</v>
      </c>
      <c r="Q220" s="183">
        <v>0.12726</v>
      </c>
      <c r="R220" s="183">
        <f>Q220*H220</f>
        <v>7.6610520000000015</v>
      </c>
      <c r="S220" s="183">
        <v>0</v>
      </c>
      <c r="T220" s="18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181</v>
      </c>
      <c r="AT220" s="185" t="s">
        <v>364</v>
      </c>
      <c r="AU220" s="185" t="s">
        <v>81</v>
      </c>
      <c r="AY220" s="18" t="s">
        <v>137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79</v>
      </c>
      <c r="BK220" s="186">
        <f>ROUND(I220*H220,2)</f>
        <v>0</v>
      </c>
      <c r="BL220" s="18" t="s">
        <v>162</v>
      </c>
      <c r="BM220" s="185" t="s">
        <v>1200</v>
      </c>
    </row>
    <row r="221" spans="1:47" s="2" customFormat="1" ht="10.2">
      <c r="A221" s="35"/>
      <c r="B221" s="36"/>
      <c r="C221" s="37"/>
      <c r="D221" s="187" t="s">
        <v>150</v>
      </c>
      <c r="E221" s="37"/>
      <c r="F221" s="188" t="s">
        <v>1199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150</v>
      </c>
      <c r="AU221" s="18" t="s">
        <v>81</v>
      </c>
    </row>
    <row r="222" spans="1:65" s="2" customFormat="1" ht="16.5" customHeight="1">
      <c r="A222" s="35"/>
      <c r="B222" s="36"/>
      <c r="C222" s="243" t="s">
        <v>441</v>
      </c>
      <c r="D222" s="243" t="s">
        <v>364</v>
      </c>
      <c r="E222" s="244" t="s">
        <v>1201</v>
      </c>
      <c r="F222" s="245" t="s">
        <v>1202</v>
      </c>
      <c r="G222" s="246" t="s">
        <v>274</v>
      </c>
      <c r="H222" s="247">
        <v>6.02</v>
      </c>
      <c r="I222" s="248"/>
      <c r="J222" s="249">
        <f>ROUND(I222*H222,2)</f>
        <v>0</v>
      </c>
      <c r="K222" s="245" t="s">
        <v>215</v>
      </c>
      <c r="L222" s="250"/>
      <c r="M222" s="251" t="s">
        <v>19</v>
      </c>
      <c r="N222" s="252" t="s">
        <v>42</v>
      </c>
      <c r="O222" s="65"/>
      <c r="P222" s="183">
        <f>O222*H222</f>
        <v>0</v>
      </c>
      <c r="Q222" s="183">
        <v>2.429</v>
      </c>
      <c r="R222" s="183">
        <f>Q222*H222</f>
        <v>14.622579999999997</v>
      </c>
      <c r="S222" s="183">
        <v>0</v>
      </c>
      <c r="T222" s="18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181</v>
      </c>
      <c r="AT222" s="185" t="s">
        <v>364</v>
      </c>
      <c r="AU222" s="185" t="s">
        <v>81</v>
      </c>
      <c r="AY222" s="18" t="s">
        <v>137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79</v>
      </c>
      <c r="BK222" s="186">
        <f>ROUND(I222*H222,2)</f>
        <v>0</v>
      </c>
      <c r="BL222" s="18" t="s">
        <v>162</v>
      </c>
      <c r="BM222" s="185" t="s">
        <v>1203</v>
      </c>
    </row>
    <row r="223" spans="1:47" s="2" customFormat="1" ht="10.2">
      <c r="A223" s="35"/>
      <c r="B223" s="36"/>
      <c r="C223" s="37"/>
      <c r="D223" s="187" t="s">
        <v>150</v>
      </c>
      <c r="E223" s="37"/>
      <c r="F223" s="188" t="s">
        <v>1202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150</v>
      </c>
      <c r="AU223" s="18" t="s">
        <v>81</v>
      </c>
    </row>
    <row r="224" spans="2:51" s="13" customFormat="1" ht="10.2">
      <c r="B224" s="200"/>
      <c r="C224" s="201"/>
      <c r="D224" s="187" t="s">
        <v>219</v>
      </c>
      <c r="E224" s="202" t="s">
        <v>19</v>
      </c>
      <c r="F224" s="203" t="s">
        <v>1204</v>
      </c>
      <c r="G224" s="201"/>
      <c r="H224" s="204">
        <v>6.02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219</v>
      </c>
      <c r="AU224" s="210" t="s">
        <v>81</v>
      </c>
      <c r="AV224" s="13" t="s">
        <v>81</v>
      </c>
      <c r="AW224" s="13" t="s">
        <v>33</v>
      </c>
      <c r="AX224" s="13" t="s">
        <v>79</v>
      </c>
      <c r="AY224" s="210" t="s">
        <v>137</v>
      </c>
    </row>
    <row r="225" spans="2:63" s="12" customFormat="1" ht="25.95" customHeight="1">
      <c r="B225" s="158"/>
      <c r="C225" s="159"/>
      <c r="D225" s="160" t="s">
        <v>70</v>
      </c>
      <c r="E225" s="161" t="s">
        <v>713</v>
      </c>
      <c r="F225" s="161" t="s">
        <v>714</v>
      </c>
      <c r="G225" s="159"/>
      <c r="H225" s="159"/>
      <c r="I225" s="162"/>
      <c r="J225" s="163">
        <f>BK225</f>
        <v>0</v>
      </c>
      <c r="K225" s="159"/>
      <c r="L225" s="164"/>
      <c r="M225" s="165"/>
      <c r="N225" s="166"/>
      <c r="O225" s="166"/>
      <c r="P225" s="167">
        <f>P226</f>
        <v>0</v>
      </c>
      <c r="Q225" s="166"/>
      <c r="R225" s="167">
        <f>R226</f>
        <v>1.4332889999999998</v>
      </c>
      <c r="S225" s="166"/>
      <c r="T225" s="168">
        <f>T226</f>
        <v>0</v>
      </c>
      <c r="AR225" s="169" t="s">
        <v>81</v>
      </c>
      <c r="AT225" s="170" t="s">
        <v>70</v>
      </c>
      <c r="AU225" s="170" t="s">
        <v>71</v>
      </c>
      <c r="AY225" s="169" t="s">
        <v>137</v>
      </c>
      <c r="BK225" s="171">
        <f>BK226</f>
        <v>0</v>
      </c>
    </row>
    <row r="226" spans="2:63" s="12" customFormat="1" ht="22.8" customHeight="1">
      <c r="B226" s="158"/>
      <c r="C226" s="159"/>
      <c r="D226" s="160" t="s">
        <v>70</v>
      </c>
      <c r="E226" s="172" t="s">
        <v>715</v>
      </c>
      <c r="F226" s="172" t="s">
        <v>716</v>
      </c>
      <c r="G226" s="159"/>
      <c r="H226" s="159"/>
      <c r="I226" s="162"/>
      <c r="J226" s="173">
        <f>BK226</f>
        <v>0</v>
      </c>
      <c r="K226" s="159"/>
      <c r="L226" s="164"/>
      <c r="M226" s="165"/>
      <c r="N226" s="166"/>
      <c r="O226" s="166"/>
      <c r="P226" s="167">
        <f>SUM(P227:P246)</f>
        <v>0</v>
      </c>
      <c r="Q226" s="166"/>
      <c r="R226" s="167">
        <f>SUM(R227:R246)</f>
        <v>1.4332889999999998</v>
      </c>
      <c r="S226" s="166"/>
      <c r="T226" s="168">
        <f>SUM(T227:T246)</f>
        <v>0</v>
      </c>
      <c r="AR226" s="169" t="s">
        <v>81</v>
      </c>
      <c r="AT226" s="170" t="s">
        <v>70</v>
      </c>
      <c r="AU226" s="170" t="s">
        <v>79</v>
      </c>
      <c r="AY226" s="169" t="s">
        <v>137</v>
      </c>
      <c r="BK226" s="171">
        <f>SUM(BK227:BK246)</f>
        <v>0</v>
      </c>
    </row>
    <row r="227" spans="1:65" s="2" customFormat="1" ht="33" customHeight="1">
      <c r="A227" s="35"/>
      <c r="B227" s="36"/>
      <c r="C227" s="174" t="s">
        <v>448</v>
      </c>
      <c r="D227" s="174" t="s">
        <v>144</v>
      </c>
      <c r="E227" s="175" t="s">
        <v>717</v>
      </c>
      <c r="F227" s="176" t="s">
        <v>718</v>
      </c>
      <c r="G227" s="177" t="s">
        <v>214</v>
      </c>
      <c r="H227" s="178">
        <v>347.6</v>
      </c>
      <c r="I227" s="179"/>
      <c r="J227" s="180">
        <f>ROUND(I227*H227,2)</f>
        <v>0</v>
      </c>
      <c r="K227" s="176" t="s">
        <v>215</v>
      </c>
      <c r="L227" s="40"/>
      <c r="M227" s="181" t="s">
        <v>19</v>
      </c>
      <c r="N227" s="182" t="s">
        <v>42</v>
      </c>
      <c r="O227" s="65"/>
      <c r="P227" s="183">
        <f>O227*H227</f>
        <v>0</v>
      </c>
      <c r="Q227" s="183">
        <v>0.001</v>
      </c>
      <c r="R227" s="183">
        <f>Q227*H227</f>
        <v>0.3476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162</v>
      </c>
      <c r="AT227" s="185" t="s">
        <v>144</v>
      </c>
      <c r="AU227" s="185" t="s">
        <v>81</v>
      </c>
      <c r="AY227" s="18" t="s">
        <v>137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79</v>
      </c>
      <c r="BK227" s="186">
        <f>ROUND(I227*H227,2)</f>
        <v>0</v>
      </c>
      <c r="BL227" s="18" t="s">
        <v>162</v>
      </c>
      <c r="BM227" s="185" t="s">
        <v>1205</v>
      </c>
    </row>
    <row r="228" spans="1:47" s="2" customFormat="1" ht="28.8">
      <c r="A228" s="35"/>
      <c r="B228" s="36"/>
      <c r="C228" s="37"/>
      <c r="D228" s="187" t="s">
        <v>150</v>
      </c>
      <c r="E228" s="37"/>
      <c r="F228" s="188" t="s">
        <v>720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150</v>
      </c>
      <c r="AU228" s="18" t="s">
        <v>81</v>
      </c>
    </row>
    <row r="229" spans="1:47" s="2" customFormat="1" ht="10.2">
      <c r="A229" s="35"/>
      <c r="B229" s="36"/>
      <c r="C229" s="37"/>
      <c r="D229" s="192" t="s">
        <v>160</v>
      </c>
      <c r="E229" s="37"/>
      <c r="F229" s="193" t="s">
        <v>721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160</v>
      </c>
      <c r="AU229" s="18" t="s">
        <v>81</v>
      </c>
    </row>
    <row r="230" spans="2:51" s="13" customFormat="1" ht="10.2">
      <c r="B230" s="200"/>
      <c r="C230" s="201"/>
      <c r="D230" s="187" t="s">
        <v>219</v>
      </c>
      <c r="E230" s="202" t="s">
        <v>19</v>
      </c>
      <c r="F230" s="203" t="s">
        <v>1206</v>
      </c>
      <c r="G230" s="201"/>
      <c r="H230" s="204">
        <v>156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219</v>
      </c>
      <c r="AU230" s="210" t="s">
        <v>81</v>
      </c>
      <c r="AV230" s="13" t="s">
        <v>81</v>
      </c>
      <c r="AW230" s="13" t="s">
        <v>33</v>
      </c>
      <c r="AX230" s="13" t="s">
        <v>71</v>
      </c>
      <c r="AY230" s="210" t="s">
        <v>137</v>
      </c>
    </row>
    <row r="231" spans="2:51" s="13" customFormat="1" ht="10.2">
      <c r="B231" s="200"/>
      <c r="C231" s="201"/>
      <c r="D231" s="187" t="s">
        <v>219</v>
      </c>
      <c r="E231" s="202" t="s">
        <v>19</v>
      </c>
      <c r="F231" s="203" t="s">
        <v>1207</v>
      </c>
      <c r="G231" s="201"/>
      <c r="H231" s="204">
        <v>191.6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219</v>
      </c>
      <c r="AU231" s="210" t="s">
        <v>81</v>
      </c>
      <c r="AV231" s="13" t="s">
        <v>81</v>
      </c>
      <c r="AW231" s="13" t="s">
        <v>33</v>
      </c>
      <c r="AX231" s="13" t="s">
        <v>71</v>
      </c>
      <c r="AY231" s="210" t="s">
        <v>137</v>
      </c>
    </row>
    <row r="232" spans="2:51" s="15" customFormat="1" ht="10.2">
      <c r="B232" s="221"/>
      <c r="C232" s="222"/>
      <c r="D232" s="187" t="s">
        <v>219</v>
      </c>
      <c r="E232" s="223" t="s">
        <v>19</v>
      </c>
      <c r="F232" s="224" t="s">
        <v>292</v>
      </c>
      <c r="G232" s="222"/>
      <c r="H232" s="225">
        <v>347.6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219</v>
      </c>
      <c r="AU232" s="231" t="s">
        <v>81</v>
      </c>
      <c r="AV232" s="15" t="s">
        <v>162</v>
      </c>
      <c r="AW232" s="15" t="s">
        <v>33</v>
      </c>
      <c r="AX232" s="15" t="s">
        <v>79</v>
      </c>
      <c r="AY232" s="231" t="s">
        <v>137</v>
      </c>
    </row>
    <row r="233" spans="1:65" s="2" customFormat="1" ht="24.15" customHeight="1">
      <c r="A233" s="35"/>
      <c r="B233" s="36"/>
      <c r="C233" s="174" t="s">
        <v>453</v>
      </c>
      <c r="D233" s="174" t="s">
        <v>144</v>
      </c>
      <c r="E233" s="175" t="s">
        <v>723</v>
      </c>
      <c r="F233" s="176" t="s">
        <v>724</v>
      </c>
      <c r="G233" s="177" t="s">
        <v>214</v>
      </c>
      <c r="H233" s="178">
        <v>837.8</v>
      </c>
      <c r="I233" s="179"/>
      <c r="J233" s="180">
        <f>ROUND(I233*H233,2)</f>
        <v>0</v>
      </c>
      <c r="K233" s="176" t="s">
        <v>215</v>
      </c>
      <c r="L233" s="40"/>
      <c r="M233" s="181" t="s">
        <v>19</v>
      </c>
      <c r="N233" s="182" t="s">
        <v>42</v>
      </c>
      <c r="O233" s="65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162</v>
      </c>
      <c r="AT233" s="185" t="s">
        <v>144</v>
      </c>
      <c r="AU233" s="185" t="s">
        <v>81</v>
      </c>
      <c r="AY233" s="18" t="s">
        <v>137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79</v>
      </c>
      <c r="BK233" s="186">
        <f>ROUND(I233*H233,2)</f>
        <v>0</v>
      </c>
      <c r="BL233" s="18" t="s">
        <v>162</v>
      </c>
      <c r="BM233" s="185" t="s">
        <v>1208</v>
      </c>
    </row>
    <row r="234" spans="1:47" s="2" customFormat="1" ht="19.2">
      <c r="A234" s="35"/>
      <c r="B234" s="36"/>
      <c r="C234" s="37"/>
      <c r="D234" s="187" t="s">
        <v>150</v>
      </c>
      <c r="E234" s="37"/>
      <c r="F234" s="188" t="s">
        <v>726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150</v>
      </c>
      <c r="AU234" s="18" t="s">
        <v>81</v>
      </c>
    </row>
    <row r="235" spans="1:47" s="2" customFormat="1" ht="10.2">
      <c r="A235" s="35"/>
      <c r="B235" s="36"/>
      <c r="C235" s="37"/>
      <c r="D235" s="192" t="s">
        <v>160</v>
      </c>
      <c r="E235" s="37"/>
      <c r="F235" s="193" t="s">
        <v>727</v>
      </c>
      <c r="G235" s="37"/>
      <c r="H235" s="37"/>
      <c r="I235" s="189"/>
      <c r="J235" s="37"/>
      <c r="K235" s="37"/>
      <c r="L235" s="40"/>
      <c r="M235" s="190"/>
      <c r="N235" s="191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160</v>
      </c>
      <c r="AU235" s="18" t="s">
        <v>81</v>
      </c>
    </row>
    <row r="236" spans="2:51" s="13" customFormat="1" ht="10.2">
      <c r="B236" s="200"/>
      <c r="C236" s="201"/>
      <c r="D236" s="187" t="s">
        <v>219</v>
      </c>
      <c r="E236" s="202" t="s">
        <v>19</v>
      </c>
      <c r="F236" s="203" t="s">
        <v>1209</v>
      </c>
      <c r="G236" s="201"/>
      <c r="H236" s="204">
        <v>450.2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219</v>
      </c>
      <c r="AU236" s="210" t="s">
        <v>81</v>
      </c>
      <c r="AV236" s="13" t="s">
        <v>81</v>
      </c>
      <c r="AW236" s="13" t="s">
        <v>33</v>
      </c>
      <c r="AX236" s="13" t="s">
        <v>71</v>
      </c>
      <c r="AY236" s="210" t="s">
        <v>137</v>
      </c>
    </row>
    <row r="237" spans="2:51" s="13" customFormat="1" ht="10.2">
      <c r="B237" s="200"/>
      <c r="C237" s="201"/>
      <c r="D237" s="187" t="s">
        <v>219</v>
      </c>
      <c r="E237" s="202" t="s">
        <v>19</v>
      </c>
      <c r="F237" s="203" t="s">
        <v>1210</v>
      </c>
      <c r="G237" s="201"/>
      <c r="H237" s="204">
        <v>387.6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219</v>
      </c>
      <c r="AU237" s="210" t="s">
        <v>81</v>
      </c>
      <c r="AV237" s="13" t="s">
        <v>81</v>
      </c>
      <c r="AW237" s="13" t="s">
        <v>33</v>
      </c>
      <c r="AX237" s="13" t="s">
        <v>71</v>
      </c>
      <c r="AY237" s="210" t="s">
        <v>137</v>
      </c>
    </row>
    <row r="238" spans="2:51" s="15" customFormat="1" ht="10.2">
      <c r="B238" s="221"/>
      <c r="C238" s="222"/>
      <c r="D238" s="187" t="s">
        <v>219</v>
      </c>
      <c r="E238" s="223" t="s">
        <v>19</v>
      </c>
      <c r="F238" s="224" t="s">
        <v>292</v>
      </c>
      <c r="G238" s="222"/>
      <c r="H238" s="225">
        <v>837.8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219</v>
      </c>
      <c r="AU238" s="231" t="s">
        <v>81</v>
      </c>
      <c r="AV238" s="15" t="s">
        <v>162</v>
      </c>
      <c r="AW238" s="15" t="s">
        <v>33</v>
      </c>
      <c r="AX238" s="15" t="s">
        <v>79</v>
      </c>
      <c r="AY238" s="231" t="s">
        <v>137</v>
      </c>
    </row>
    <row r="239" spans="1:65" s="2" customFormat="1" ht="24.15" customHeight="1">
      <c r="A239" s="35"/>
      <c r="B239" s="36"/>
      <c r="C239" s="243" t="s">
        <v>461</v>
      </c>
      <c r="D239" s="243" t="s">
        <v>364</v>
      </c>
      <c r="E239" s="244" t="s">
        <v>728</v>
      </c>
      <c r="F239" s="245" t="s">
        <v>729</v>
      </c>
      <c r="G239" s="246" t="s">
        <v>214</v>
      </c>
      <c r="H239" s="247">
        <v>837.8</v>
      </c>
      <c r="I239" s="248"/>
      <c r="J239" s="249">
        <f>ROUND(I239*H239,2)</f>
        <v>0</v>
      </c>
      <c r="K239" s="245" t="s">
        <v>215</v>
      </c>
      <c r="L239" s="250"/>
      <c r="M239" s="251" t="s">
        <v>19</v>
      </c>
      <c r="N239" s="252" t="s">
        <v>42</v>
      </c>
      <c r="O239" s="65"/>
      <c r="P239" s="183">
        <f>O239*H239</f>
        <v>0</v>
      </c>
      <c r="Q239" s="183">
        <v>0.0006</v>
      </c>
      <c r="R239" s="183">
        <f>Q239*H239</f>
        <v>0.5026799999999999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181</v>
      </c>
      <c r="AT239" s="185" t="s">
        <v>364</v>
      </c>
      <c r="AU239" s="185" t="s">
        <v>81</v>
      </c>
      <c r="AY239" s="18" t="s">
        <v>137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79</v>
      </c>
      <c r="BK239" s="186">
        <f>ROUND(I239*H239,2)</f>
        <v>0</v>
      </c>
      <c r="BL239" s="18" t="s">
        <v>162</v>
      </c>
      <c r="BM239" s="185" t="s">
        <v>1211</v>
      </c>
    </row>
    <row r="240" spans="1:47" s="2" customFormat="1" ht="19.2">
      <c r="A240" s="35"/>
      <c r="B240" s="36"/>
      <c r="C240" s="37"/>
      <c r="D240" s="187" t="s">
        <v>150</v>
      </c>
      <c r="E240" s="37"/>
      <c r="F240" s="188" t="s">
        <v>729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150</v>
      </c>
      <c r="AU240" s="18" t="s">
        <v>81</v>
      </c>
    </row>
    <row r="241" spans="1:65" s="2" customFormat="1" ht="24.15" customHeight="1">
      <c r="A241" s="35"/>
      <c r="B241" s="36"/>
      <c r="C241" s="174" t="s">
        <v>468</v>
      </c>
      <c r="D241" s="174" t="s">
        <v>144</v>
      </c>
      <c r="E241" s="175" t="s">
        <v>1212</v>
      </c>
      <c r="F241" s="176" t="s">
        <v>1213</v>
      </c>
      <c r="G241" s="177" t="s">
        <v>214</v>
      </c>
      <c r="H241" s="178">
        <v>225.1</v>
      </c>
      <c r="I241" s="179"/>
      <c r="J241" s="180">
        <f>ROUND(I241*H241,2)</f>
        <v>0</v>
      </c>
      <c r="K241" s="176" t="s">
        <v>215</v>
      </c>
      <c r="L241" s="40"/>
      <c r="M241" s="181" t="s">
        <v>19</v>
      </c>
      <c r="N241" s="182" t="s">
        <v>42</v>
      </c>
      <c r="O241" s="65"/>
      <c r="P241" s="183">
        <f>O241*H241</f>
        <v>0</v>
      </c>
      <c r="Q241" s="183">
        <v>5E-05</v>
      </c>
      <c r="R241" s="183">
        <f>Q241*H241</f>
        <v>0.011255000000000001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162</v>
      </c>
      <c r="AT241" s="185" t="s">
        <v>144</v>
      </c>
      <c r="AU241" s="185" t="s">
        <v>81</v>
      </c>
      <c r="AY241" s="18" t="s">
        <v>137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79</v>
      </c>
      <c r="BK241" s="186">
        <f>ROUND(I241*H241,2)</f>
        <v>0</v>
      </c>
      <c r="BL241" s="18" t="s">
        <v>162</v>
      </c>
      <c r="BM241" s="185" t="s">
        <v>1214</v>
      </c>
    </row>
    <row r="242" spans="1:47" s="2" customFormat="1" ht="19.2">
      <c r="A242" s="35"/>
      <c r="B242" s="36"/>
      <c r="C242" s="37"/>
      <c r="D242" s="187" t="s">
        <v>150</v>
      </c>
      <c r="E242" s="37"/>
      <c r="F242" s="188" t="s">
        <v>1215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150</v>
      </c>
      <c r="AU242" s="18" t="s">
        <v>81</v>
      </c>
    </row>
    <row r="243" spans="1:47" s="2" customFormat="1" ht="10.2">
      <c r="A243" s="35"/>
      <c r="B243" s="36"/>
      <c r="C243" s="37"/>
      <c r="D243" s="192" t="s">
        <v>160</v>
      </c>
      <c r="E243" s="37"/>
      <c r="F243" s="193" t="s">
        <v>1216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160</v>
      </c>
      <c r="AU243" s="18" t="s">
        <v>81</v>
      </c>
    </row>
    <row r="244" spans="2:51" s="13" customFormat="1" ht="10.2">
      <c r="B244" s="200"/>
      <c r="C244" s="201"/>
      <c r="D244" s="187" t="s">
        <v>219</v>
      </c>
      <c r="E244" s="202" t="s">
        <v>19</v>
      </c>
      <c r="F244" s="203" t="s">
        <v>1217</v>
      </c>
      <c r="G244" s="201"/>
      <c r="H244" s="204">
        <v>225.1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219</v>
      </c>
      <c r="AU244" s="210" t="s">
        <v>81</v>
      </c>
      <c r="AV244" s="13" t="s">
        <v>81</v>
      </c>
      <c r="AW244" s="13" t="s">
        <v>33</v>
      </c>
      <c r="AX244" s="13" t="s">
        <v>79</v>
      </c>
      <c r="AY244" s="210" t="s">
        <v>137</v>
      </c>
    </row>
    <row r="245" spans="1:65" s="2" customFormat="1" ht="21.75" customHeight="1">
      <c r="A245" s="35"/>
      <c r="B245" s="36"/>
      <c r="C245" s="243" t="s">
        <v>475</v>
      </c>
      <c r="D245" s="243" t="s">
        <v>364</v>
      </c>
      <c r="E245" s="244" t="s">
        <v>1218</v>
      </c>
      <c r="F245" s="245" t="s">
        <v>1219</v>
      </c>
      <c r="G245" s="246" t="s">
        <v>214</v>
      </c>
      <c r="H245" s="247">
        <v>225.1</v>
      </c>
      <c r="I245" s="248"/>
      <c r="J245" s="249">
        <f>ROUND(I245*H245,2)</f>
        <v>0</v>
      </c>
      <c r="K245" s="245" t="s">
        <v>215</v>
      </c>
      <c r="L245" s="250"/>
      <c r="M245" s="251" t="s">
        <v>19</v>
      </c>
      <c r="N245" s="252" t="s">
        <v>42</v>
      </c>
      <c r="O245" s="65"/>
      <c r="P245" s="183">
        <f>O245*H245</f>
        <v>0</v>
      </c>
      <c r="Q245" s="183">
        <v>0.00254</v>
      </c>
      <c r="R245" s="183">
        <f>Q245*H245</f>
        <v>0.571754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181</v>
      </c>
      <c r="AT245" s="185" t="s">
        <v>364</v>
      </c>
      <c r="AU245" s="185" t="s">
        <v>81</v>
      </c>
      <c r="AY245" s="18" t="s">
        <v>137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79</v>
      </c>
      <c r="BK245" s="186">
        <f>ROUND(I245*H245,2)</f>
        <v>0</v>
      </c>
      <c r="BL245" s="18" t="s">
        <v>162</v>
      </c>
      <c r="BM245" s="185" t="s">
        <v>1220</v>
      </c>
    </row>
    <row r="246" spans="1:47" s="2" customFormat="1" ht="10.2">
      <c r="A246" s="35"/>
      <c r="B246" s="36"/>
      <c r="C246" s="37"/>
      <c r="D246" s="187" t="s">
        <v>150</v>
      </c>
      <c r="E246" s="37"/>
      <c r="F246" s="188" t="s">
        <v>1219</v>
      </c>
      <c r="G246" s="37"/>
      <c r="H246" s="37"/>
      <c r="I246" s="189"/>
      <c r="J246" s="37"/>
      <c r="K246" s="37"/>
      <c r="L246" s="40"/>
      <c r="M246" s="195"/>
      <c r="N246" s="196"/>
      <c r="O246" s="197"/>
      <c r="P246" s="197"/>
      <c r="Q246" s="197"/>
      <c r="R246" s="197"/>
      <c r="S246" s="197"/>
      <c r="T246" s="198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150</v>
      </c>
      <c r="AU246" s="18" t="s">
        <v>81</v>
      </c>
    </row>
    <row r="247" spans="1:31" s="2" customFormat="1" ht="6.9" customHeight="1">
      <c r="A247" s="35"/>
      <c r="B247" s="48"/>
      <c r="C247" s="49"/>
      <c r="D247" s="49"/>
      <c r="E247" s="49"/>
      <c r="F247" s="49"/>
      <c r="G247" s="49"/>
      <c r="H247" s="49"/>
      <c r="I247" s="49"/>
      <c r="J247" s="49"/>
      <c r="K247" s="49"/>
      <c r="L247" s="40"/>
      <c r="M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</row>
  </sheetData>
  <sheetProtection algorithmName="SHA-512" hashValue="3yiwItVVLHUW/0i/Suu/cmQcEX6EJAngfAgRnXk1p0dVRNzClWVXtk7uJLCsDned5FiVGwzS6eN2k96ug21iuQ==" saltValue="AVIHJSqtdAO/mbyVPvSYhdmUkAPXK32loo03HHYxsSraQaHPu42B5PR99efwX5rplf+cb8T7D/BCoyLYsob2Kg==" spinCount="100000" sheet="1" objects="1" scenarios="1" formatColumns="0" formatRows="0" autoFilter="0"/>
  <autoFilter ref="C86:K24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1/174151101"/>
    <hyperlink ref="F99" r:id="rId2" display="https://podminky.urs.cz/item/CS_URS_2023_01/174151101"/>
    <hyperlink ref="F106" r:id="rId3" display="https://podminky.urs.cz/item/CS_URS_2023_01/175253101"/>
    <hyperlink ref="F113" r:id="rId4" display="https://podminky.urs.cz/item/CS_URS_2023_01/181351103"/>
    <hyperlink ref="F120" r:id="rId5" display="https://podminky.urs.cz/item/CS_URS_2023_01/131151106"/>
    <hyperlink ref="F128" r:id="rId6" display="https://podminky.urs.cz/item/CS_URS_2023_01/171201221"/>
    <hyperlink ref="F132" r:id="rId7" display="https://podminky.urs.cz/item/CS_URS_2023_01/171251201"/>
    <hyperlink ref="F136" r:id="rId8" display="https://podminky.urs.cz/item/CS_URS_2023_01/212341111"/>
    <hyperlink ref="F140" r:id="rId9" display="https://podminky.urs.cz/item/CS_URS_2023_01/212792212"/>
    <hyperlink ref="F144" r:id="rId10" display="https://podminky.urs.cz/item/CS_URS_2023_01/273311124"/>
    <hyperlink ref="F148" r:id="rId11" display="https://podminky.urs.cz/item/CS_URS_2023_01/273321117"/>
    <hyperlink ref="F152" r:id="rId12" display="https://podminky.urs.cz/item/CS_URS_2023_01/273354111"/>
    <hyperlink ref="F155" r:id="rId13" display="https://podminky.urs.cz/item/CS_URS_2023_01/273354211"/>
    <hyperlink ref="F158" r:id="rId14" display="https://podminky.urs.cz/item/CS_URS_2023_01/273361116"/>
    <hyperlink ref="F163" r:id="rId15" display="https://podminky.urs.cz/item/CS_URS_2023_01/311321411"/>
    <hyperlink ref="F167" r:id="rId16" display="https://podminky.urs.cz/item/CS_URS_2023_01/311351121"/>
    <hyperlink ref="F171" r:id="rId17" display="https://podminky.urs.cz/item/CS_URS_2023_01/311351122"/>
    <hyperlink ref="F174" r:id="rId18" display="https://podminky.urs.cz/item/CS_URS_2023_01/311361821"/>
    <hyperlink ref="F178" r:id="rId19" display="https://podminky.urs.cz/item/CS_URS_2023_01/317321118"/>
    <hyperlink ref="F182" r:id="rId20" display="https://podminky.urs.cz/item/CS_URS_2023_01/317353121"/>
    <hyperlink ref="F186" r:id="rId21" display="https://podminky.urs.cz/item/CS_URS_2023_01/317361116"/>
    <hyperlink ref="F190" r:id="rId22" display="https://podminky.urs.cz/item/CS_URS_2023_01/317661132"/>
    <hyperlink ref="F194" r:id="rId23" display="https://podminky.urs.cz/item/CS_URS_2023_01/321213345"/>
    <hyperlink ref="F198" r:id="rId24" display="https://podminky.urs.cz/item/CS_URS_2023_01/334214121"/>
    <hyperlink ref="F202" r:id="rId25" display="https://podminky.urs.cz/item/CS_URS_2023_01/348181122"/>
    <hyperlink ref="F205" r:id="rId26" display="https://podminky.urs.cz/item/CS_URS_2023_01/348181131"/>
    <hyperlink ref="F210" r:id="rId27" display="https://podminky.urs.cz/item/CS_URS_2023_01/463211111"/>
    <hyperlink ref="F218" r:id="rId28" display="https://podminky.urs.cz/item/CS_URS_2023_01/935111111"/>
    <hyperlink ref="F229" r:id="rId29" display="https://podminky.urs.cz/item/CS_URS_2023_01/711113121"/>
    <hyperlink ref="F235" r:id="rId30" display="https://podminky.urs.cz/item/CS_URS_2023_01/711491172"/>
    <hyperlink ref="F243" r:id="rId31" display="https://podminky.urs.cz/item/CS_URS_2023_01/71149147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0"/>
  <sheetViews>
    <sheetView showGridLines="0" workbookViewId="0" topLeftCell="A7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101</v>
      </c>
    </row>
    <row r="3" spans="2:46" s="1" customFormat="1" ht="6.9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2:46" s="1" customFormat="1" ht="24.9" customHeight="1" hidden="1">
      <c r="B4" s="21"/>
      <c r="D4" s="104" t="s">
        <v>111</v>
      </c>
      <c r="L4" s="21"/>
      <c r="M4" s="105" t="s">
        <v>10</v>
      </c>
      <c r="AT4" s="18" t="s">
        <v>4</v>
      </c>
    </row>
    <row r="5" spans="2:12" s="1" customFormat="1" ht="6.9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10" t="str">
        <f>'Rekapitulace stavby'!K6</f>
        <v>Realizace SZ KoPÚ v k.ú. Fulnek 1.etapa - 2023</v>
      </c>
      <c r="F7" s="311"/>
      <c r="G7" s="311"/>
      <c r="H7" s="311"/>
      <c r="L7" s="21"/>
    </row>
    <row r="8" spans="1:31" s="2" customFormat="1" ht="12" customHeight="1" hidden="1">
      <c r="A8" s="35"/>
      <c r="B8" s="40"/>
      <c r="C8" s="35"/>
      <c r="D8" s="106" t="s">
        <v>112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12" t="s">
        <v>1221</v>
      </c>
      <c r="F9" s="313"/>
      <c r="G9" s="313"/>
      <c r="H9" s="31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15. 3. 2023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35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16" t="s">
        <v>19</v>
      </c>
      <c r="F27" s="316"/>
      <c r="G27" s="316"/>
      <c r="H27" s="31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37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0"/>
      <c r="C32" s="35"/>
      <c r="D32" s="35"/>
      <c r="E32" s="35"/>
      <c r="F32" s="116" t="s">
        <v>39</v>
      </c>
      <c r="G32" s="35"/>
      <c r="H32" s="35"/>
      <c r="I32" s="116" t="s">
        <v>38</v>
      </c>
      <c r="J32" s="116" t="s">
        <v>40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7" t="s">
        <v>41</v>
      </c>
      <c r="E33" s="106" t="s">
        <v>42</v>
      </c>
      <c r="F33" s="118">
        <f>ROUND((SUM(BE82:BE119)),2)</f>
        <v>0</v>
      </c>
      <c r="G33" s="35"/>
      <c r="H33" s="35"/>
      <c r="I33" s="119">
        <v>0.21</v>
      </c>
      <c r="J33" s="118">
        <f>ROUND(((SUM(BE82:BE119))*I33),2)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6" t="s">
        <v>43</v>
      </c>
      <c r="F34" s="118">
        <f>ROUND((SUM(BF82:BF119)),2)</f>
        <v>0</v>
      </c>
      <c r="G34" s="35"/>
      <c r="H34" s="35"/>
      <c r="I34" s="119">
        <v>0.15</v>
      </c>
      <c r="J34" s="118">
        <f>ROUND(((SUM(BF82:BF119))*I34),2)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6" t="s">
        <v>44</v>
      </c>
      <c r="F35" s="118">
        <f>ROUND((SUM(BG82:BG119)),2)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6" t="s">
        <v>45</v>
      </c>
      <c r="F36" s="118">
        <f>ROUND((SUM(BH82:BH119)),2)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6" t="s">
        <v>46</v>
      </c>
      <c r="F37" s="118">
        <f>ROUND((SUM(BI82:BI119)),2)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47</v>
      </c>
      <c r="E39" s="122"/>
      <c r="F39" s="122"/>
      <c r="G39" s="123" t="s">
        <v>48</v>
      </c>
      <c r="H39" s="124" t="s">
        <v>49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0.2" hidden="1"/>
    <row r="42" ht="10.2" hidden="1"/>
    <row r="43" ht="10.2" hidden="1"/>
    <row r="44" spans="1:31" s="2" customFormat="1" ht="6.9" customHeight="1" hidden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 hidden="1">
      <c r="A45" s="35"/>
      <c r="B45" s="36"/>
      <c r="C45" s="24" t="s">
        <v>114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317" t="str">
        <f>E7</f>
        <v>Realizace SZ KoPÚ v k.ú. Fulnek 1.etapa - 2023</v>
      </c>
      <c r="F48" s="318"/>
      <c r="G48" s="318"/>
      <c r="H48" s="31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112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274" t="str">
        <f>E9</f>
        <v>SO 801 - VEGETAČNÍ ÚPRAVY</v>
      </c>
      <c r="F50" s="319"/>
      <c r="G50" s="319"/>
      <c r="H50" s="31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15. 3. 2023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 hidden="1">
      <c r="A54" s="35"/>
      <c r="B54" s="36"/>
      <c r="C54" s="30" t="s">
        <v>25</v>
      </c>
      <c r="D54" s="37"/>
      <c r="E54" s="37"/>
      <c r="F54" s="28" t="str">
        <f>E15</f>
        <v>Státní pozemkový úřad</v>
      </c>
      <c r="G54" s="37"/>
      <c r="H54" s="37"/>
      <c r="I54" s="30" t="s">
        <v>31</v>
      </c>
      <c r="J54" s="33" t="str">
        <f>E21</f>
        <v>Dopravoprojekt Ostrava a.s.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31" t="s">
        <v>115</v>
      </c>
      <c r="D57" s="132"/>
      <c r="E57" s="132"/>
      <c r="F57" s="132"/>
      <c r="G57" s="132"/>
      <c r="H57" s="132"/>
      <c r="I57" s="132"/>
      <c r="J57" s="133" t="s">
        <v>116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34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117</v>
      </c>
    </row>
    <row r="60" spans="2:12" s="9" customFormat="1" ht="24.9" customHeight="1" hidden="1">
      <c r="B60" s="135"/>
      <c r="C60" s="136"/>
      <c r="D60" s="137" t="s">
        <v>118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5" customHeight="1" hidden="1">
      <c r="B61" s="141"/>
      <c r="C61" s="142"/>
      <c r="D61" s="143" t="s">
        <v>206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5" customHeight="1" hidden="1">
      <c r="B62" s="141"/>
      <c r="C62" s="142"/>
      <c r="D62" s="143" t="s">
        <v>210</v>
      </c>
      <c r="E62" s="144"/>
      <c r="F62" s="144"/>
      <c r="G62" s="144"/>
      <c r="H62" s="144"/>
      <c r="I62" s="144"/>
      <c r="J62" s="145">
        <f>J116</f>
        <v>0</v>
      </c>
      <c r="K62" s="142"/>
      <c r="L62" s="146"/>
    </row>
    <row r="63" spans="1:31" s="2" customFormat="1" ht="21.75" customHeight="1" hidden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" customHeight="1" hidden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ht="10.2" hidden="1"/>
    <row r="66" ht="10.2" hidden="1"/>
    <row r="67" ht="10.2" hidden="1"/>
    <row r="68" spans="1:31" s="2" customFormat="1" ht="6.9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" customHeight="1">
      <c r="A69" s="35"/>
      <c r="B69" s="36"/>
      <c r="C69" s="24" t="s">
        <v>122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17" t="str">
        <f>E7</f>
        <v>Realizace SZ KoPÚ v k.ú. Fulnek 1.etapa - 2023</v>
      </c>
      <c r="F72" s="318"/>
      <c r="G72" s="318"/>
      <c r="H72" s="318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112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74" t="str">
        <f>E9</f>
        <v>SO 801 - VEGETAČNÍ ÚPRAVY</v>
      </c>
      <c r="F74" s="319"/>
      <c r="G74" s="319"/>
      <c r="H74" s="319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30" t="s">
        <v>23</v>
      </c>
      <c r="J76" s="60" t="str">
        <f>IF(J12="","",J12)</f>
        <v>15. 3. 2023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65" customHeight="1">
      <c r="A78" s="35"/>
      <c r="B78" s="36"/>
      <c r="C78" s="30" t="s">
        <v>25</v>
      </c>
      <c r="D78" s="37"/>
      <c r="E78" s="37"/>
      <c r="F78" s="28" t="str">
        <f>E15</f>
        <v>Státní pozemkový úřad</v>
      </c>
      <c r="G78" s="37"/>
      <c r="H78" s="37"/>
      <c r="I78" s="30" t="s">
        <v>31</v>
      </c>
      <c r="J78" s="33" t="str">
        <f>E21</f>
        <v>Dopravoprojekt Ostrava a.s.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15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123</v>
      </c>
      <c r="D81" s="150" t="s">
        <v>56</v>
      </c>
      <c r="E81" s="150" t="s">
        <v>52</v>
      </c>
      <c r="F81" s="150" t="s">
        <v>53</v>
      </c>
      <c r="G81" s="150" t="s">
        <v>124</v>
      </c>
      <c r="H81" s="150" t="s">
        <v>125</v>
      </c>
      <c r="I81" s="150" t="s">
        <v>126</v>
      </c>
      <c r="J81" s="150" t="s">
        <v>116</v>
      </c>
      <c r="K81" s="151" t="s">
        <v>127</v>
      </c>
      <c r="L81" s="152"/>
      <c r="M81" s="69" t="s">
        <v>19</v>
      </c>
      <c r="N81" s="70" t="s">
        <v>41</v>
      </c>
      <c r="O81" s="70" t="s">
        <v>128</v>
      </c>
      <c r="P81" s="70" t="s">
        <v>129</v>
      </c>
      <c r="Q81" s="70" t="s">
        <v>130</v>
      </c>
      <c r="R81" s="70" t="s">
        <v>131</v>
      </c>
      <c r="S81" s="70" t="s">
        <v>132</v>
      </c>
      <c r="T81" s="71" t="s">
        <v>133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8" customHeight="1">
      <c r="A82" s="35"/>
      <c r="B82" s="36"/>
      <c r="C82" s="76" t="s">
        <v>134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0.19585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117</v>
      </c>
      <c r="BK82" s="157">
        <f>BK83</f>
        <v>0</v>
      </c>
    </row>
    <row r="83" spans="2:63" s="12" customFormat="1" ht="25.95" customHeight="1">
      <c r="B83" s="158"/>
      <c r="C83" s="159"/>
      <c r="D83" s="160" t="s">
        <v>70</v>
      </c>
      <c r="E83" s="161" t="s">
        <v>135</v>
      </c>
      <c r="F83" s="161" t="s">
        <v>136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P84+P116</f>
        <v>0</v>
      </c>
      <c r="Q83" s="166"/>
      <c r="R83" s="167">
        <f>R84+R116</f>
        <v>0.19585</v>
      </c>
      <c r="S83" s="166"/>
      <c r="T83" s="168">
        <f>T84+T116</f>
        <v>0</v>
      </c>
      <c r="AR83" s="169" t="s">
        <v>79</v>
      </c>
      <c r="AT83" s="170" t="s">
        <v>70</v>
      </c>
      <c r="AU83" s="170" t="s">
        <v>71</v>
      </c>
      <c r="AY83" s="169" t="s">
        <v>137</v>
      </c>
      <c r="BK83" s="171">
        <f>BK84+BK116</f>
        <v>0</v>
      </c>
    </row>
    <row r="84" spans="2:63" s="12" customFormat="1" ht="22.8" customHeight="1">
      <c r="B84" s="158"/>
      <c r="C84" s="159"/>
      <c r="D84" s="160" t="s">
        <v>70</v>
      </c>
      <c r="E84" s="172" t="s">
        <v>79</v>
      </c>
      <c r="F84" s="172" t="s">
        <v>211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SUM(P85:P115)</f>
        <v>0</v>
      </c>
      <c r="Q84" s="166"/>
      <c r="R84" s="167">
        <f>SUM(R85:R115)</f>
        <v>0.19585</v>
      </c>
      <c r="S84" s="166"/>
      <c r="T84" s="168">
        <f>SUM(T85:T115)</f>
        <v>0</v>
      </c>
      <c r="AR84" s="169" t="s">
        <v>79</v>
      </c>
      <c r="AT84" s="170" t="s">
        <v>70</v>
      </c>
      <c r="AU84" s="170" t="s">
        <v>79</v>
      </c>
      <c r="AY84" s="169" t="s">
        <v>137</v>
      </c>
      <c r="BK84" s="171">
        <f>SUM(BK85:BK115)</f>
        <v>0</v>
      </c>
    </row>
    <row r="85" spans="1:65" s="2" customFormat="1" ht="33" customHeight="1">
      <c r="A85" s="35"/>
      <c r="B85" s="36"/>
      <c r="C85" s="174" t="s">
        <v>79</v>
      </c>
      <c r="D85" s="174" t="s">
        <v>144</v>
      </c>
      <c r="E85" s="175" t="s">
        <v>1222</v>
      </c>
      <c r="F85" s="176" t="s">
        <v>1223</v>
      </c>
      <c r="G85" s="177" t="s">
        <v>230</v>
      </c>
      <c r="H85" s="178">
        <v>25</v>
      </c>
      <c r="I85" s="179"/>
      <c r="J85" s="180">
        <f>ROUND(I85*H85,2)</f>
        <v>0</v>
      </c>
      <c r="K85" s="176" t="s">
        <v>215</v>
      </c>
      <c r="L85" s="40"/>
      <c r="M85" s="181" t="s">
        <v>19</v>
      </c>
      <c r="N85" s="182" t="s">
        <v>42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162</v>
      </c>
      <c r="AT85" s="185" t="s">
        <v>144</v>
      </c>
      <c r="AU85" s="185" t="s">
        <v>81</v>
      </c>
      <c r="AY85" s="18" t="s">
        <v>137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79</v>
      </c>
      <c r="BK85" s="186">
        <f>ROUND(I85*H85,2)</f>
        <v>0</v>
      </c>
      <c r="BL85" s="18" t="s">
        <v>162</v>
      </c>
      <c r="BM85" s="185" t="s">
        <v>1224</v>
      </c>
    </row>
    <row r="86" spans="1:47" s="2" customFormat="1" ht="28.8">
      <c r="A86" s="35"/>
      <c r="B86" s="36"/>
      <c r="C86" s="37"/>
      <c r="D86" s="187" t="s">
        <v>150</v>
      </c>
      <c r="E86" s="37"/>
      <c r="F86" s="188" t="s">
        <v>1225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150</v>
      </c>
      <c r="AU86" s="18" t="s">
        <v>81</v>
      </c>
    </row>
    <row r="87" spans="1:47" s="2" customFormat="1" ht="10.2">
      <c r="A87" s="35"/>
      <c r="B87" s="36"/>
      <c r="C87" s="37"/>
      <c r="D87" s="192" t="s">
        <v>160</v>
      </c>
      <c r="E87" s="37"/>
      <c r="F87" s="193" t="s">
        <v>1226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160</v>
      </c>
      <c r="AU87" s="18" t="s">
        <v>81</v>
      </c>
    </row>
    <row r="88" spans="2:51" s="14" customFormat="1" ht="20.4">
      <c r="B88" s="211"/>
      <c r="C88" s="212"/>
      <c r="D88" s="187" t="s">
        <v>219</v>
      </c>
      <c r="E88" s="213" t="s">
        <v>19</v>
      </c>
      <c r="F88" s="214" t="s">
        <v>1227</v>
      </c>
      <c r="G88" s="212"/>
      <c r="H88" s="213" t="s">
        <v>19</v>
      </c>
      <c r="I88" s="215"/>
      <c r="J88" s="212"/>
      <c r="K88" s="212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219</v>
      </c>
      <c r="AU88" s="220" t="s">
        <v>81</v>
      </c>
      <c r="AV88" s="14" t="s">
        <v>79</v>
      </c>
      <c r="AW88" s="14" t="s">
        <v>33</v>
      </c>
      <c r="AX88" s="14" t="s">
        <v>71</v>
      </c>
      <c r="AY88" s="220" t="s">
        <v>137</v>
      </c>
    </row>
    <row r="89" spans="2:51" s="13" customFormat="1" ht="10.2">
      <c r="B89" s="200"/>
      <c r="C89" s="201"/>
      <c r="D89" s="187" t="s">
        <v>219</v>
      </c>
      <c r="E89" s="202" t="s">
        <v>19</v>
      </c>
      <c r="F89" s="203" t="s">
        <v>377</v>
      </c>
      <c r="G89" s="201"/>
      <c r="H89" s="204">
        <v>25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219</v>
      </c>
      <c r="AU89" s="210" t="s">
        <v>81</v>
      </c>
      <c r="AV89" s="13" t="s">
        <v>81</v>
      </c>
      <c r="AW89" s="13" t="s">
        <v>33</v>
      </c>
      <c r="AX89" s="13" t="s">
        <v>79</v>
      </c>
      <c r="AY89" s="210" t="s">
        <v>137</v>
      </c>
    </row>
    <row r="90" spans="1:65" s="2" customFormat="1" ht="16.5" customHeight="1">
      <c r="A90" s="35"/>
      <c r="B90" s="36"/>
      <c r="C90" s="243" t="s">
        <v>81</v>
      </c>
      <c r="D90" s="243" t="s">
        <v>364</v>
      </c>
      <c r="E90" s="244" t="s">
        <v>1228</v>
      </c>
      <c r="F90" s="245" t="s">
        <v>1229</v>
      </c>
      <c r="G90" s="246" t="s">
        <v>274</v>
      </c>
      <c r="H90" s="247">
        <v>0.502</v>
      </c>
      <c r="I90" s="248"/>
      <c r="J90" s="249">
        <f>ROUND(I90*H90,2)</f>
        <v>0</v>
      </c>
      <c r="K90" s="245" t="s">
        <v>215</v>
      </c>
      <c r="L90" s="250"/>
      <c r="M90" s="251" t="s">
        <v>19</v>
      </c>
      <c r="N90" s="252" t="s">
        <v>42</v>
      </c>
      <c r="O90" s="65"/>
      <c r="P90" s="183">
        <f>O90*H90</f>
        <v>0</v>
      </c>
      <c r="Q90" s="183">
        <v>0.2</v>
      </c>
      <c r="R90" s="183">
        <f>Q90*H90</f>
        <v>0.1004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181</v>
      </c>
      <c r="AT90" s="185" t="s">
        <v>364</v>
      </c>
      <c r="AU90" s="185" t="s">
        <v>81</v>
      </c>
      <c r="AY90" s="18" t="s">
        <v>137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79</v>
      </c>
      <c r="BK90" s="186">
        <f>ROUND(I90*H90,2)</f>
        <v>0</v>
      </c>
      <c r="BL90" s="18" t="s">
        <v>162</v>
      </c>
      <c r="BM90" s="185" t="s">
        <v>1230</v>
      </c>
    </row>
    <row r="91" spans="1:47" s="2" customFormat="1" ht="10.2">
      <c r="A91" s="35"/>
      <c r="B91" s="36"/>
      <c r="C91" s="37"/>
      <c r="D91" s="187" t="s">
        <v>150</v>
      </c>
      <c r="E91" s="37"/>
      <c r="F91" s="188" t="s">
        <v>1229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150</v>
      </c>
      <c r="AU91" s="18" t="s">
        <v>81</v>
      </c>
    </row>
    <row r="92" spans="2:51" s="13" customFormat="1" ht="10.2">
      <c r="B92" s="200"/>
      <c r="C92" s="201"/>
      <c r="D92" s="187" t="s">
        <v>219</v>
      </c>
      <c r="E92" s="202" t="s">
        <v>19</v>
      </c>
      <c r="F92" s="203" t="s">
        <v>1231</v>
      </c>
      <c r="G92" s="201"/>
      <c r="H92" s="204">
        <v>1.256</v>
      </c>
      <c r="I92" s="205"/>
      <c r="J92" s="201"/>
      <c r="K92" s="201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219</v>
      </c>
      <c r="AU92" s="210" t="s">
        <v>81</v>
      </c>
      <c r="AV92" s="13" t="s">
        <v>81</v>
      </c>
      <c r="AW92" s="13" t="s">
        <v>33</v>
      </c>
      <c r="AX92" s="13" t="s">
        <v>79</v>
      </c>
      <c r="AY92" s="210" t="s">
        <v>137</v>
      </c>
    </row>
    <row r="93" spans="2:51" s="13" customFormat="1" ht="10.2">
      <c r="B93" s="200"/>
      <c r="C93" s="201"/>
      <c r="D93" s="187" t="s">
        <v>219</v>
      </c>
      <c r="E93" s="201"/>
      <c r="F93" s="203" t="s">
        <v>1232</v>
      </c>
      <c r="G93" s="201"/>
      <c r="H93" s="204">
        <v>0.502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219</v>
      </c>
      <c r="AU93" s="210" t="s">
        <v>81</v>
      </c>
      <c r="AV93" s="13" t="s">
        <v>81</v>
      </c>
      <c r="AW93" s="13" t="s">
        <v>4</v>
      </c>
      <c r="AX93" s="13" t="s">
        <v>79</v>
      </c>
      <c r="AY93" s="210" t="s">
        <v>137</v>
      </c>
    </row>
    <row r="94" spans="1:65" s="2" customFormat="1" ht="16.5" customHeight="1">
      <c r="A94" s="35"/>
      <c r="B94" s="36"/>
      <c r="C94" s="243" t="s">
        <v>190</v>
      </c>
      <c r="D94" s="243" t="s">
        <v>364</v>
      </c>
      <c r="E94" s="244" t="s">
        <v>1233</v>
      </c>
      <c r="F94" s="245" t="s">
        <v>1234</v>
      </c>
      <c r="G94" s="246" t="s">
        <v>274</v>
      </c>
      <c r="H94" s="247">
        <v>0.385</v>
      </c>
      <c r="I94" s="248"/>
      <c r="J94" s="249">
        <f>ROUND(I94*H94,2)</f>
        <v>0</v>
      </c>
      <c r="K94" s="245" t="s">
        <v>215</v>
      </c>
      <c r="L94" s="250"/>
      <c r="M94" s="251" t="s">
        <v>19</v>
      </c>
      <c r="N94" s="252" t="s">
        <v>42</v>
      </c>
      <c r="O94" s="65"/>
      <c r="P94" s="183">
        <f>O94*H94</f>
        <v>0</v>
      </c>
      <c r="Q94" s="183">
        <v>0.22</v>
      </c>
      <c r="R94" s="183">
        <f>Q94*H94</f>
        <v>0.0847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181</v>
      </c>
      <c r="AT94" s="185" t="s">
        <v>364</v>
      </c>
      <c r="AU94" s="185" t="s">
        <v>81</v>
      </c>
      <c r="AY94" s="18" t="s">
        <v>137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162</v>
      </c>
      <c r="BM94" s="185" t="s">
        <v>1235</v>
      </c>
    </row>
    <row r="95" spans="1:47" s="2" customFormat="1" ht="10.2">
      <c r="A95" s="35"/>
      <c r="B95" s="36"/>
      <c r="C95" s="37"/>
      <c r="D95" s="187" t="s">
        <v>150</v>
      </c>
      <c r="E95" s="37"/>
      <c r="F95" s="188" t="s">
        <v>1234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150</v>
      </c>
      <c r="AU95" s="18" t="s">
        <v>81</v>
      </c>
    </row>
    <row r="96" spans="2:51" s="14" customFormat="1" ht="10.2">
      <c r="B96" s="211"/>
      <c r="C96" s="212"/>
      <c r="D96" s="187" t="s">
        <v>219</v>
      </c>
      <c r="E96" s="213" t="s">
        <v>19</v>
      </c>
      <c r="F96" s="214" t="s">
        <v>1236</v>
      </c>
      <c r="G96" s="212"/>
      <c r="H96" s="213" t="s">
        <v>19</v>
      </c>
      <c r="I96" s="215"/>
      <c r="J96" s="212"/>
      <c r="K96" s="212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219</v>
      </c>
      <c r="AU96" s="220" t="s">
        <v>81</v>
      </c>
      <c r="AV96" s="14" t="s">
        <v>79</v>
      </c>
      <c r="AW96" s="14" t="s">
        <v>33</v>
      </c>
      <c r="AX96" s="14" t="s">
        <v>71</v>
      </c>
      <c r="AY96" s="220" t="s">
        <v>137</v>
      </c>
    </row>
    <row r="97" spans="2:51" s="13" customFormat="1" ht="10.2">
      <c r="B97" s="200"/>
      <c r="C97" s="201"/>
      <c r="D97" s="187" t="s">
        <v>219</v>
      </c>
      <c r="E97" s="202" t="s">
        <v>19</v>
      </c>
      <c r="F97" s="203" t="s">
        <v>1237</v>
      </c>
      <c r="G97" s="201"/>
      <c r="H97" s="204">
        <v>0.385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219</v>
      </c>
      <c r="AU97" s="210" t="s">
        <v>81</v>
      </c>
      <c r="AV97" s="13" t="s">
        <v>81</v>
      </c>
      <c r="AW97" s="13" t="s">
        <v>33</v>
      </c>
      <c r="AX97" s="13" t="s">
        <v>79</v>
      </c>
      <c r="AY97" s="210" t="s">
        <v>137</v>
      </c>
    </row>
    <row r="98" spans="1:65" s="2" customFormat="1" ht="24.15" customHeight="1">
      <c r="A98" s="35"/>
      <c r="B98" s="36"/>
      <c r="C98" s="174" t="s">
        <v>155</v>
      </c>
      <c r="D98" s="174" t="s">
        <v>144</v>
      </c>
      <c r="E98" s="175" t="s">
        <v>1238</v>
      </c>
      <c r="F98" s="176" t="s">
        <v>1239</v>
      </c>
      <c r="G98" s="177" t="s">
        <v>230</v>
      </c>
      <c r="H98" s="178">
        <v>25</v>
      </c>
      <c r="I98" s="179"/>
      <c r="J98" s="180">
        <f>ROUND(I98*H98,2)</f>
        <v>0</v>
      </c>
      <c r="K98" s="176" t="s">
        <v>215</v>
      </c>
      <c r="L98" s="40"/>
      <c r="M98" s="181" t="s">
        <v>19</v>
      </c>
      <c r="N98" s="182" t="s">
        <v>42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162</v>
      </c>
      <c r="AT98" s="185" t="s">
        <v>144</v>
      </c>
      <c r="AU98" s="185" t="s">
        <v>81</v>
      </c>
      <c r="AY98" s="18" t="s">
        <v>137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79</v>
      </c>
      <c r="BK98" s="186">
        <f>ROUND(I98*H98,2)</f>
        <v>0</v>
      </c>
      <c r="BL98" s="18" t="s">
        <v>162</v>
      </c>
      <c r="BM98" s="185" t="s">
        <v>1240</v>
      </c>
    </row>
    <row r="99" spans="1:47" s="2" customFormat="1" ht="28.8">
      <c r="A99" s="35"/>
      <c r="B99" s="36"/>
      <c r="C99" s="37"/>
      <c r="D99" s="187" t="s">
        <v>150</v>
      </c>
      <c r="E99" s="37"/>
      <c r="F99" s="188" t="s">
        <v>1241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150</v>
      </c>
      <c r="AU99" s="18" t="s">
        <v>81</v>
      </c>
    </row>
    <row r="100" spans="1:47" s="2" customFormat="1" ht="10.2">
      <c r="A100" s="35"/>
      <c r="B100" s="36"/>
      <c r="C100" s="37"/>
      <c r="D100" s="192" t="s">
        <v>160</v>
      </c>
      <c r="E100" s="37"/>
      <c r="F100" s="193" t="s">
        <v>1242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160</v>
      </c>
      <c r="AU100" s="18" t="s">
        <v>81</v>
      </c>
    </row>
    <row r="101" spans="1:65" s="2" customFormat="1" ht="16.5" customHeight="1">
      <c r="A101" s="35"/>
      <c r="B101" s="36"/>
      <c r="C101" s="243" t="s">
        <v>162</v>
      </c>
      <c r="D101" s="243" t="s">
        <v>364</v>
      </c>
      <c r="E101" s="244" t="s">
        <v>1243</v>
      </c>
      <c r="F101" s="245" t="s">
        <v>1244</v>
      </c>
      <c r="G101" s="246" t="s">
        <v>230</v>
      </c>
      <c r="H101" s="247">
        <v>25</v>
      </c>
      <c r="I101" s="248"/>
      <c r="J101" s="249">
        <f>ROUND(I101*H101,2)</f>
        <v>0</v>
      </c>
      <c r="K101" s="245" t="s">
        <v>19</v>
      </c>
      <c r="L101" s="250"/>
      <c r="M101" s="251" t="s">
        <v>19</v>
      </c>
      <c r="N101" s="252" t="s">
        <v>42</v>
      </c>
      <c r="O101" s="65"/>
      <c r="P101" s="183">
        <f>O101*H101</f>
        <v>0</v>
      </c>
      <c r="Q101" s="183">
        <v>3E-05</v>
      </c>
      <c r="R101" s="183">
        <f>Q101*H101</f>
        <v>0.00075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181</v>
      </c>
      <c r="AT101" s="185" t="s">
        <v>364</v>
      </c>
      <c r="AU101" s="185" t="s">
        <v>81</v>
      </c>
      <c r="AY101" s="18" t="s">
        <v>137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79</v>
      </c>
      <c r="BK101" s="186">
        <f>ROUND(I101*H101,2)</f>
        <v>0</v>
      </c>
      <c r="BL101" s="18" t="s">
        <v>162</v>
      </c>
      <c r="BM101" s="185" t="s">
        <v>1245</v>
      </c>
    </row>
    <row r="102" spans="2:51" s="13" customFormat="1" ht="10.2">
      <c r="B102" s="200"/>
      <c r="C102" s="201"/>
      <c r="D102" s="187" t="s">
        <v>219</v>
      </c>
      <c r="E102" s="202" t="s">
        <v>19</v>
      </c>
      <c r="F102" s="203" t="s">
        <v>1246</v>
      </c>
      <c r="G102" s="201"/>
      <c r="H102" s="204">
        <v>25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219</v>
      </c>
      <c r="AU102" s="210" t="s">
        <v>81</v>
      </c>
      <c r="AV102" s="13" t="s">
        <v>81</v>
      </c>
      <c r="AW102" s="13" t="s">
        <v>33</v>
      </c>
      <c r="AX102" s="13" t="s">
        <v>79</v>
      </c>
      <c r="AY102" s="210" t="s">
        <v>137</v>
      </c>
    </row>
    <row r="103" spans="1:65" s="2" customFormat="1" ht="24.15" customHeight="1">
      <c r="A103" s="35"/>
      <c r="B103" s="36"/>
      <c r="C103" s="174" t="s">
        <v>141</v>
      </c>
      <c r="D103" s="174" t="s">
        <v>144</v>
      </c>
      <c r="E103" s="175" t="s">
        <v>1247</v>
      </c>
      <c r="F103" s="176" t="s">
        <v>1248</v>
      </c>
      <c r="G103" s="177" t="s">
        <v>214</v>
      </c>
      <c r="H103" s="178">
        <v>25</v>
      </c>
      <c r="I103" s="179"/>
      <c r="J103" s="180">
        <f>ROUND(I103*H103,2)</f>
        <v>0</v>
      </c>
      <c r="K103" s="176" t="s">
        <v>215</v>
      </c>
      <c r="L103" s="40"/>
      <c r="M103" s="181" t="s">
        <v>19</v>
      </c>
      <c r="N103" s="182" t="s">
        <v>42</v>
      </c>
      <c r="O103" s="65"/>
      <c r="P103" s="183">
        <f>O103*H103</f>
        <v>0</v>
      </c>
      <c r="Q103" s="183">
        <v>0.00036</v>
      </c>
      <c r="R103" s="183">
        <f>Q103*H103</f>
        <v>0.009000000000000001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162</v>
      </c>
      <c r="AT103" s="185" t="s">
        <v>144</v>
      </c>
      <c r="AU103" s="185" t="s">
        <v>81</v>
      </c>
      <c r="AY103" s="18" t="s">
        <v>137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162</v>
      </c>
      <c r="BM103" s="185" t="s">
        <v>1249</v>
      </c>
    </row>
    <row r="104" spans="1:47" s="2" customFormat="1" ht="19.2">
      <c r="A104" s="35"/>
      <c r="B104" s="36"/>
      <c r="C104" s="37"/>
      <c r="D104" s="187" t="s">
        <v>150</v>
      </c>
      <c r="E104" s="37"/>
      <c r="F104" s="188" t="s">
        <v>1250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150</v>
      </c>
      <c r="AU104" s="18" t="s">
        <v>81</v>
      </c>
    </row>
    <row r="105" spans="1:47" s="2" customFormat="1" ht="10.2">
      <c r="A105" s="35"/>
      <c r="B105" s="36"/>
      <c r="C105" s="37"/>
      <c r="D105" s="192" t="s">
        <v>160</v>
      </c>
      <c r="E105" s="37"/>
      <c r="F105" s="193" t="s">
        <v>1251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160</v>
      </c>
      <c r="AU105" s="18" t="s">
        <v>81</v>
      </c>
    </row>
    <row r="106" spans="1:65" s="2" customFormat="1" ht="24.15" customHeight="1">
      <c r="A106" s="35"/>
      <c r="B106" s="36"/>
      <c r="C106" s="174" t="s">
        <v>170</v>
      </c>
      <c r="D106" s="174" t="s">
        <v>144</v>
      </c>
      <c r="E106" s="175" t="s">
        <v>1252</v>
      </c>
      <c r="F106" s="176" t="s">
        <v>1253</v>
      </c>
      <c r="G106" s="177" t="s">
        <v>230</v>
      </c>
      <c r="H106" s="178">
        <v>25</v>
      </c>
      <c r="I106" s="179"/>
      <c r="J106" s="180">
        <f>ROUND(I106*H106,2)</f>
        <v>0</v>
      </c>
      <c r="K106" s="176" t="s">
        <v>215</v>
      </c>
      <c r="L106" s="40"/>
      <c r="M106" s="181" t="s">
        <v>19</v>
      </c>
      <c r="N106" s="182" t="s">
        <v>42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162</v>
      </c>
      <c r="AT106" s="185" t="s">
        <v>144</v>
      </c>
      <c r="AU106" s="185" t="s">
        <v>81</v>
      </c>
      <c r="AY106" s="18" t="s">
        <v>137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162</v>
      </c>
      <c r="BM106" s="185" t="s">
        <v>1254</v>
      </c>
    </row>
    <row r="107" spans="1:47" s="2" customFormat="1" ht="19.2">
      <c r="A107" s="35"/>
      <c r="B107" s="36"/>
      <c r="C107" s="37"/>
      <c r="D107" s="187" t="s">
        <v>150</v>
      </c>
      <c r="E107" s="37"/>
      <c r="F107" s="188" t="s">
        <v>1255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150</v>
      </c>
      <c r="AU107" s="18" t="s">
        <v>81</v>
      </c>
    </row>
    <row r="108" spans="1:47" s="2" customFormat="1" ht="10.2">
      <c r="A108" s="35"/>
      <c r="B108" s="36"/>
      <c r="C108" s="37"/>
      <c r="D108" s="192" t="s">
        <v>160</v>
      </c>
      <c r="E108" s="37"/>
      <c r="F108" s="193" t="s">
        <v>1256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160</v>
      </c>
      <c r="AU108" s="18" t="s">
        <v>81</v>
      </c>
    </row>
    <row r="109" spans="1:65" s="2" customFormat="1" ht="24.15" customHeight="1">
      <c r="A109" s="35"/>
      <c r="B109" s="36"/>
      <c r="C109" s="174" t="s">
        <v>175</v>
      </c>
      <c r="D109" s="174" t="s">
        <v>144</v>
      </c>
      <c r="E109" s="175" t="s">
        <v>1257</v>
      </c>
      <c r="F109" s="176" t="s">
        <v>1258</v>
      </c>
      <c r="G109" s="177" t="s">
        <v>367</v>
      </c>
      <c r="H109" s="178">
        <v>0.01</v>
      </c>
      <c r="I109" s="179"/>
      <c r="J109" s="180">
        <f>ROUND(I109*H109,2)</f>
        <v>0</v>
      </c>
      <c r="K109" s="176" t="s">
        <v>215</v>
      </c>
      <c r="L109" s="40"/>
      <c r="M109" s="181" t="s">
        <v>19</v>
      </c>
      <c r="N109" s="182" t="s">
        <v>42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162</v>
      </c>
      <c r="AT109" s="185" t="s">
        <v>144</v>
      </c>
      <c r="AU109" s="185" t="s">
        <v>81</v>
      </c>
      <c r="AY109" s="18" t="s">
        <v>137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79</v>
      </c>
      <c r="BK109" s="186">
        <f>ROUND(I109*H109,2)</f>
        <v>0</v>
      </c>
      <c r="BL109" s="18" t="s">
        <v>162</v>
      </c>
      <c r="BM109" s="185" t="s">
        <v>1259</v>
      </c>
    </row>
    <row r="110" spans="1:47" s="2" customFormat="1" ht="19.2">
      <c r="A110" s="35"/>
      <c r="B110" s="36"/>
      <c r="C110" s="37"/>
      <c r="D110" s="187" t="s">
        <v>150</v>
      </c>
      <c r="E110" s="37"/>
      <c r="F110" s="188" t="s">
        <v>1260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150</v>
      </c>
      <c r="AU110" s="18" t="s">
        <v>81</v>
      </c>
    </row>
    <row r="111" spans="1:47" s="2" customFormat="1" ht="10.2">
      <c r="A111" s="35"/>
      <c r="B111" s="36"/>
      <c r="C111" s="37"/>
      <c r="D111" s="192" t="s">
        <v>160</v>
      </c>
      <c r="E111" s="37"/>
      <c r="F111" s="193" t="s">
        <v>1261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160</v>
      </c>
      <c r="AU111" s="18" t="s">
        <v>81</v>
      </c>
    </row>
    <row r="112" spans="2:51" s="13" customFormat="1" ht="10.2">
      <c r="B112" s="200"/>
      <c r="C112" s="201"/>
      <c r="D112" s="187" t="s">
        <v>219</v>
      </c>
      <c r="E112" s="201"/>
      <c r="F112" s="203" t="s">
        <v>1262</v>
      </c>
      <c r="G112" s="201"/>
      <c r="H112" s="204">
        <v>0.01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219</v>
      </c>
      <c r="AU112" s="210" t="s">
        <v>81</v>
      </c>
      <c r="AV112" s="13" t="s">
        <v>81</v>
      </c>
      <c r="AW112" s="13" t="s">
        <v>4</v>
      </c>
      <c r="AX112" s="13" t="s">
        <v>79</v>
      </c>
      <c r="AY112" s="210" t="s">
        <v>137</v>
      </c>
    </row>
    <row r="113" spans="1:65" s="2" customFormat="1" ht="16.5" customHeight="1">
      <c r="A113" s="35"/>
      <c r="B113" s="36"/>
      <c r="C113" s="243" t="s">
        <v>181</v>
      </c>
      <c r="D113" s="243" t="s">
        <v>364</v>
      </c>
      <c r="E113" s="244" t="s">
        <v>1263</v>
      </c>
      <c r="F113" s="245" t="s">
        <v>1264</v>
      </c>
      <c r="G113" s="246" t="s">
        <v>413</v>
      </c>
      <c r="H113" s="247">
        <v>1</v>
      </c>
      <c r="I113" s="248"/>
      <c r="J113" s="249">
        <f>ROUND(I113*H113,2)</f>
        <v>0</v>
      </c>
      <c r="K113" s="245" t="s">
        <v>215</v>
      </c>
      <c r="L113" s="250"/>
      <c r="M113" s="251" t="s">
        <v>19</v>
      </c>
      <c r="N113" s="252" t="s">
        <v>42</v>
      </c>
      <c r="O113" s="65"/>
      <c r="P113" s="183">
        <f>O113*H113</f>
        <v>0</v>
      </c>
      <c r="Q113" s="183">
        <v>0.001</v>
      </c>
      <c r="R113" s="183">
        <f>Q113*H113</f>
        <v>0.001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181</v>
      </c>
      <c r="AT113" s="185" t="s">
        <v>364</v>
      </c>
      <c r="AU113" s="185" t="s">
        <v>81</v>
      </c>
      <c r="AY113" s="18" t="s">
        <v>137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79</v>
      </c>
      <c r="BK113" s="186">
        <f>ROUND(I113*H113,2)</f>
        <v>0</v>
      </c>
      <c r="BL113" s="18" t="s">
        <v>162</v>
      </c>
      <c r="BM113" s="185" t="s">
        <v>1265</v>
      </c>
    </row>
    <row r="114" spans="1:47" s="2" customFormat="1" ht="10.2">
      <c r="A114" s="35"/>
      <c r="B114" s="36"/>
      <c r="C114" s="37"/>
      <c r="D114" s="187" t="s">
        <v>150</v>
      </c>
      <c r="E114" s="37"/>
      <c r="F114" s="188" t="s">
        <v>1264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150</v>
      </c>
      <c r="AU114" s="18" t="s">
        <v>81</v>
      </c>
    </row>
    <row r="115" spans="2:51" s="13" customFormat="1" ht="10.2">
      <c r="B115" s="200"/>
      <c r="C115" s="201"/>
      <c r="D115" s="187" t="s">
        <v>219</v>
      </c>
      <c r="E115" s="202" t="s">
        <v>19</v>
      </c>
      <c r="F115" s="203" t="s">
        <v>79</v>
      </c>
      <c r="G115" s="201"/>
      <c r="H115" s="204">
        <v>1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219</v>
      </c>
      <c r="AU115" s="210" t="s">
        <v>81</v>
      </c>
      <c r="AV115" s="13" t="s">
        <v>81</v>
      </c>
      <c r="AW115" s="13" t="s">
        <v>33</v>
      </c>
      <c r="AX115" s="13" t="s">
        <v>79</v>
      </c>
      <c r="AY115" s="210" t="s">
        <v>137</v>
      </c>
    </row>
    <row r="116" spans="2:63" s="12" customFormat="1" ht="22.8" customHeight="1">
      <c r="B116" s="158"/>
      <c r="C116" s="159"/>
      <c r="D116" s="160" t="s">
        <v>70</v>
      </c>
      <c r="E116" s="172" t="s">
        <v>591</v>
      </c>
      <c r="F116" s="172" t="s">
        <v>592</v>
      </c>
      <c r="G116" s="159"/>
      <c r="H116" s="159"/>
      <c r="I116" s="162"/>
      <c r="J116" s="173">
        <f>BK116</f>
        <v>0</v>
      </c>
      <c r="K116" s="159"/>
      <c r="L116" s="164"/>
      <c r="M116" s="165"/>
      <c r="N116" s="166"/>
      <c r="O116" s="166"/>
      <c r="P116" s="167">
        <f>SUM(P117:P119)</f>
        <v>0</v>
      </c>
      <c r="Q116" s="166"/>
      <c r="R116" s="167">
        <f>SUM(R117:R119)</f>
        <v>0</v>
      </c>
      <c r="S116" s="166"/>
      <c r="T116" s="168">
        <f>SUM(T117:T119)</f>
        <v>0</v>
      </c>
      <c r="AR116" s="169" t="s">
        <v>79</v>
      </c>
      <c r="AT116" s="170" t="s">
        <v>70</v>
      </c>
      <c r="AU116" s="170" t="s">
        <v>79</v>
      </c>
      <c r="AY116" s="169" t="s">
        <v>137</v>
      </c>
      <c r="BK116" s="171">
        <f>SUM(BK117:BK119)</f>
        <v>0</v>
      </c>
    </row>
    <row r="117" spans="1:65" s="2" customFormat="1" ht="24.15" customHeight="1">
      <c r="A117" s="35"/>
      <c r="B117" s="36"/>
      <c r="C117" s="174" t="s">
        <v>185</v>
      </c>
      <c r="D117" s="174" t="s">
        <v>144</v>
      </c>
      <c r="E117" s="175" t="s">
        <v>1266</v>
      </c>
      <c r="F117" s="176" t="s">
        <v>1267</v>
      </c>
      <c r="G117" s="177" t="s">
        <v>367</v>
      </c>
      <c r="H117" s="178">
        <v>0.196</v>
      </c>
      <c r="I117" s="179"/>
      <c r="J117" s="180">
        <f>ROUND(I117*H117,2)</f>
        <v>0</v>
      </c>
      <c r="K117" s="176" t="s">
        <v>215</v>
      </c>
      <c r="L117" s="40"/>
      <c r="M117" s="181" t="s">
        <v>19</v>
      </c>
      <c r="N117" s="182" t="s">
        <v>42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162</v>
      </c>
      <c r="AT117" s="185" t="s">
        <v>144</v>
      </c>
      <c r="AU117" s="185" t="s">
        <v>81</v>
      </c>
      <c r="AY117" s="18" t="s">
        <v>137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162</v>
      </c>
      <c r="BM117" s="185" t="s">
        <v>1268</v>
      </c>
    </row>
    <row r="118" spans="1:47" s="2" customFormat="1" ht="19.2">
      <c r="A118" s="35"/>
      <c r="B118" s="36"/>
      <c r="C118" s="37"/>
      <c r="D118" s="187" t="s">
        <v>150</v>
      </c>
      <c r="E118" s="37"/>
      <c r="F118" s="188" t="s">
        <v>1269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150</v>
      </c>
      <c r="AU118" s="18" t="s">
        <v>81</v>
      </c>
    </row>
    <row r="119" spans="1:47" s="2" customFormat="1" ht="10.2">
      <c r="A119" s="35"/>
      <c r="B119" s="36"/>
      <c r="C119" s="37"/>
      <c r="D119" s="192" t="s">
        <v>160</v>
      </c>
      <c r="E119" s="37"/>
      <c r="F119" s="193" t="s">
        <v>1270</v>
      </c>
      <c r="G119" s="37"/>
      <c r="H119" s="37"/>
      <c r="I119" s="189"/>
      <c r="J119" s="37"/>
      <c r="K119" s="37"/>
      <c r="L119" s="40"/>
      <c r="M119" s="195"/>
      <c r="N119" s="196"/>
      <c r="O119" s="197"/>
      <c r="P119" s="197"/>
      <c r="Q119" s="197"/>
      <c r="R119" s="197"/>
      <c r="S119" s="197"/>
      <c r="T119" s="198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160</v>
      </c>
      <c r="AU119" s="18" t="s">
        <v>81</v>
      </c>
    </row>
    <row r="120" spans="1:31" s="2" customFormat="1" ht="6.9" customHeight="1">
      <c r="A120" s="35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0"/>
      <c r="M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</sheetData>
  <sheetProtection algorithmName="SHA-512" hashValue="v4EsvQzquwu0DTobzbMjSuuDjFwIrxVwALfWgZVDPWkG6ObvCkBizc4C6G/BYG0tv/O+O8XCHAnd7yS98/Hajw==" saltValue="KXiTgG5CH+vM12Vsqv5GUQO2SR14E1wnioc4mAeq8WKT5YIEuL9sPXpnZQKCc/F9vpDfChvzKP1ivcLZ4CDbcg==" spinCount="100000" sheet="1" objects="1" scenarios="1" formatColumns="0" formatRows="0" autoFilter="0"/>
  <autoFilter ref="C81:K11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183101115"/>
    <hyperlink ref="F100" r:id="rId2" display="https://podminky.urs.cz/item/CS_URS_2023_01/184201111"/>
    <hyperlink ref="F105" r:id="rId3" display="https://podminky.urs.cz/item/CS_URS_2023_01/184501121"/>
    <hyperlink ref="F108" r:id="rId4" display="https://podminky.urs.cz/item/CS_URS_2023_01/184801121"/>
    <hyperlink ref="F111" r:id="rId5" display="https://podminky.urs.cz/item/CS_URS_2023_01/185802114"/>
    <hyperlink ref="F119" r:id="rId6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Smoček Petr Ing.</cp:lastModifiedBy>
  <dcterms:created xsi:type="dcterms:W3CDTF">2023-05-03T12:50:30Z</dcterms:created>
  <dcterms:modified xsi:type="dcterms:W3CDTF">2023-05-03T13:19:49Z</dcterms:modified>
  <cp:category/>
  <cp:version/>
  <cp:contentType/>
  <cp:contentStatus/>
</cp:coreProperties>
</file>