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-2023 - Údržba HOZ Bohum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'1-2023 - Údržba HOZ Bohum...'!$C$76:$L$114</definedName>
    <definedName name="_xlnm.Print_Area" localSheetId="1">'1-2023 - Údržba HOZ Bohum...'!$C$4:$K$39,'1-2023 - Údržba HOZ Bohum...'!$C$45:$K$60,'1-2023 - Údržba HOZ Bohum...'!$C$66:$L$114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'1-2023 - Údržba HOZ Bohum...'!$76:$76</definedName>
  </definedNames>
  <calcPr fullCalcOnLoad="1"/>
</workbook>
</file>

<file path=xl/sharedStrings.xml><?xml version="1.0" encoding="utf-8"?>
<sst xmlns="http://schemas.openxmlformats.org/spreadsheetml/2006/main" count="1035" uniqueCount="366">
  <si>
    <t>Export Komplet</t>
  </si>
  <si>
    <t>VZ</t>
  </si>
  <si>
    <t>2.0</t>
  </si>
  <si>
    <t>ZAMOK</t>
  </si>
  <si>
    <t>False</t>
  </si>
  <si>
    <t>True</t>
  </si>
  <si>
    <t>{d3f906ca-d6dd-401d-a716-e37a57ba3e4c}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</si>
  <si>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</si>
  <si>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</si>
  <si>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</si>
  <si>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</si>
  <si>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</si>
  <si>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</si>
  <si>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</si>
  <si>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</si>
  <si>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1/2023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</si>
  <si>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</si>
  <si>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</si>
  <si>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Bohumileč</t>
  </si>
  <si>
    <t>KSO:</t>
  </si>
  <si>
    <t/>
  </si>
  <si>
    <t>CC-CZ:</t>
  </si>
  <si>
    <t>Místo:</t>
  </si>
  <si>
    <t>Bohumileč</t>
  </si>
  <si>
    <t>Datum:</t>
  </si>
  <si>
    <t>6. 2. 2023</t>
  </si>
  <si>
    <t>Zadavatel:</t>
  </si>
  <si>
    <t>IČ:</t>
  </si>
  <si>
    <t>SPÚ-OVHS</t>
  </si>
  <si>
    <t>DIČ:</t>
  </si>
  <si>
    <t>Uchazeč:</t>
  </si>
  <si>
    <t>Vyplň údaj</t>
  </si>
  <si>
    <t>Projektant:</t>
  </si>
  <si>
    <t xml:space="preserve"> 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</si>
  <si>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</si>
  <si>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</si>
  <si>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</si>
  <si>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</si>
  <si>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</si>
  <si>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</si>
  <si>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</si>
  <si>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</si>
  <si>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</si>
  <si>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</si>
  <si>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</si>
  <si>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</si>
  <si>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</si>
  <si>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</si>
  <si>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</si>
  <si>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</si>
  <si>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</si>
  <si>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</si>
  <si>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</si>
  <si>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</si>
  <si>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</si>
  <si>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</si>
  <si>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</si>
  <si>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</si>
  <si>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</si>
  <si>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</si>
  <si>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</si>
  <si>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</si>
  <si>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</si>
  <si>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</si>
  <si>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</si>
  <si>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</si>
  <si>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</si>
  <si>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</si>
  <si>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</si>
  <si>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</si>
  <si>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</si>
  <si>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</si>
  <si>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</si>
  <si>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</si>
  <si>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</si>
  <si>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</si>
  <si>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</si>
  <si>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</si>
  <si>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</si>
  <si>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</si>
  <si>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</si>
  <si>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</si>
  <si>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</si>
  <si>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</si>
  <si>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</si>
  <si>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</si>
  <si>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</si>
  <si>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</si>
  <si>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</si>
  <si>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</si>
  <si>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</si>
  <si>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</si>
  <si>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</si>
  <si>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</si>
  <si>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</si>
  <si>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</si>
  <si>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</si>
  <si>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</si>
  <si>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</si>
  <si>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</si>
  <si>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</si>
  <si>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</si>
  <si>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</si>
  <si>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</si>
  <si>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</si>
  <si>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</si>
  <si>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</si>
  <si>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</si>
  <si>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</si>
  <si>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</si>
  <si>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</si>
  <si>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</si>
  <si>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</si>
  <si>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Zemní práce</t>
  </si>
  <si>
    <t>23</t>
  </si>
  <si>
    <t>K</t>
  </si>
  <si>
    <t>111103212</t>
  </si>
  <si>
    <t>Kosení ve vegetačním období divokého porostu středně hustého</t>
  </si>
  <si>
    <t>ha</t>
  </si>
  <si>
    <t>CS ÚRS 2023 01</t>
  </si>
  <si>
    <t>4</t>
  </si>
  <si>
    <t>-1378286428</t>
  </si>
  <si>
    <t>PP</t>
  </si>
  <si>
    <t>Kosení travin a vodních rostlin ve vegetačním období divokého porostu středně hustého</t>
  </si>
  <si>
    <t>Online PSC</t>
  </si>
  <si>
    <t>https://podminky.urs.cz/item/CS_URS_2023_01/111103212</t>
  </si>
  <si>
    <t>VV</t>
  </si>
  <si>
    <t>143*8*0,4/10000</t>
  </si>
  <si>
    <t>24</t>
  </si>
  <si>
    <t>111103222</t>
  </si>
  <si>
    <t>Kosení ve vegetačním období vodního rostlinstva na břehu středně hustého</t>
  </si>
  <si>
    <t>-1279721396</t>
  </si>
  <si>
    <t>Kosení travin a vodních rostlin ve vegetačním období vodního rostlinstva na břehu středně hustého</t>
  </si>
  <si>
    <t>https://podminky.urs.cz/item/CS_URS_2023_01/111103222</t>
  </si>
  <si>
    <t>143*8*0,6/10000</t>
  </si>
  <si>
    <t>125703301</t>
  </si>
  <si>
    <t>Čištění melioračních kanálů od naplavenin tl do 250 mm dno nezpevněné</t>
  </si>
  <si>
    <t>m3</t>
  </si>
  <si>
    <t>-1553558212</t>
  </si>
  <si>
    <t>Čištění melioračních kanálů s úpravou svahu do výšky naplavené vrstvy tloušťky naplavené vrstvy do 250 mm, se dnem nezpevněným</t>
  </si>
  <si>
    <t>https://podminky.urs.cz/item/CS_URS_2023_01/125703301</t>
  </si>
  <si>
    <t>(0,4+0,4)/2*(143-123)</t>
  </si>
  <si>
    <t>(0,4+0,45)/2*(123-100)</t>
  </si>
  <si>
    <t>(0,45+1,0)/2*(100-80)</t>
  </si>
  <si>
    <t>(1,0+1,15)/2*(80-50)</t>
  </si>
  <si>
    <t>(1,15+1,15)/2*(50)</t>
  </si>
  <si>
    <t>Součet</t>
  </si>
  <si>
    <t>11</t>
  </si>
  <si>
    <t>185803106</t>
  </si>
  <si>
    <t>Shrabání pokoseného divokého porostu s odvozem do 20 km</t>
  </si>
  <si>
    <t>293084323</t>
  </si>
  <si>
    <t>Shrabání pokoseného porostu a organických naplavenin s odvozem do 20 km divokého porostu</t>
  </si>
  <si>
    <t>https://podminky.urs.cz/item/CS_URS_2023_01/185803106</t>
  </si>
  <si>
    <t>0,046</t>
  </si>
  <si>
    <t>22</t>
  </si>
  <si>
    <t>185803107</t>
  </si>
  <si>
    <t>Shrabání pokoseného vodního rostlinstva z břehu i z vody s odvozem do 20 km</t>
  </si>
  <si>
    <t>-1413603821</t>
  </si>
  <si>
    <t>Shrabání pokoseného porostu a organických naplavenin s odvozem do 20 km vodního rostlinstva z břehu i z vody</t>
  </si>
  <si>
    <t>https://podminky.urs.cz/item/CS_URS_2023_01/185803107</t>
  </si>
  <si>
    <t>0,069</t>
  </si>
  <si>
    <t>19</t>
  </si>
  <si>
    <t>R-032</t>
  </si>
  <si>
    <t xml:space="preserve">Ekologická likvidace divokého porostu - v souladu se zákonem  o odpadech č. 541/2020 Sb.v platném znění     </t>
  </si>
  <si>
    <t>2114786000</t>
  </si>
  <si>
    <t xml:space="preserve">Ekologická likvidace divokého porostu - v souladu se zákonem o odpadech č. 541/2020 Sb.v platném znění 
</t>
  </si>
  <si>
    <t>20</t>
  </si>
  <si>
    <t>R-033</t>
  </si>
  <si>
    <t xml:space="preserve">Ekologická likvidace vodního porostu - v souladu se zákonem  o odpadech č. 541/2020 Sb.v platném znění    </t>
  </si>
  <si>
    <t>1037958141</t>
  </si>
  <si>
    <t xml:space="preserve">Ekologická likvidace vodního porostu - v souladu se zákonem o odpadech č. 541/2020 Sb.v platném znění </t>
  </si>
  <si>
    <t>25</t>
  </si>
  <si>
    <t>R-037</t>
  </si>
  <si>
    <t>Vytyčení inženýrské sítě, vč. dopravy</t>
  </si>
  <si>
    <t>ks</t>
  </si>
  <si>
    <t>2130421149</t>
  </si>
  <si>
    <t>R-061</t>
  </si>
  <si>
    <t xml:space="preserve">Uložení vytěženého sedimentu na ZPF nebo na ostatní plochu v souladu se zákonem o odpadech č. 541/2020 Sb., v platném znění a zákonem č. 334/1992 Sb., v platném znění   </t>
  </si>
  <si>
    <t>-413046280</t>
  </si>
  <si>
    <t xml:space="preserve">Uložení vytěženého sedimentu na ZPF nebo na ostatní plochu v souladu se zákonem o odpadech č. 541/2020 Sb., v platném znění a zákonem č. 334/1992 Sb., v platném znění 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</si>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</sst>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2" TargetMode="External" /><Relationship Id="rId2" Type="http://schemas.openxmlformats.org/officeDocument/2006/relationships/hyperlink" Target="https://podminky.urs.cz/item/CS_URS_2023_01/111103222" TargetMode="External" /><Relationship Id="rId3" Type="http://schemas.openxmlformats.org/officeDocument/2006/relationships/hyperlink" Target="https://podminky.urs.cz/item/CS_URS_2023_01/125703301" TargetMode="External" /><Relationship Id="rId4" Type="http://schemas.openxmlformats.org/officeDocument/2006/relationships/hyperlink" Target="https://podminky.urs.cz/item/CS_URS_2023_01/185803106" TargetMode="External" /><Relationship Id="rId5" Type="http://schemas.openxmlformats.org/officeDocument/2006/relationships/hyperlink" Target="https://podminky.urs.cz/item/CS_URS_2023_01/185803107" TargetMode="External" /><Relationship Id="rId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9" width="27.7109375" style="1" hidden="1" customWidth="1"/>
    <col min="50" max="51" width="23.140625" style="1" hidden="1" customWidth="1"/>
    <col min="52" max="53" width="26.7109375" style="1" hidden="1" customWidth="1"/>
    <col min="54" max="54" width="23.140625" style="1" hidden="1" customWidth="1"/>
    <col min="55" max="55" width="20.57421875" style="1" hidden="1" customWidth="1"/>
    <col min="56" max="56" width="26.7109375" style="1" hidden="1" customWidth="1"/>
    <col min="57" max="57" width="23.140625" style="1" hidden="1" customWidth="1"/>
    <col min="58" max="58" width="20.57421875" style="1" hidden="1" customWidth="1"/>
    <col min="59" max="59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5</v>
      </c>
      <c r="BV1" s="16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G4" s="25" t="s">
        <v>12</v>
      </c>
      <c r="BS4" s="17" t="s">
        <v>13</v>
      </c>
    </row>
    <row r="5" spans="2:71" s="1" customFormat="1" ht="12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7" t="s">
        <v>15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G5" s="28" t="s">
        <v>16</v>
      </c>
      <c r="BS5" s="17" t="s">
        <v>7</v>
      </c>
    </row>
    <row r="6" spans="2:71" s="1" customFormat="1" ht="36.95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30" t="s">
        <v>18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G6" s="31"/>
      <c r="BS6" s="17" t="s">
        <v>7</v>
      </c>
    </row>
    <row r="7" spans="2:71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21</v>
      </c>
      <c r="AL7" s="22"/>
      <c r="AM7" s="22"/>
      <c r="AN7" s="27" t="s">
        <v>20</v>
      </c>
      <c r="AO7" s="22"/>
      <c r="AP7" s="22"/>
      <c r="AQ7" s="22"/>
      <c r="AR7" s="20"/>
      <c r="BG7" s="31"/>
      <c r="BS7" s="17" t="s">
        <v>7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G8" s="31"/>
      <c r="BS8" s="17" t="s">
        <v>7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G9" s="31"/>
      <c r="BS9" s="17" t="s">
        <v>7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20</v>
      </c>
      <c r="AO10" s="22"/>
      <c r="AP10" s="22"/>
      <c r="AQ10" s="22"/>
      <c r="AR10" s="20"/>
      <c r="BG10" s="31"/>
      <c r="BS10" s="17" t="s">
        <v>7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20</v>
      </c>
      <c r="AO11" s="22"/>
      <c r="AP11" s="22"/>
      <c r="AQ11" s="22"/>
      <c r="AR11" s="20"/>
      <c r="BG11" s="31"/>
      <c r="BS11" s="17" t="s">
        <v>7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G12" s="31"/>
      <c r="BS12" s="17" t="s">
        <v>7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31</v>
      </c>
      <c r="AO13" s="22"/>
      <c r="AP13" s="22"/>
      <c r="AQ13" s="22"/>
      <c r="AR13" s="20"/>
      <c r="BG13" s="31"/>
      <c r="BS13" s="17" t="s">
        <v>7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G14" s="31"/>
      <c r="BS14" s="17" t="s">
        <v>7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G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20</v>
      </c>
      <c r="AO16" s="22"/>
      <c r="AP16" s="22"/>
      <c r="AQ16" s="22"/>
      <c r="AR16" s="20"/>
      <c r="BG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20</v>
      </c>
      <c r="AO17" s="22"/>
      <c r="AP17" s="22"/>
      <c r="AQ17" s="22"/>
      <c r="AR17" s="20"/>
      <c r="BG17" s="31"/>
      <c r="BS17" s="17" t="s">
        <v>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G18" s="31"/>
      <c r="BS18" s="17" t="s">
        <v>7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20</v>
      </c>
      <c r="AO19" s="22"/>
      <c r="AP19" s="22"/>
      <c r="AQ19" s="22"/>
      <c r="AR19" s="20"/>
      <c r="BG19" s="31"/>
      <c r="BS19" s="17" t="s">
        <v>7</v>
      </c>
    </row>
    <row r="20" spans="2:71" s="1" customFormat="1" ht="18.45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20</v>
      </c>
      <c r="AO20" s="22"/>
      <c r="AP20" s="22"/>
      <c r="AQ20" s="22"/>
      <c r="AR20" s="20"/>
      <c r="BG20" s="31"/>
      <c r="BS20" s="17" t="s">
        <v>5</v>
      </c>
    </row>
    <row r="21" spans="2:59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G21" s="31"/>
    </row>
    <row r="22" spans="2:59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G22" s="31"/>
    </row>
    <row r="23" spans="2:59" s="1" customFormat="1" ht="48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G23" s="31"/>
    </row>
    <row r="24" spans="2:59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G24" s="31"/>
    </row>
    <row r="25" spans="2:59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G25" s="31"/>
    </row>
    <row r="26" spans="1:59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G26" s="31"/>
    </row>
    <row r="27" spans="1:59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G27" s="31"/>
    </row>
    <row r="28" spans="1:59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G28" s="31"/>
    </row>
    <row r="29" spans="1:59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ROUND(BB54,2)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ROUND(AX54,2)</f>
        <v>0</v>
      </c>
      <c r="AL29" s="47"/>
      <c r="AM29" s="47"/>
      <c r="AN29" s="47"/>
      <c r="AO29" s="47"/>
      <c r="AP29" s="47"/>
      <c r="AQ29" s="47"/>
      <c r="AR29" s="50"/>
      <c r="BG29" s="51"/>
    </row>
    <row r="30" spans="1:59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ROUND(BC54,2)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ROUND(AY54,2)</f>
        <v>0</v>
      </c>
      <c r="AL30" s="47"/>
      <c r="AM30" s="47"/>
      <c r="AN30" s="47"/>
      <c r="AO30" s="47"/>
      <c r="AP30" s="47"/>
      <c r="AQ30" s="47"/>
      <c r="AR30" s="50"/>
      <c r="BG30" s="51"/>
    </row>
    <row r="31" spans="1:59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ROUND(BD54,2)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G31" s="51"/>
    </row>
    <row r="32" spans="1:59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ROUND(BE54,2)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G32" s="51"/>
    </row>
    <row r="33" spans="1:59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ROUND(BF54,2)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G33" s="3"/>
    </row>
    <row r="34" spans="1:59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G34" s="38"/>
    </row>
    <row r="35" spans="1:59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G35" s="38"/>
    </row>
    <row r="36" spans="1:59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G36" s="38"/>
    </row>
    <row r="37" spans="1:59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G37" s="38"/>
    </row>
    <row r="41" spans="1:59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G41" s="38"/>
    </row>
    <row r="42" spans="1:59" s="2" customFormat="1" ht="24.95" customHeight="1">
      <c r="A42" s="38"/>
      <c r="B42" s="39"/>
      <c r="C42" s="23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G42" s="38"/>
    </row>
    <row r="43" spans="1:59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G43" s="38"/>
    </row>
    <row r="44" spans="1:59" s="4" customFormat="1" ht="12" customHeight="1">
      <c r="A44" s="4"/>
      <c r="B44" s="63"/>
      <c r="C44" s="32" t="s">
        <v>14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1/2023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G44" s="4"/>
    </row>
    <row r="45" spans="1:59" s="5" customFormat="1" ht="36.95" customHeight="1">
      <c r="A45" s="5"/>
      <c r="B45" s="66"/>
      <c r="C45" s="67" t="s">
        <v>17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Bohumileč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G45" s="5"/>
    </row>
    <row r="46" spans="1:59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G46" s="38"/>
    </row>
    <row r="47" spans="1:59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Bohumileč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72" t="str">
        <f>IF(AN8="","",AN8)</f>
        <v>6. 2. 2023</v>
      </c>
      <c r="AN47" s="72"/>
      <c r="AO47" s="40"/>
      <c r="AP47" s="40"/>
      <c r="AQ47" s="40"/>
      <c r="AR47" s="44"/>
      <c r="BG47" s="38"/>
    </row>
    <row r="48" spans="1:59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G48" s="38"/>
    </row>
    <row r="49" spans="1:59" s="2" customFormat="1" ht="15.6" customHeight="1">
      <c r="A49" s="38"/>
      <c r="B49" s="39"/>
      <c r="C49" s="32" t="s">
        <v>26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SPÚ-OVHS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51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7"/>
      <c r="BG49" s="38"/>
    </row>
    <row r="50" spans="1:59" s="2" customFormat="1" ht="15.6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1"/>
      <c r="BG50" s="38"/>
    </row>
    <row r="51" spans="1:59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5"/>
      <c r="BG51" s="38"/>
    </row>
    <row r="52" spans="1:59" s="2" customFormat="1" ht="29.25" customHeight="1">
      <c r="A52" s="38"/>
      <c r="B52" s="39"/>
      <c r="C52" s="86" t="s">
        <v>52</v>
      </c>
      <c r="D52" s="87"/>
      <c r="E52" s="87"/>
      <c r="F52" s="87"/>
      <c r="G52" s="87"/>
      <c r="H52" s="88"/>
      <c r="I52" s="89" t="s">
        <v>53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54</v>
      </c>
      <c r="AH52" s="87"/>
      <c r="AI52" s="87"/>
      <c r="AJ52" s="87"/>
      <c r="AK52" s="87"/>
      <c r="AL52" s="87"/>
      <c r="AM52" s="87"/>
      <c r="AN52" s="89" t="s">
        <v>55</v>
      </c>
      <c r="AO52" s="87"/>
      <c r="AP52" s="87"/>
      <c r="AQ52" s="91" t="s">
        <v>56</v>
      </c>
      <c r="AR52" s="44"/>
      <c r="AS52" s="92" t="s">
        <v>57</v>
      </c>
      <c r="AT52" s="93" t="s">
        <v>58</v>
      </c>
      <c r="AU52" s="93" t="s">
        <v>59</v>
      </c>
      <c r="AV52" s="93" t="s">
        <v>60</v>
      </c>
      <c r="AW52" s="93" t="s">
        <v>61</v>
      </c>
      <c r="AX52" s="93" t="s">
        <v>62</v>
      </c>
      <c r="AY52" s="93" t="s">
        <v>63</v>
      </c>
      <c r="AZ52" s="93" t="s">
        <v>64</v>
      </c>
      <c r="BA52" s="93" t="s">
        <v>65</v>
      </c>
      <c r="BB52" s="93" t="s">
        <v>66</v>
      </c>
      <c r="BC52" s="93" t="s">
        <v>67</v>
      </c>
      <c r="BD52" s="93" t="s">
        <v>68</v>
      </c>
      <c r="BE52" s="93" t="s">
        <v>69</v>
      </c>
      <c r="BF52" s="94" t="s">
        <v>70</v>
      </c>
      <c r="BG52" s="38"/>
    </row>
    <row r="53" spans="1:59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7"/>
      <c r="BG53" s="38"/>
    </row>
    <row r="54" spans="1:90" s="6" customFormat="1" ht="32.4" customHeight="1">
      <c r="A54" s="6"/>
      <c r="B54" s="98"/>
      <c r="C54" s="99" t="s">
        <v>71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SUM(AG54,AV54)</f>
        <v>0</v>
      </c>
      <c r="AO54" s="102"/>
      <c r="AP54" s="102"/>
      <c r="AQ54" s="103" t="s">
        <v>20</v>
      </c>
      <c r="AR54" s="104"/>
      <c r="AS54" s="105">
        <f>ROUND(AS55,2)</f>
        <v>0</v>
      </c>
      <c r="AT54" s="106">
        <f>ROUND(AT55,2)</f>
        <v>0</v>
      </c>
      <c r="AU54" s="107">
        <f>ROUND(AU55,2)</f>
        <v>0</v>
      </c>
      <c r="AV54" s="107">
        <f>ROUND(SUM(AX54:AY54),2)</f>
        <v>0</v>
      </c>
      <c r="AW54" s="108">
        <f>ROUND(AW55,5)</f>
        <v>0</v>
      </c>
      <c r="AX54" s="107">
        <f>ROUND(BB54*L29,2)</f>
        <v>0</v>
      </c>
      <c r="AY54" s="107">
        <f>ROUND(BC54*L30,2)</f>
        <v>0</v>
      </c>
      <c r="AZ54" s="107">
        <f>ROUND(BD54*L29,2)</f>
        <v>0</v>
      </c>
      <c r="BA54" s="107">
        <f>ROUND(BE54*L30,2)</f>
        <v>0</v>
      </c>
      <c r="BB54" s="107">
        <f>ROUND(BB55,2)</f>
        <v>0</v>
      </c>
      <c r="BC54" s="107">
        <f>ROUND(BC55,2)</f>
        <v>0</v>
      </c>
      <c r="BD54" s="107">
        <f>ROUND(BD55,2)</f>
        <v>0</v>
      </c>
      <c r="BE54" s="107">
        <f>ROUND(BE55,2)</f>
        <v>0</v>
      </c>
      <c r="BF54" s="109">
        <f>ROUND(BF55,2)</f>
        <v>0</v>
      </c>
      <c r="BG54" s="6"/>
      <c r="BS54" s="110" t="s">
        <v>72</v>
      </c>
      <c r="BT54" s="110" t="s">
        <v>73</v>
      </c>
      <c r="BV54" s="110" t="s">
        <v>74</v>
      </c>
      <c r="BW54" s="110" t="s">
        <v>6</v>
      </c>
      <c r="BX54" s="110" t="s">
        <v>75</v>
      </c>
      <c r="CL54" s="110" t="s">
        <v>20</v>
      </c>
    </row>
    <row r="55" spans="1:90" s="7" customFormat="1" ht="14.4" customHeight="1">
      <c r="A55" s="111" t="s">
        <v>76</v>
      </c>
      <c r="B55" s="112"/>
      <c r="C55" s="113"/>
      <c r="D55" s="114" t="s">
        <v>15</v>
      </c>
      <c r="E55" s="114"/>
      <c r="F55" s="114"/>
      <c r="G55" s="114"/>
      <c r="H55" s="114"/>
      <c r="I55" s="115"/>
      <c r="J55" s="114" t="s">
        <v>18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'1-2023 - Údržba HOZ Bohum...'!K30</f>
        <v>0</v>
      </c>
      <c r="AH55" s="115"/>
      <c r="AI55" s="115"/>
      <c r="AJ55" s="115"/>
      <c r="AK55" s="115"/>
      <c r="AL55" s="115"/>
      <c r="AM55" s="115"/>
      <c r="AN55" s="116">
        <f>SUM(AG55,AV55)</f>
        <v>0</v>
      </c>
      <c r="AO55" s="115"/>
      <c r="AP55" s="115"/>
      <c r="AQ55" s="117" t="s">
        <v>77</v>
      </c>
      <c r="AR55" s="118"/>
      <c r="AS55" s="119">
        <f>'1-2023 - Údržba HOZ Bohum...'!K28</f>
        <v>0</v>
      </c>
      <c r="AT55" s="120">
        <f>'1-2023 - Údržba HOZ Bohum...'!K29</f>
        <v>0</v>
      </c>
      <c r="AU55" s="120">
        <v>0</v>
      </c>
      <c r="AV55" s="120">
        <f>ROUND(SUM(AX55:AY55),2)</f>
        <v>0</v>
      </c>
      <c r="AW55" s="121">
        <f>'1-2023 - Údržba HOZ Bohum...'!T77</f>
        <v>0</v>
      </c>
      <c r="AX55" s="120">
        <f>'1-2023 - Údržba HOZ Bohum...'!K33</f>
        <v>0</v>
      </c>
      <c r="AY55" s="120">
        <f>'1-2023 - Údržba HOZ Bohum...'!K34</f>
        <v>0</v>
      </c>
      <c r="AZ55" s="120">
        <f>'1-2023 - Údržba HOZ Bohum...'!K35</f>
        <v>0</v>
      </c>
      <c r="BA55" s="120">
        <f>'1-2023 - Údržba HOZ Bohum...'!K36</f>
        <v>0</v>
      </c>
      <c r="BB55" s="120">
        <f>'1-2023 - Údržba HOZ Bohum...'!F33</f>
        <v>0</v>
      </c>
      <c r="BC55" s="120">
        <f>'1-2023 - Údržba HOZ Bohum...'!F34</f>
        <v>0</v>
      </c>
      <c r="BD55" s="120">
        <f>'1-2023 - Údržba HOZ Bohum...'!F35</f>
        <v>0</v>
      </c>
      <c r="BE55" s="120">
        <f>'1-2023 - Údržba HOZ Bohum...'!F36</f>
        <v>0</v>
      </c>
      <c r="BF55" s="122">
        <f>'1-2023 - Údržba HOZ Bohum...'!F37</f>
        <v>0</v>
      </c>
      <c r="BG55" s="7"/>
      <c r="BT55" s="123" t="s">
        <v>78</v>
      </c>
      <c r="BU55" s="123" t="s">
        <v>79</v>
      </c>
      <c r="BV55" s="123" t="s">
        <v>74</v>
      </c>
      <c r="BW55" s="123" t="s">
        <v>6</v>
      </c>
      <c r="BX55" s="123" t="s">
        <v>75</v>
      </c>
      <c r="CL55" s="123" t="s">
        <v>20</v>
      </c>
    </row>
    <row r="56" spans="1:59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</row>
    <row r="57" spans="1:59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</row>
  </sheetData>
  <sheetProtection password="CC35" sheet="1" objects="1" scenarios="1" formatColumns="0" formatRows="0"/>
  <mergeCells count="42"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G2"/>
  </mergeCells>
  <hyperlinks>
    <hyperlink ref="A55" location="'1-2023 - Údržba HOZ Bohum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5" width="15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6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20"/>
      <c r="AT3" s="17" t="s">
        <v>80</v>
      </c>
    </row>
    <row r="4" spans="2:46" s="1" customFormat="1" ht="24.95" customHeight="1">
      <c r="B4" s="20"/>
      <c r="D4" s="126" t="s">
        <v>81</v>
      </c>
      <c r="M4" s="20"/>
      <c r="N4" s="127" t="s">
        <v>11</v>
      </c>
      <c r="AT4" s="17" t="s">
        <v>4</v>
      </c>
    </row>
    <row r="5" spans="2:13" s="1" customFormat="1" ht="6.95" customHeight="1">
      <c r="B5" s="20"/>
      <c r="M5" s="20"/>
    </row>
    <row r="6" spans="1:31" s="2" customFormat="1" ht="12" customHeight="1">
      <c r="A6" s="38"/>
      <c r="B6" s="44"/>
      <c r="C6" s="38"/>
      <c r="D6" s="128" t="s">
        <v>17</v>
      </c>
      <c r="E6" s="38"/>
      <c r="F6" s="38"/>
      <c r="G6" s="38"/>
      <c r="H6" s="38"/>
      <c r="I6" s="38"/>
      <c r="J6" s="38"/>
      <c r="K6" s="38"/>
      <c r="L6" s="38"/>
      <c r="M6" s="129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5.6" customHeight="1">
      <c r="A7" s="38"/>
      <c r="B7" s="44"/>
      <c r="C7" s="38"/>
      <c r="D7" s="38"/>
      <c r="E7" s="130" t="s">
        <v>18</v>
      </c>
      <c r="F7" s="38"/>
      <c r="G7" s="38"/>
      <c r="H7" s="38"/>
      <c r="I7" s="38"/>
      <c r="J7" s="38"/>
      <c r="K7" s="38"/>
      <c r="L7" s="38"/>
      <c r="M7" s="129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38"/>
      <c r="M8" s="129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8" t="s">
        <v>19</v>
      </c>
      <c r="E9" s="38"/>
      <c r="F9" s="131" t="s">
        <v>20</v>
      </c>
      <c r="G9" s="38"/>
      <c r="H9" s="38"/>
      <c r="I9" s="128" t="s">
        <v>21</v>
      </c>
      <c r="J9" s="131" t="s">
        <v>20</v>
      </c>
      <c r="K9" s="38"/>
      <c r="L9" s="38"/>
      <c r="M9" s="129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8" t="s">
        <v>22</v>
      </c>
      <c r="E10" s="38"/>
      <c r="F10" s="131" t="s">
        <v>23</v>
      </c>
      <c r="G10" s="38"/>
      <c r="H10" s="38"/>
      <c r="I10" s="128" t="s">
        <v>24</v>
      </c>
      <c r="J10" s="132" t="str">
        <f>'Rekapitulace stavby'!AN8</f>
        <v>6. 2. 2023</v>
      </c>
      <c r="K10" s="38"/>
      <c r="L10" s="38"/>
      <c r="M10" s="129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29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8" t="s">
        <v>26</v>
      </c>
      <c r="E12" s="38"/>
      <c r="F12" s="38"/>
      <c r="G12" s="38"/>
      <c r="H12" s="38"/>
      <c r="I12" s="128" t="s">
        <v>27</v>
      </c>
      <c r="J12" s="131" t="s">
        <v>20</v>
      </c>
      <c r="K12" s="38"/>
      <c r="L12" s="38"/>
      <c r="M12" s="129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1" t="s">
        <v>28</v>
      </c>
      <c r="F13" s="38"/>
      <c r="G13" s="38"/>
      <c r="H13" s="38"/>
      <c r="I13" s="128" t="s">
        <v>29</v>
      </c>
      <c r="J13" s="131" t="s">
        <v>20</v>
      </c>
      <c r="K13" s="38"/>
      <c r="L13" s="38"/>
      <c r="M13" s="129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129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8" t="s">
        <v>30</v>
      </c>
      <c r="E15" s="38"/>
      <c r="F15" s="38"/>
      <c r="G15" s="38"/>
      <c r="H15" s="38"/>
      <c r="I15" s="128" t="s">
        <v>27</v>
      </c>
      <c r="J15" s="33" t="str">
        <f>'Rekapitulace stavby'!AN13</f>
        <v>Vyplň údaj</v>
      </c>
      <c r="K15" s="38"/>
      <c r="L15" s="38"/>
      <c r="M15" s="129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1"/>
      <c r="G16" s="131"/>
      <c r="H16" s="131"/>
      <c r="I16" s="128" t="s">
        <v>29</v>
      </c>
      <c r="J16" s="33" t="str">
        <f>'Rekapitulace stavby'!AN14</f>
        <v>Vyplň údaj</v>
      </c>
      <c r="K16" s="38"/>
      <c r="L16" s="38"/>
      <c r="M16" s="129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129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8" t="s">
        <v>32</v>
      </c>
      <c r="E18" s="38"/>
      <c r="F18" s="38"/>
      <c r="G18" s="38"/>
      <c r="H18" s="38"/>
      <c r="I18" s="128" t="s">
        <v>27</v>
      </c>
      <c r="J18" s="131" t="str">
        <f>IF('Rekapitulace stavby'!AN16="","",'Rekapitulace stavby'!AN16)</f>
        <v/>
      </c>
      <c r="K18" s="38"/>
      <c r="L18" s="38"/>
      <c r="M18" s="129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1" t="str">
        <f>IF('Rekapitulace stavby'!E17="","",'Rekapitulace stavby'!E17)</f>
        <v xml:space="preserve"> </v>
      </c>
      <c r="F19" s="38"/>
      <c r="G19" s="38"/>
      <c r="H19" s="38"/>
      <c r="I19" s="128" t="s">
        <v>29</v>
      </c>
      <c r="J19" s="131" t="str">
        <f>IF('Rekapitulace stavby'!AN17="","",'Rekapitulace stavby'!AN17)</f>
        <v/>
      </c>
      <c r="K19" s="38"/>
      <c r="L19" s="38"/>
      <c r="M19" s="129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129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8" t="s">
        <v>34</v>
      </c>
      <c r="E21" s="38"/>
      <c r="F21" s="38"/>
      <c r="G21" s="38"/>
      <c r="H21" s="38"/>
      <c r="I21" s="128" t="s">
        <v>27</v>
      </c>
      <c r="J21" s="131" t="str">
        <f>IF('Rekapitulace stavby'!AN19="","",'Rekapitulace stavby'!AN19)</f>
        <v/>
      </c>
      <c r="K21" s="38"/>
      <c r="L21" s="38"/>
      <c r="M21" s="129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1" t="str">
        <f>IF('Rekapitulace stavby'!E20="","",'Rekapitulace stavby'!E20)</f>
        <v xml:space="preserve"> </v>
      </c>
      <c r="F22" s="38"/>
      <c r="G22" s="38"/>
      <c r="H22" s="38"/>
      <c r="I22" s="128" t="s">
        <v>29</v>
      </c>
      <c r="J22" s="131" t="str">
        <f>IF('Rekapitulace stavby'!AN20="","",'Rekapitulace stavby'!AN20)</f>
        <v/>
      </c>
      <c r="K22" s="38"/>
      <c r="L22" s="38"/>
      <c r="M22" s="129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129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8" t="s">
        <v>35</v>
      </c>
      <c r="E24" s="38"/>
      <c r="F24" s="38"/>
      <c r="G24" s="38"/>
      <c r="H24" s="38"/>
      <c r="I24" s="38"/>
      <c r="J24" s="38"/>
      <c r="K24" s="38"/>
      <c r="L24" s="38"/>
      <c r="M24" s="129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48" customHeight="1">
      <c r="A25" s="133"/>
      <c r="B25" s="134"/>
      <c r="C25" s="133"/>
      <c r="D25" s="133"/>
      <c r="E25" s="135" t="s">
        <v>36</v>
      </c>
      <c r="F25" s="135"/>
      <c r="G25" s="135"/>
      <c r="H25" s="135"/>
      <c r="I25" s="133"/>
      <c r="J25" s="133"/>
      <c r="K25" s="133"/>
      <c r="L25" s="133"/>
      <c r="M25" s="136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129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7"/>
      <c r="E27" s="137"/>
      <c r="F27" s="137"/>
      <c r="G27" s="137"/>
      <c r="H27" s="137"/>
      <c r="I27" s="137"/>
      <c r="J27" s="137"/>
      <c r="K27" s="137"/>
      <c r="L27" s="137"/>
      <c r="M27" s="129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>
      <c r="A28" s="38"/>
      <c r="B28" s="44"/>
      <c r="C28" s="38"/>
      <c r="D28" s="38"/>
      <c r="E28" s="128" t="s">
        <v>82</v>
      </c>
      <c r="F28" s="38"/>
      <c r="G28" s="38"/>
      <c r="H28" s="38"/>
      <c r="I28" s="38"/>
      <c r="J28" s="38"/>
      <c r="K28" s="138">
        <f>I57</f>
        <v>0</v>
      </c>
      <c r="L28" s="38"/>
      <c r="M28" s="129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12">
      <c r="A29" s="38"/>
      <c r="B29" s="44"/>
      <c r="C29" s="38"/>
      <c r="D29" s="38"/>
      <c r="E29" s="128" t="s">
        <v>83</v>
      </c>
      <c r="F29" s="38"/>
      <c r="G29" s="38"/>
      <c r="H29" s="38"/>
      <c r="I29" s="38"/>
      <c r="J29" s="38"/>
      <c r="K29" s="138">
        <f>J57</f>
        <v>0</v>
      </c>
      <c r="L29" s="38"/>
      <c r="M29" s="129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39" t="s">
        <v>37</v>
      </c>
      <c r="E30" s="38"/>
      <c r="F30" s="38"/>
      <c r="G30" s="38"/>
      <c r="H30" s="38"/>
      <c r="I30" s="38"/>
      <c r="J30" s="38"/>
      <c r="K30" s="140">
        <f>ROUND(K77,2)</f>
        <v>0</v>
      </c>
      <c r="L30" s="38"/>
      <c r="M30" s="129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37"/>
      <c r="E31" s="137"/>
      <c r="F31" s="137"/>
      <c r="G31" s="137"/>
      <c r="H31" s="137"/>
      <c r="I31" s="137"/>
      <c r="J31" s="137"/>
      <c r="K31" s="137"/>
      <c r="L31" s="137"/>
      <c r="M31" s="129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1" t="s">
        <v>39</v>
      </c>
      <c r="G32" s="38"/>
      <c r="H32" s="38"/>
      <c r="I32" s="141" t="s">
        <v>38</v>
      </c>
      <c r="J32" s="38"/>
      <c r="K32" s="141" t="s">
        <v>40</v>
      </c>
      <c r="L32" s="38"/>
      <c r="M32" s="129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2" t="s">
        <v>41</v>
      </c>
      <c r="E33" s="128" t="s">
        <v>42</v>
      </c>
      <c r="F33" s="138">
        <f>ROUND((SUM(BE77:BE114)),2)</f>
        <v>0</v>
      </c>
      <c r="G33" s="38"/>
      <c r="H33" s="38"/>
      <c r="I33" s="143">
        <v>0.21</v>
      </c>
      <c r="J33" s="38"/>
      <c r="K33" s="138">
        <f>ROUND(((SUM(BE77:BE114))*I33),2)</f>
        <v>0</v>
      </c>
      <c r="L33" s="38"/>
      <c r="M33" s="129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28" t="s">
        <v>43</v>
      </c>
      <c r="F34" s="138">
        <f>ROUND((SUM(BF77:BF114)),2)</f>
        <v>0</v>
      </c>
      <c r="G34" s="38"/>
      <c r="H34" s="38"/>
      <c r="I34" s="143">
        <v>0.15</v>
      </c>
      <c r="J34" s="38"/>
      <c r="K34" s="138">
        <f>ROUND(((SUM(BF77:BF114))*I34),2)</f>
        <v>0</v>
      </c>
      <c r="L34" s="38"/>
      <c r="M34" s="129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8" t="s">
        <v>44</v>
      </c>
      <c r="F35" s="138">
        <f>ROUND((SUM(BG77:BG114)),2)</f>
        <v>0</v>
      </c>
      <c r="G35" s="38"/>
      <c r="H35" s="38"/>
      <c r="I35" s="143">
        <v>0.21</v>
      </c>
      <c r="J35" s="38"/>
      <c r="K35" s="138">
        <f>0</f>
        <v>0</v>
      </c>
      <c r="L35" s="38"/>
      <c r="M35" s="129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28" t="s">
        <v>45</v>
      </c>
      <c r="F36" s="138">
        <f>ROUND((SUM(BH77:BH114)),2)</f>
        <v>0</v>
      </c>
      <c r="G36" s="38"/>
      <c r="H36" s="38"/>
      <c r="I36" s="143">
        <v>0.15</v>
      </c>
      <c r="J36" s="38"/>
      <c r="K36" s="138">
        <f>0</f>
        <v>0</v>
      </c>
      <c r="L36" s="38"/>
      <c r="M36" s="129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8" t="s">
        <v>46</v>
      </c>
      <c r="F37" s="138">
        <f>ROUND((SUM(BI77:BI114)),2)</f>
        <v>0</v>
      </c>
      <c r="G37" s="38"/>
      <c r="H37" s="38"/>
      <c r="I37" s="143">
        <v>0</v>
      </c>
      <c r="J37" s="38"/>
      <c r="K37" s="138">
        <f>0</f>
        <v>0</v>
      </c>
      <c r="L37" s="38"/>
      <c r="M37" s="129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129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4"/>
      <c r="D39" s="145" t="s">
        <v>47</v>
      </c>
      <c r="E39" s="146"/>
      <c r="F39" s="146"/>
      <c r="G39" s="147" t="s">
        <v>48</v>
      </c>
      <c r="H39" s="148" t="s">
        <v>49</v>
      </c>
      <c r="I39" s="146"/>
      <c r="J39" s="146"/>
      <c r="K39" s="149">
        <f>SUM(K30:K37)</f>
        <v>0</v>
      </c>
      <c r="L39" s="150"/>
      <c r="M39" s="129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1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29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3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29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84</v>
      </c>
      <c r="D45" s="40"/>
      <c r="E45" s="40"/>
      <c r="F45" s="40"/>
      <c r="G45" s="40"/>
      <c r="H45" s="40"/>
      <c r="I45" s="40"/>
      <c r="J45" s="40"/>
      <c r="K45" s="40"/>
      <c r="L45" s="40"/>
      <c r="M45" s="129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129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40"/>
      <c r="E47" s="40"/>
      <c r="F47" s="40"/>
      <c r="G47" s="40"/>
      <c r="H47" s="40"/>
      <c r="I47" s="40"/>
      <c r="J47" s="40"/>
      <c r="K47" s="40"/>
      <c r="L47" s="40"/>
      <c r="M47" s="129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5.6" customHeight="1">
      <c r="A48" s="38"/>
      <c r="B48" s="39"/>
      <c r="C48" s="40"/>
      <c r="D48" s="40"/>
      <c r="E48" s="69" t="str">
        <f>E7</f>
        <v>Údržba HOZ Bohumileč</v>
      </c>
      <c r="F48" s="40"/>
      <c r="G48" s="40"/>
      <c r="H48" s="40"/>
      <c r="I48" s="40"/>
      <c r="J48" s="40"/>
      <c r="K48" s="40"/>
      <c r="L48" s="40"/>
      <c r="M48" s="129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129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2" customHeight="1">
      <c r="A50" s="38"/>
      <c r="B50" s="39"/>
      <c r="C50" s="32" t="s">
        <v>22</v>
      </c>
      <c r="D50" s="40"/>
      <c r="E50" s="40"/>
      <c r="F50" s="27" t="str">
        <f>F10</f>
        <v>Bohumileč</v>
      </c>
      <c r="G50" s="40"/>
      <c r="H50" s="40"/>
      <c r="I50" s="32" t="s">
        <v>24</v>
      </c>
      <c r="J50" s="72" t="str">
        <f>IF(J10="","",J10)</f>
        <v>6. 2. 2023</v>
      </c>
      <c r="K50" s="40"/>
      <c r="L50" s="40"/>
      <c r="M50" s="129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129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5.6" customHeight="1">
      <c r="A52" s="38"/>
      <c r="B52" s="39"/>
      <c r="C52" s="32" t="s">
        <v>26</v>
      </c>
      <c r="D52" s="40"/>
      <c r="E52" s="40"/>
      <c r="F52" s="27" t="str">
        <f>E13</f>
        <v>SPÚ-OVHS</v>
      </c>
      <c r="G52" s="40"/>
      <c r="H52" s="40"/>
      <c r="I52" s="32" t="s">
        <v>32</v>
      </c>
      <c r="J52" s="36" t="str">
        <f>E19</f>
        <v xml:space="preserve"> </v>
      </c>
      <c r="K52" s="40"/>
      <c r="L52" s="40"/>
      <c r="M52" s="129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5.6" customHeight="1">
      <c r="A53" s="38"/>
      <c r="B53" s="39"/>
      <c r="C53" s="32" t="s">
        <v>30</v>
      </c>
      <c r="D53" s="40"/>
      <c r="E53" s="40"/>
      <c r="F53" s="27" t="str">
        <f>IF(E16="","",E16)</f>
        <v>Vyplň údaj</v>
      </c>
      <c r="G53" s="40"/>
      <c r="H53" s="40"/>
      <c r="I53" s="32" t="s">
        <v>34</v>
      </c>
      <c r="J53" s="36" t="str">
        <f>E22</f>
        <v xml:space="preserve"> </v>
      </c>
      <c r="K53" s="40"/>
      <c r="L53" s="40"/>
      <c r="M53" s="129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129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9.25" customHeight="1">
      <c r="A55" s="38"/>
      <c r="B55" s="39"/>
      <c r="C55" s="155" t="s">
        <v>85</v>
      </c>
      <c r="D55" s="156"/>
      <c r="E55" s="156"/>
      <c r="F55" s="156"/>
      <c r="G55" s="156"/>
      <c r="H55" s="156"/>
      <c r="I55" s="157" t="s">
        <v>86</v>
      </c>
      <c r="J55" s="157" t="s">
        <v>87</v>
      </c>
      <c r="K55" s="157" t="s">
        <v>88</v>
      </c>
      <c r="L55" s="156"/>
      <c r="M55" s="129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129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47" s="2" customFormat="1" ht="22.8" customHeight="1">
      <c r="A57" s="38"/>
      <c r="B57" s="39"/>
      <c r="C57" s="158" t="s">
        <v>71</v>
      </c>
      <c r="D57" s="40"/>
      <c r="E57" s="40"/>
      <c r="F57" s="40"/>
      <c r="G57" s="40"/>
      <c r="H57" s="40"/>
      <c r="I57" s="102">
        <f>Q77</f>
        <v>0</v>
      </c>
      <c r="J57" s="102">
        <f>R77</f>
        <v>0</v>
      </c>
      <c r="K57" s="102">
        <f>K77</f>
        <v>0</v>
      </c>
      <c r="L57" s="40"/>
      <c r="M57" s="129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U57" s="17" t="s">
        <v>89</v>
      </c>
    </row>
    <row r="58" spans="1:31" s="9" customFormat="1" ht="24.95" customHeight="1">
      <c r="A58" s="9"/>
      <c r="B58" s="159"/>
      <c r="C58" s="160"/>
      <c r="D58" s="161" t="s">
        <v>90</v>
      </c>
      <c r="E58" s="162"/>
      <c r="F58" s="162"/>
      <c r="G58" s="162"/>
      <c r="H58" s="162"/>
      <c r="I58" s="163">
        <f>Q78</f>
        <v>0</v>
      </c>
      <c r="J58" s="163">
        <f>R78</f>
        <v>0</v>
      </c>
      <c r="K58" s="163">
        <f>K78</f>
        <v>0</v>
      </c>
      <c r="L58" s="160"/>
      <c r="M58" s="164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s="10" customFormat="1" ht="19.9" customHeight="1">
      <c r="A59" s="10"/>
      <c r="B59" s="165"/>
      <c r="C59" s="166"/>
      <c r="D59" s="167" t="s">
        <v>91</v>
      </c>
      <c r="E59" s="168"/>
      <c r="F59" s="168"/>
      <c r="G59" s="168"/>
      <c r="H59" s="168"/>
      <c r="I59" s="169">
        <f>Q79</f>
        <v>0</v>
      </c>
      <c r="J59" s="169">
        <f>R79</f>
        <v>0</v>
      </c>
      <c r="K59" s="169">
        <f>K79</f>
        <v>0</v>
      </c>
      <c r="L59" s="166"/>
      <c r="M59" s="17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2" customFormat="1" ht="21.8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29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6.95" customHeight="1">
      <c r="A61" s="38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129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5" spans="1:31" s="2" customFormat="1" ht="6.95" customHeight="1">
      <c r="A65" s="38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129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24.95" customHeight="1">
      <c r="A66" s="38"/>
      <c r="B66" s="39"/>
      <c r="C66" s="23" t="s">
        <v>92</v>
      </c>
      <c r="D66" s="40"/>
      <c r="E66" s="40"/>
      <c r="F66" s="40"/>
      <c r="G66" s="40"/>
      <c r="H66" s="40"/>
      <c r="I66" s="40"/>
      <c r="J66" s="40"/>
      <c r="K66" s="40"/>
      <c r="L66" s="40"/>
      <c r="M66" s="129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129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12" customHeight="1">
      <c r="A68" s="38"/>
      <c r="B68" s="39"/>
      <c r="C68" s="32" t="s">
        <v>17</v>
      </c>
      <c r="D68" s="40"/>
      <c r="E68" s="40"/>
      <c r="F68" s="40"/>
      <c r="G68" s="40"/>
      <c r="H68" s="40"/>
      <c r="I68" s="40"/>
      <c r="J68" s="40"/>
      <c r="K68" s="40"/>
      <c r="L68" s="40"/>
      <c r="M68" s="129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5.6" customHeight="1">
      <c r="A69" s="38"/>
      <c r="B69" s="39"/>
      <c r="C69" s="40"/>
      <c r="D69" s="40"/>
      <c r="E69" s="69" t="str">
        <f>E7</f>
        <v>Údržba HOZ Bohumileč</v>
      </c>
      <c r="F69" s="40"/>
      <c r="G69" s="40"/>
      <c r="H69" s="40"/>
      <c r="I69" s="40"/>
      <c r="J69" s="40"/>
      <c r="K69" s="40"/>
      <c r="L69" s="40"/>
      <c r="M69" s="129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129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22</v>
      </c>
      <c r="D71" s="40"/>
      <c r="E71" s="40"/>
      <c r="F71" s="27" t="str">
        <f>F10</f>
        <v>Bohumileč</v>
      </c>
      <c r="G71" s="40"/>
      <c r="H71" s="40"/>
      <c r="I71" s="32" t="s">
        <v>24</v>
      </c>
      <c r="J71" s="72" t="str">
        <f>IF(J10="","",J10)</f>
        <v>6. 2. 2023</v>
      </c>
      <c r="K71" s="40"/>
      <c r="L71" s="40"/>
      <c r="M71" s="129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129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5.6" customHeight="1">
      <c r="A73" s="38"/>
      <c r="B73" s="39"/>
      <c r="C73" s="32" t="s">
        <v>26</v>
      </c>
      <c r="D73" s="40"/>
      <c r="E73" s="40"/>
      <c r="F73" s="27" t="str">
        <f>E13</f>
        <v>SPÚ-OVHS</v>
      </c>
      <c r="G73" s="40"/>
      <c r="H73" s="40"/>
      <c r="I73" s="32" t="s">
        <v>32</v>
      </c>
      <c r="J73" s="36" t="str">
        <f>E19</f>
        <v xml:space="preserve"> </v>
      </c>
      <c r="K73" s="40"/>
      <c r="L73" s="40"/>
      <c r="M73" s="129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5.6" customHeight="1">
      <c r="A74" s="38"/>
      <c r="B74" s="39"/>
      <c r="C74" s="32" t="s">
        <v>30</v>
      </c>
      <c r="D74" s="40"/>
      <c r="E74" s="40"/>
      <c r="F74" s="27" t="str">
        <f>IF(E16="","",E16)</f>
        <v>Vyplň údaj</v>
      </c>
      <c r="G74" s="40"/>
      <c r="H74" s="40"/>
      <c r="I74" s="32" t="s">
        <v>34</v>
      </c>
      <c r="J74" s="36" t="str">
        <f>E22</f>
        <v xml:space="preserve"> </v>
      </c>
      <c r="K74" s="40"/>
      <c r="L74" s="40"/>
      <c r="M74" s="129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0.3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129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11" customFormat="1" ht="29.25" customHeight="1">
      <c r="A76" s="171"/>
      <c r="B76" s="172"/>
      <c r="C76" s="173" t="s">
        <v>93</v>
      </c>
      <c r="D76" s="174" t="s">
        <v>56</v>
      </c>
      <c r="E76" s="174" t="s">
        <v>52</v>
      </c>
      <c r="F76" s="174" t="s">
        <v>53</v>
      </c>
      <c r="G76" s="174" t="s">
        <v>94</v>
      </c>
      <c r="H76" s="174" t="s">
        <v>95</v>
      </c>
      <c r="I76" s="174" t="s">
        <v>96</v>
      </c>
      <c r="J76" s="174" t="s">
        <v>97</v>
      </c>
      <c r="K76" s="174" t="s">
        <v>88</v>
      </c>
      <c r="L76" s="175" t="s">
        <v>98</v>
      </c>
      <c r="M76" s="176"/>
      <c r="N76" s="92" t="s">
        <v>20</v>
      </c>
      <c r="O76" s="93" t="s">
        <v>41</v>
      </c>
      <c r="P76" s="93" t="s">
        <v>99</v>
      </c>
      <c r="Q76" s="93" t="s">
        <v>100</v>
      </c>
      <c r="R76" s="93" t="s">
        <v>101</v>
      </c>
      <c r="S76" s="93" t="s">
        <v>102</v>
      </c>
      <c r="T76" s="93" t="s">
        <v>103</v>
      </c>
      <c r="U76" s="93" t="s">
        <v>104</v>
      </c>
      <c r="V76" s="93" t="s">
        <v>105</v>
      </c>
      <c r="W76" s="93" t="s">
        <v>106</v>
      </c>
      <c r="X76" s="93" t="s">
        <v>107</v>
      </c>
      <c r="Y76" s="94" t="s">
        <v>108</v>
      </c>
      <c r="Z76" s="171"/>
      <c r="AA76" s="171"/>
      <c r="AB76" s="171"/>
      <c r="AC76" s="171"/>
      <c r="AD76" s="171"/>
      <c r="AE76" s="171"/>
    </row>
    <row r="77" spans="1:63" s="2" customFormat="1" ht="22.8" customHeight="1">
      <c r="A77" s="38"/>
      <c r="B77" s="39"/>
      <c r="C77" s="99" t="s">
        <v>109</v>
      </c>
      <c r="D77" s="40"/>
      <c r="E77" s="40"/>
      <c r="F77" s="40"/>
      <c r="G77" s="40"/>
      <c r="H77" s="40"/>
      <c r="I77" s="40"/>
      <c r="J77" s="40"/>
      <c r="K77" s="177">
        <f>BK77</f>
        <v>0</v>
      </c>
      <c r="L77" s="40"/>
      <c r="M77" s="44"/>
      <c r="N77" s="95"/>
      <c r="O77" s="178"/>
      <c r="P77" s="96"/>
      <c r="Q77" s="179">
        <f>Q78</f>
        <v>0</v>
      </c>
      <c r="R77" s="179">
        <f>R78</f>
        <v>0</v>
      </c>
      <c r="S77" s="96"/>
      <c r="T77" s="180">
        <f>T78</f>
        <v>0</v>
      </c>
      <c r="U77" s="96"/>
      <c r="V77" s="180">
        <f>V78</f>
        <v>0</v>
      </c>
      <c r="W77" s="96"/>
      <c r="X77" s="180">
        <f>X78</f>
        <v>0</v>
      </c>
      <c r="Y77" s="97"/>
      <c r="Z77" s="38"/>
      <c r="AA77" s="38"/>
      <c r="AB77" s="38"/>
      <c r="AC77" s="38"/>
      <c r="AD77" s="38"/>
      <c r="AE77" s="38"/>
      <c r="AT77" s="17" t="s">
        <v>72</v>
      </c>
      <c r="AU77" s="17" t="s">
        <v>89</v>
      </c>
      <c r="BK77" s="181">
        <f>BK78</f>
        <v>0</v>
      </c>
    </row>
    <row r="78" spans="1:63" s="12" customFormat="1" ht="25.9" customHeight="1">
      <c r="A78" s="12"/>
      <c r="B78" s="182"/>
      <c r="C78" s="183"/>
      <c r="D78" s="184" t="s">
        <v>72</v>
      </c>
      <c r="E78" s="185" t="s">
        <v>110</v>
      </c>
      <c r="F78" s="185" t="s">
        <v>111</v>
      </c>
      <c r="G78" s="183"/>
      <c r="H78" s="183"/>
      <c r="I78" s="186"/>
      <c r="J78" s="186"/>
      <c r="K78" s="187">
        <f>BK78</f>
        <v>0</v>
      </c>
      <c r="L78" s="183"/>
      <c r="M78" s="188"/>
      <c r="N78" s="189"/>
      <c r="O78" s="190"/>
      <c r="P78" s="190"/>
      <c r="Q78" s="191">
        <f>Q79</f>
        <v>0</v>
      </c>
      <c r="R78" s="191">
        <f>R79</f>
        <v>0</v>
      </c>
      <c r="S78" s="190"/>
      <c r="T78" s="192">
        <f>T79</f>
        <v>0</v>
      </c>
      <c r="U78" s="190"/>
      <c r="V78" s="192">
        <f>V79</f>
        <v>0</v>
      </c>
      <c r="W78" s="190"/>
      <c r="X78" s="192">
        <f>X79</f>
        <v>0</v>
      </c>
      <c r="Y78" s="193"/>
      <c r="Z78" s="12"/>
      <c r="AA78" s="12"/>
      <c r="AB78" s="12"/>
      <c r="AC78" s="12"/>
      <c r="AD78" s="12"/>
      <c r="AE78" s="12"/>
      <c r="AR78" s="194" t="s">
        <v>78</v>
      </c>
      <c r="AT78" s="195" t="s">
        <v>72</v>
      </c>
      <c r="AU78" s="195" t="s">
        <v>73</v>
      </c>
      <c r="AY78" s="194" t="s">
        <v>112</v>
      </c>
      <c r="BK78" s="196">
        <f>BK79</f>
        <v>0</v>
      </c>
    </row>
    <row r="79" spans="1:63" s="12" customFormat="1" ht="22.8" customHeight="1">
      <c r="A79" s="12"/>
      <c r="B79" s="182"/>
      <c r="C79" s="183"/>
      <c r="D79" s="184" t="s">
        <v>72</v>
      </c>
      <c r="E79" s="197" t="s">
        <v>78</v>
      </c>
      <c r="F79" s="197" t="s">
        <v>113</v>
      </c>
      <c r="G79" s="183"/>
      <c r="H79" s="183"/>
      <c r="I79" s="186"/>
      <c r="J79" s="186"/>
      <c r="K79" s="198">
        <f>BK79</f>
        <v>0</v>
      </c>
      <c r="L79" s="183"/>
      <c r="M79" s="188"/>
      <c r="N79" s="189"/>
      <c r="O79" s="190"/>
      <c r="P79" s="190"/>
      <c r="Q79" s="191">
        <f>SUM(Q80:Q114)</f>
        <v>0</v>
      </c>
      <c r="R79" s="191">
        <f>SUM(R80:R114)</f>
        <v>0</v>
      </c>
      <c r="S79" s="190"/>
      <c r="T79" s="192">
        <f>SUM(T80:T114)</f>
        <v>0</v>
      </c>
      <c r="U79" s="190"/>
      <c r="V79" s="192">
        <f>SUM(V80:V114)</f>
        <v>0</v>
      </c>
      <c r="W79" s="190"/>
      <c r="X79" s="192">
        <f>SUM(X80:X114)</f>
        <v>0</v>
      </c>
      <c r="Y79" s="193"/>
      <c r="Z79" s="12"/>
      <c r="AA79" s="12"/>
      <c r="AB79" s="12"/>
      <c r="AC79" s="12"/>
      <c r="AD79" s="12"/>
      <c r="AE79" s="12"/>
      <c r="AR79" s="194" t="s">
        <v>78</v>
      </c>
      <c r="AT79" s="195" t="s">
        <v>72</v>
      </c>
      <c r="AU79" s="195" t="s">
        <v>78</v>
      </c>
      <c r="AY79" s="194" t="s">
        <v>112</v>
      </c>
      <c r="BK79" s="196">
        <f>SUM(BK80:BK114)</f>
        <v>0</v>
      </c>
    </row>
    <row r="80" spans="1:65" s="2" customFormat="1" ht="22.2" customHeight="1">
      <c r="A80" s="38"/>
      <c r="B80" s="39"/>
      <c r="C80" s="199" t="s">
        <v>114</v>
      </c>
      <c r="D80" s="199" t="s">
        <v>115</v>
      </c>
      <c r="E80" s="200" t="s">
        <v>116</v>
      </c>
      <c r="F80" s="201" t="s">
        <v>117</v>
      </c>
      <c r="G80" s="202" t="s">
        <v>118</v>
      </c>
      <c r="H80" s="203">
        <v>0.046</v>
      </c>
      <c r="I80" s="204"/>
      <c r="J80" s="204"/>
      <c r="K80" s="205">
        <f>ROUND(P80*H80,2)</f>
        <v>0</v>
      </c>
      <c r="L80" s="201" t="s">
        <v>119</v>
      </c>
      <c r="M80" s="44"/>
      <c r="N80" s="206" t="s">
        <v>20</v>
      </c>
      <c r="O80" s="207" t="s">
        <v>42</v>
      </c>
      <c r="P80" s="208">
        <f>I80+J80</f>
        <v>0</v>
      </c>
      <c r="Q80" s="208">
        <f>ROUND(I80*H80,2)</f>
        <v>0</v>
      </c>
      <c r="R80" s="208">
        <f>ROUND(J80*H80,2)</f>
        <v>0</v>
      </c>
      <c r="S80" s="84"/>
      <c r="T80" s="209">
        <f>S80*H80</f>
        <v>0</v>
      </c>
      <c r="U80" s="209">
        <v>0</v>
      </c>
      <c r="V80" s="209">
        <f>U80*H80</f>
        <v>0</v>
      </c>
      <c r="W80" s="209">
        <v>0</v>
      </c>
      <c r="X80" s="209">
        <f>W80*H80</f>
        <v>0</v>
      </c>
      <c r="Y80" s="210" t="s">
        <v>20</v>
      </c>
      <c r="Z80" s="38"/>
      <c r="AA80" s="38"/>
      <c r="AB80" s="38"/>
      <c r="AC80" s="38"/>
      <c r="AD80" s="38"/>
      <c r="AE80" s="38"/>
      <c r="AR80" s="211" t="s">
        <v>120</v>
      </c>
      <c r="AT80" s="211" t="s">
        <v>115</v>
      </c>
      <c r="AU80" s="211" t="s">
        <v>80</v>
      </c>
      <c r="AY80" s="17" t="s">
        <v>112</v>
      </c>
      <c r="BE80" s="212">
        <f>IF(O80="základní",K80,0)</f>
        <v>0</v>
      </c>
      <c r="BF80" s="212">
        <f>IF(O80="snížená",K80,0)</f>
        <v>0</v>
      </c>
      <c r="BG80" s="212">
        <f>IF(O80="zákl. přenesená",K80,0)</f>
        <v>0</v>
      </c>
      <c r="BH80" s="212">
        <f>IF(O80="sníž. přenesená",K80,0)</f>
        <v>0</v>
      </c>
      <c r="BI80" s="212">
        <f>IF(O80="nulová",K80,0)</f>
        <v>0</v>
      </c>
      <c r="BJ80" s="17" t="s">
        <v>78</v>
      </c>
      <c r="BK80" s="212">
        <f>ROUND(P80*H80,2)</f>
        <v>0</v>
      </c>
      <c r="BL80" s="17" t="s">
        <v>120</v>
      </c>
      <c r="BM80" s="211" t="s">
        <v>121</v>
      </c>
    </row>
    <row r="81" spans="1:47" s="2" customFormat="1" ht="12">
      <c r="A81" s="38"/>
      <c r="B81" s="39"/>
      <c r="C81" s="40"/>
      <c r="D81" s="213" t="s">
        <v>122</v>
      </c>
      <c r="E81" s="40"/>
      <c r="F81" s="214" t="s">
        <v>123</v>
      </c>
      <c r="G81" s="40"/>
      <c r="H81" s="40"/>
      <c r="I81" s="215"/>
      <c r="J81" s="215"/>
      <c r="K81" s="40"/>
      <c r="L81" s="40"/>
      <c r="M81" s="44"/>
      <c r="N81" s="216"/>
      <c r="O81" s="217"/>
      <c r="P81" s="84"/>
      <c r="Q81" s="84"/>
      <c r="R81" s="84"/>
      <c r="S81" s="84"/>
      <c r="T81" s="84"/>
      <c r="U81" s="84"/>
      <c r="V81" s="84"/>
      <c r="W81" s="84"/>
      <c r="X81" s="84"/>
      <c r="Y81" s="85"/>
      <c r="Z81" s="38"/>
      <c r="AA81" s="38"/>
      <c r="AB81" s="38"/>
      <c r="AC81" s="38"/>
      <c r="AD81" s="38"/>
      <c r="AE81" s="38"/>
      <c r="AT81" s="17" t="s">
        <v>122</v>
      </c>
      <c r="AU81" s="17" t="s">
        <v>80</v>
      </c>
    </row>
    <row r="82" spans="1:47" s="2" customFormat="1" ht="12">
      <c r="A82" s="38"/>
      <c r="B82" s="39"/>
      <c r="C82" s="40"/>
      <c r="D82" s="218" t="s">
        <v>124</v>
      </c>
      <c r="E82" s="40"/>
      <c r="F82" s="219" t="s">
        <v>125</v>
      </c>
      <c r="G82" s="40"/>
      <c r="H82" s="40"/>
      <c r="I82" s="215"/>
      <c r="J82" s="215"/>
      <c r="K82" s="40"/>
      <c r="L82" s="40"/>
      <c r="M82" s="44"/>
      <c r="N82" s="216"/>
      <c r="O82" s="217"/>
      <c r="P82" s="84"/>
      <c r="Q82" s="84"/>
      <c r="R82" s="84"/>
      <c r="S82" s="84"/>
      <c r="T82" s="84"/>
      <c r="U82" s="84"/>
      <c r="V82" s="84"/>
      <c r="W82" s="84"/>
      <c r="X82" s="84"/>
      <c r="Y82" s="85"/>
      <c r="Z82" s="38"/>
      <c r="AA82" s="38"/>
      <c r="AB82" s="38"/>
      <c r="AC82" s="38"/>
      <c r="AD82" s="38"/>
      <c r="AE82" s="38"/>
      <c r="AT82" s="17" t="s">
        <v>124</v>
      </c>
      <c r="AU82" s="17" t="s">
        <v>80</v>
      </c>
    </row>
    <row r="83" spans="1:51" s="13" customFormat="1" ht="12">
      <c r="A83" s="13"/>
      <c r="B83" s="220"/>
      <c r="C83" s="221"/>
      <c r="D83" s="213" t="s">
        <v>126</v>
      </c>
      <c r="E83" s="222" t="s">
        <v>20</v>
      </c>
      <c r="F83" s="223" t="s">
        <v>127</v>
      </c>
      <c r="G83" s="221"/>
      <c r="H83" s="224">
        <v>0.046</v>
      </c>
      <c r="I83" s="225"/>
      <c r="J83" s="225"/>
      <c r="K83" s="221"/>
      <c r="L83" s="221"/>
      <c r="M83" s="226"/>
      <c r="N83" s="227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9"/>
      <c r="Z83" s="13"/>
      <c r="AA83" s="13"/>
      <c r="AB83" s="13"/>
      <c r="AC83" s="13"/>
      <c r="AD83" s="13"/>
      <c r="AE83" s="13"/>
      <c r="AT83" s="230" t="s">
        <v>126</v>
      </c>
      <c r="AU83" s="230" t="s">
        <v>80</v>
      </c>
      <c r="AV83" s="13" t="s">
        <v>80</v>
      </c>
      <c r="AW83" s="13" t="s">
        <v>5</v>
      </c>
      <c r="AX83" s="13" t="s">
        <v>78</v>
      </c>
      <c r="AY83" s="230" t="s">
        <v>112</v>
      </c>
    </row>
    <row r="84" spans="1:65" s="2" customFormat="1" ht="22.2" customHeight="1">
      <c r="A84" s="38"/>
      <c r="B84" s="39"/>
      <c r="C84" s="199" t="s">
        <v>128</v>
      </c>
      <c r="D84" s="199" t="s">
        <v>115</v>
      </c>
      <c r="E84" s="200" t="s">
        <v>129</v>
      </c>
      <c r="F84" s="201" t="s">
        <v>130</v>
      </c>
      <c r="G84" s="202" t="s">
        <v>118</v>
      </c>
      <c r="H84" s="203">
        <v>0.069</v>
      </c>
      <c r="I84" s="204"/>
      <c r="J84" s="204"/>
      <c r="K84" s="205">
        <f>ROUND(P84*H84,2)</f>
        <v>0</v>
      </c>
      <c r="L84" s="201" t="s">
        <v>119</v>
      </c>
      <c r="M84" s="44"/>
      <c r="N84" s="206" t="s">
        <v>20</v>
      </c>
      <c r="O84" s="207" t="s">
        <v>42</v>
      </c>
      <c r="P84" s="208">
        <f>I84+J84</f>
        <v>0</v>
      </c>
      <c r="Q84" s="208">
        <f>ROUND(I84*H84,2)</f>
        <v>0</v>
      </c>
      <c r="R84" s="208">
        <f>ROUND(J84*H84,2)</f>
        <v>0</v>
      </c>
      <c r="S84" s="84"/>
      <c r="T84" s="209">
        <f>S84*H84</f>
        <v>0</v>
      </c>
      <c r="U84" s="209">
        <v>0</v>
      </c>
      <c r="V84" s="209">
        <f>U84*H84</f>
        <v>0</v>
      </c>
      <c r="W84" s="209">
        <v>0</v>
      </c>
      <c r="X84" s="209">
        <f>W84*H84</f>
        <v>0</v>
      </c>
      <c r="Y84" s="210" t="s">
        <v>20</v>
      </c>
      <c r="Z84" s="38"/>
      <c r="AA84" s="38"/>
      <c r="AB84" s="38"/>
      <c r="AC84" s="38"/>
      <c r="AD84" s="38"/>
      <c r="AE84" s="38"/>
      <c r="AR84" s="211" t="s">
        <v>120</v>
      </c>
      <c r="AT84" s="211" t="s">
        <v>115</v>
      </c>
      <c r="AU84" s="211" t="s">
        <v>80</v>
      </c>
      <c r="AY84" s="17" t="s">
        <v>112</v>
      </c>
      <c r="BE84" s="212">
        <f>IF(O84="základní",K84,0)</f>
        <v>0</v>
      </c>
      <c r="BF84" s="212">
        <f>IF(O84="snížená",K84,0)</f>
        <v>0</v>
      </c>
      <c r="BG84" s="212">
        <f>IF(O84="zákl. přenesená",K84,0)</f>
        <v>0</v>
      </c>
      <c r="BH84" s="212">
        <f>IF(O84="sníž. přenesená",K84,0)</f>
        <v>0</v>
      </c>
      <c r="BI84" s="212">
        <f>IF(O84="nulová",K84,0)</f>
        <v>0</v>
      </c>
      <c r="BJ84" s="17" t="s">
        <v>78</v>
      </c>
      <c r="BK84" s="212">
        <f>ROUND(P84*H84,2)</f>
        <v>0</v>
      </c>
      <c r="BL84" s="17" t="s">
        <v>120</v>
      </c>
      <c r="BM84" s="211" t="s">
        <v>131</v>
      </c>
    </row>
    <row r="85" spans="1:47" s="2" customFormat="1" ht="12">
      <c r="A85" s="38"/>
      <c r="B85" s="39"/>
      <c r="C85" s="40"/>
      <c r="D85" s="213" t="s">
        <v>122</v>
      </c>
      <c r="E85" s="40"/>
      <c r="F85" s="214" t="s">
        <v>132</v>
      </c>
      <c r="G85" s="40"/>
      <c r="H85" s="40"/>
      <c r="I85" s="215"/>
      <c r="J85" s="215"/>
      <c r="K85" s="40"/>
      <c r="L85" s="40"/>
      <c r="M85" s="44"/>
      <c r="N85" s="216"/>
      <c r="O85" s="217"/>
      <c r="P85" s="84"/>
      <c r="Q85" s="84"/>
      <c r="R85" s="84"/>
      <c r="S85" s="84"/>
      <c r="T85" s="84"/>
      <c r="U85" s="84"/>
      <c r="V85" s="84"/>
      <c r="W85" s="84"/>
      <c r="X85" s="84"/>
      <c r="Y85" s="85"/>
      <c r="Z85" s="38"/>
      <c r="AA85" s="38"/>
      <c r="AB85" s="38"/>
      <c r="AC85" s="38"/>
      <c r="AD85" s="38"/>
      <c r="AE85" s="38"/>
      <c r="AT85" s="17" t="s">
        <v>122</v>
      </c>
      <c r="AU85" s="17" t="s">
        <v>80</v>
      </c>
    </row>
    <row r="86" spans="1:47" s="2" customFormat="1" ht="12">
      <c r="A86" s="38"/>
      <c r="B86" s="39"/>
      <c r="C86" s="40"/>
      <c r="D86" s="218" t="s">
        <v>124</v>
      </c>
      <c r="E86" s="40"/>
      <c r="F86" s="219" t="s">
        <v>133</v>
      </c>
      <c r="G86" s="40"/>
      <c r="H86" s="40"/>
      <c r="I86" s="215"/>
      <c r="J86" s="215"/>
      <c r="K86" s="40"/>
      <c r="L86" s="40"/>
      <c r="M86" s="44"/>
      <c r="N86" s="216"/>
      <c r="O86" s="217"/>
      <c r="P86" s="84"/>
      <c r="Q86" s="84"/>
      <c r="R86" s="84"/>
      <c r="S86" s="84"/>
      <c r="T86" s="84"/>
      <c r="U86" s="84"/>
      <c r="V86" s="84"/>
      <c r="W86" s="84"/>
      <c r="X86" s="84"/>
      <c r="Y86" s="85"/>
      <c r="Z86" s="38"/>
      <c r="AA86" s="38"/>
      <c r="AB86" s="38"/>
      <c r="AC86" s="38"/>
      <c r="AD86" s="38"/>
      <c r="AE86" s="38"/>
      <c r="AT86" s="17" t="s">
        <v>124</v>
      </c>
      <c r="AU86" s="17" t="s">
        <v>80</v>
      </c>
    </row>
    <row r="87" spans="1:51" s="13" customFormat="1" ht="12">
      <c r="A87" s="13"/>
      <c r="B87" s="220"/>
      <c r="C87" s="221"/>
      <c r="D87" s="213" t="s">
        <v>126</v>
      </c>
      <c r="E87" s="222" t="s">
        <v>20</v>
      </c>
      <c r="F87" s="223" t="s">
        <v>134</v>
      </c>
      <c r="G87" s="221"/>
      <c r="H87" s="224">
        <v>0.069</v>
      </c>
      <c r="I87" s="225"/>
      <c r="J87" s="225"/>
      <c r="K87" s="221"/>
      <c r="L87" s="221"/>
      <c r="M87" s="226"/>
      <c r="N87" s="227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9"/>
      <c r="Z87" s="13"/>
      <c r="AA87" s="13"/>
      <c r="AB87" s="13"/>
      <c r="AC87" s="13"/>
      <c r="AD87" s="13"/>
      <c r="AE87" s="13"/>
      <c r="AT87" s="230" t="s">
        <v>126</v>
      </c>
      <c r="AU87" s="230" t="s">
        <v>80</v>
      </c>
      <c r="AV87" s="13" t="s">
        <v>80</v>
      </c>
      <c r="AW87" s="13" t="s">
        <v>5</v>
      </c>
      <c r="AX87" s="13" t="s">
        <v>78</v>
      </c>
      <c r="AY87" s="230" t="s">
        <v>112</v>
      </c>
    </row>
    <row r="88" spans="1:65" s="2" customFormat="1" ht="22.2" customHeight="1">
      <c r="A88" s="38"/>
      <c r="B88" s="39"/>
      <c r="C88" s="199" t="s">
        <v>120</v>
      </c>
      <c r="D88" s="199" t="s">
        <v>115</v>
      </c>
      <c r="E88" s="200" t="s">
        <v>135</v>
      </c>
      <c r="F88" s="201" t="s">
        <v>136</v>
      </c>
      <c r="G88" s="202" t="s">
        <v>137</v>
      </c>
      <c r="H88" s="203">
        <v>122.025</v>
      </c>
      <c r="I88" s="204"/>
      <c r="J88" s="204"/>
      <c r="K88" s="205">
        <f>ROUND(P88*H88,2)</f>
        <v>0</v>
      </c>
      <c r="L88" s="201" t="s">
        <v>119</v>
      </c>
      <c r="M88" s="44"/>
      <c r="N88" s="206" t="s">
        <v>20</v>
      </c>
      <c r="O88" s="207" t="s">
        <v>42</v>
      </c>
      <c r="P88" s="208">
        <f>I88+J88</f>
        <v>0</v>
      </c>
      <c r="Q88" s="208">
        <f>ROUND(I88*H88,2)</f>
        <v>0</v>
      </c>
      <c r="R88" s="208">
        <f>ROUND(J88*H88,2)</f>
        <v>0</v>
      </c>
      <c r="S88" s="84"/>
      <c r="T88" s="209">
        <f>S88*H88</f>
        <v>0</v>
      </c>
      <c r="U88" s="209">
        <v>0</v>
      </c>
      <c r="V88" s="209">
        <f>U88*H88</f>
        <v>0</v>
      </c>
      <c r="W88" s="209">
        <v>0</v>
      </c>
      <c r="X88" s="209">
        <f>W88*H88</f>
        <v>0</v>
      </c>
      <c r="Y88" s="210" t="s">
        <v>20</v>
      </c>
      <c r="Z88" s="38"/>
      <c r="AA88" s="38"/>
      <c r="AB88" s="38"/>
      <c r="AC88" s="38"/>
      <c r="AD88" s="38"/>
      <c r="AE88" s="38"/>
      <c r="AR88" s="211" t="s">
        <v>120</v>
      </c>
      <c r="AT88" s="211" t="s">
        <v>115</v>
      </c>
      <c r="AU88" s="211" t="s">
        <v>80</v>
      </c>
      <c r="AY88" s="17" t="s">
        <v>112</v>
      </c>
      <c r="BE88" s="212">
        <f>IF(O88="základní",K88,0)</f>
        <v>0</v>
      </c>
      <c r="BF88" s="212">
        <f>IF(O88="snížená",K88,0)</f>
        <v>0</v>
      </c>
      <c r="BG88" s="212">
        <f>IF(O88="zákl. přenesená",K88,0)</f>
        <v>0</v>
      </c>
      <c r="BH88" s="212">
        <f>IF(O88="sníž. přenesená",K88,0)</f>
        <v>0</v>
      </c>
      <c r="BI88" s="212">
        <f>IF(O88="nulová",K88,0)</f>
        <v>0</v>
      </c>
      <c r="BJ88" s="17" t="s">
        <v>78</v>
      </c>
      <c r="BK88" s="212">
        <f>ROUND(P88*H88,2)</f>
        <v>0</v>
      </c>
      <c r="BL88" s="17" t="s">
        <v>120</v>
      </c>
      <c r="BM88" s="211" t="s">
        <v>138</v>
      </c>
    </row>
    <row r="89" spans="1:47" s="2" customFormat="1" ht="12">
      <c r="A89" s="38"/>
      <c r="B89" s="39"/>
      <c r="C89" s="40"/>
      <c r="D89" s="213" t="s">
        <v>122</v>
      </c>
      <c r="E89" s="40"/>
      <c r="F89" s="214" t="s">
        <v>139</v>
      </c>
      <c r="G89" s="40"/>
      <c r="H89" s="40"/>
      <c r="I89" s="215"/>
      <c r="J89" s="215"/>
      <c r="K89" s="40"/>
      <c r="L89" s="40"/>
      <c r="M89" s="44"/>
      <c r="N89" s="216"/>
      <c r="O89" s="217"/>
      <c r="P89" s="84"/>
      <c r="Q89" s="84"/>
      <c r="R89" s="84"/>
      <c r="S89" s="84"/>
      <c r="T89" s="84"/>
      <c r="U89" s="84"/>
      <c r="V89" s="84"/>
      <c r="W89" s="84"/>
      <c r="X89" s="84"/>
      <c r="Y89" s="85"/>
      <c r="Z89" s="38"/>
      <c r="AA89" s="38"/>
      <c r="AB89" s="38"/>
      <c r="AC89" s="38"/>
      <c r="AD89" s="38"/>
      <c r="AE89" s="38"/>
      <c r="AT89" s="17" t="s">
        <v>122</v>
      </c>
      <c r="AU89" s="17" t="s">
        <v>80</v>
      </c>
    </row>
    <row r="90" spans="1:47" s="2" customFormat="1" ht="12">
      <c r="A90" s="38"/>
      <c r="B90" s="39"/>
      <c r="C90" s="40"/>
      <c r="D90" s="218" t="s">
        <v>124</v>
      </c>
      <c r="E90" s="40"/>
      <c r="F90" s="219" t="s">
        <v>140</v>
      </c>
      <c r="G90" s="40"/>
      <c r="H90" s="40"/>
      <c r="I90" s="215"/>
      <c r="J90" s="215"/>
      <c r="K90" s="40"/>
      <c r="L90" s="40"/>
      <c r="M90" s="44"/>
      <c r="N90" s="216"/>
      <c r="O90" s="217"/>
      <c r="P90" s="84"/>
      <c r="Q90" s="84"/>
      <c r="R90" s="84"/>
      <c r="S90" s="84"/>
      <c r="T90" s="84"/>
      <c r="U90" s="84"/>
      <c r="V90" s="84"/>
      <c r="W90" s="84"/>
      <c r="X90" s="84"/>
      <c r="Y90" s="85"/>
      <c r="Z90" s="38"/>
      <c r="AA90" s="38"/>
      <c r="AB90" s="38"/>
      <c r="AC90" s="38"/>
      <c r="AD90" s="38"/>
      <c r="AE90" s="38"/>
      <c r="AT90" s="17" t="s">
        <v>124</v>
      </c>
      <c r="AU90" s="17" t="s">
        <v>80</v>
      </c>
    </row>
    <row r="91" spans="1:51" s="13" customFormat="1" ht="12">
      <c r="A91" s="13"/>
      <c r="B91" s="220"/>
      <c r="C91" s="221"/>
      <c r="D91" s="213" t="s">
        <v>126</v>
      </c>
      <c r="E91" s="222" t="s">
        <v>20</v>
      </c>
      <c r="F91" s="223" t="s">
        <v>141</v>
      </c>
      <c r="G91" s="221"/>
      <c r="H91" s="224">
        <v>8</v>
      </c>
      <c r="I91" s="225"/>
      <c r="J91" s="225"/>
      <c r="K91" s="221"/>
      <c r="L91" s="221"/>
      <c r="M91" s="226"/>
      <c r="N91" s="227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9"/>
      <c r="Z91" s="13"/>
      <c r="AA91" s="13"/>
      <c r="AB91" s="13"/>
      <c r="AC91" s="13"/>
      <c r="AD91" s="13"/>
      <c r="AE91" s="13"/>
      <c r="AT91" s="230" t="s">
        <v>126</v>
      </c>
      <c r="AU91" s="230" t="s">
        <v>80</v>
      </c>
      <c r="AV91" s="13" t="s">
        <v>80</v>
      </c>
      <c r="AW91" s="13" t="s">
        <v>5</v>
      </c>
      <c r="AX91" s="13" t="s">
        <v>73</v>
      </c>
      <c r="AY91" s="230" t="s">
        <v>112</v>
      </c>
    </row>
    <row r="92" spans="1:51" s="13" customFormat="1" ht="12">
      <c r="A92" s="13"/>
      <c r="B92" s="220"/>
      <c r="C92" s="221"/>
      <c r="D92" s="213" t="s">
        <v>126</v>
      </c>
      <c r="E92" s="222" t="s">
        <v>20</v>
      </c>
      <c r="F92" s="223" t="s">
        <v>142</v>
      </c>
      <c r="G92" s="221"/>
      <c r="H92" s="224">
        <v>9.775</v>
      </c>
      <c r="I92" s="225"/>
      <c r="J92" s="225"/>
      <c r="K92" s="221"/>
      <c r="L92" s="221"/>
      <c r="M92" s="226"/>
      <c r="N92" s="227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9"/>
      <c r="Z92" s="13"/>
      <c r="AA92" s="13"/>
      <c r="AB92" s="13"/>
      <c r="AC92" s="13"/>
      <c r="AD92" s="13"/>
      <c r="AE92" s="13"/>
      <c r="AT92" s="230" t="s">
        <v>126</v>
      </c>
      <c r="AU92" s="230" t="s">
        <v>80</v>
      </c>
      <c r="AV92" s="13" t="s">
        <v>80</v>
      </c>
      <c r="AW92" s="13" t="s">
        <v>5</v>
      </c>
      <c r="AX92" s="13" t="s">
        <v>73</v>
      </c>
      <c r="AY92" s="230" t="s">
        <v>112</v>
      </c>
    </row>
    <row r="93" spans="1:51" s="13" customFormat="1" ht="12">
      <c r="A93" s="13"/>
      <c r="B93" s="220"/>
      <c r="C93" s="221"/>
      <c r="D93" s="213" t="s">
        <v>126</v>
      </c>
      <c r="E93" s="222" t="s">
        <v>20</v>
      </c>
      <c r="F93" s="223" t="s">
        <v>143</v>
      </c>
      <c r="G93" s="221"/>
      <c r="H93" s="224">
        <v>14.5</v>
      </c>
      <c r="I93" s="225"/>
      <c r="J93" s="225"/>
      <c r="K93" s="221"/>
      <c r="L93" s="221"/>
      <c r="M93" s="226"/>
      <c r="N93" s="227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9"/>
      <c r="Z93" s="13"/>
      <c r="AA93" s="13"/>
      <c r="AB93" s="13"/>
      <c r="AC93" s="13"/>
      <c r="AD93" s="13"/>
      <c r="AE93" s="13"/>
      <c r="AT93" s="230" t="s">
        <v>126</v>
      </c>
      <c r="AU93" s="230" t="s">
        <v>80</v>
      </c>
      <c r="AV93" s="13" t="s">
        <v>80</v>
      </c>
      <c r="AW93" s="13" t="s">
        <v>5</v>
      </c>
      <c r="AX93" s="13" t="s">
        <v>73</v>
      </c>
      <c r="AY93" s="230" t="s">
        <v>112</v>
      </c>
    </row>
    <row r="94" spans="1:51" s="13" customFormat="1" ht="12">
      <c r="A94" s="13"/>
      <c r="B94" s="220"/>
      <c r="C94" s="221"/>
      <c r="D94" s="213" t="s">
        <v>126</v>
      </c>
      <c r="E94" s="222" t="s">
        <v>20</v>
      </c>
      <c r="F94" s="223" t="s">
        <v>144</v>
      </c>
      <c r="G94" s="221"/>
      <c r="H94" s="224">
        <v>32.25</v>
      </c>
      <c r="I94" s="225"/>
      <c r="J94" s="225"/>
      <c r="K94" s="221"/>
      <c r="L94" s="221"/>
      <c r="M94" s="226"/>
      <c r="N94" s="227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9"/>
      <c r="Z94" s="13"/>
      <c r="AA94" s="13"/>
      <c r="AB94" s="13"/>
      <c r="AC94" s="13"/>
      <c r="AD94" s="13"/>
      <c r="AE94" s="13"/>
      <c r="AT94" s="230" t="s">
        <v>126</v>
      </c>
      <c r="AU94" s="230" t="s">
        <v>80</v>
      </c>
      <c r="AV94" s="13" t="s">
        <v>80</v>
      </c>
      <c r="AW94" s="13" t="s">
        <v>5</v>
      </c>
      <c r="AX94" s="13" t="s">
        <v>73</v>
      </c>
      <c r="AY94" s="230" t="s">
        <v>112</v>
      </c>
    </row>
    <row r="95" spans="1:51" s="13" customFormat="1" ht="12">
      <c r="A95" s="13"/>
      <c r="B95" s="220"/>
      <c r="C95" s="221"/>
      <c r="D95" s="213" t="s">
        <v>126</v>
      </c>
      <c r="E95" s="222" t="s">
        <v>20</v>
      </c>
      <c r="F95" s="223" t="s">
        <v>145</v>
      </c>
      <c r="G95" s="221"/>
      <c r="H95" s="224">
        <v>57.5</v>
      </c>
      <c r="I95" s="225"/>
      <c r="J95" s="225"/>
      <c r="K95" s="221"/>
      <c r="L95" s="221"/>
      <c r="M95" s="226"/>
      <c r="N95" s="227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9"/>
      <c r="Z95" s="13"/>
      <c r="AA95" s="13"/>
      <c r="AB95" s="13"/>
      <c r="AC95" s="13"/>
      <c r="AD95" s="13"/>
      <c r="AE95" s="13"/>
      <c r="AT95" s="230" t="s">
        <v>126</v>
      </c>
      <c r="AU95" s="230" t="s">
        <v>80</v>
      </c>
      <c r="AV95" s="13" t="s">
        <v>80</v>
      </c>
      <c r="AW95" s="13" t="s">
        <v>5</v>
      </c>
      <c r="AX95" s="13" t="s">
        <v>73</v>
      </c>
      <c r="AY95" s="230" t="s">
        <v>112</v>
      </c>
    </row>
    <row r="96" spans="1:51" s="14" customFormat="1" ht="12">
      <c r="A96" s="14"/>
      <c r="B96" s="231"/>
      <c r="C96" s="232"/>
      <c r="D96" s="213" t="s">
        <v>126</v>
      </c>
      <c r="E96" s="233" t="s">
        <v>20</v>
      </c>
      <c r="F96" s="234" t="s">
        <v>146</v>
      </c>
      <c r="G96" s="232"/>
      <c r="H96" s="235">
        <v>122.025</v>
      </c>
      <c r="I96" s="236"/>
      <c r="J96" s="236"/>
      <c r="K96" s="232"/>
      <c r="L96" s="232"/>
      <c r="M96" s="237"/>
      <c r="N96" s="238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40"/>
      <c r="Z96" s="14"/>
      <c r="AA96" s="14"/>
      <c r="AB96" s="14"/>
      <c r="AC96" s="14"/>
      <c r="AD96" s="14"/>
      <c r="AE96" s="14"/>
      <c r="AT96" s="241" t="s">
        <v>126</v>
      </c>
      <c r="AU96" s="241" t="s">
        <v>80</v>
      </c>
      <c r="AV96" s="14" t="s">
        <v>120</v>
      </c>
      <c r="AW96" s="14" t="s">
        <v>5</v>
      </c>
      <c r="AX96" s="14" t="s">
        <v>78</v>
      </c>
      <c r="AY96" s="241" t="s">
        <v>112</v>
      </c>
    </row>
    <row r="97" spans="1:65" s="2" customFormat="1" ht="22.2" customHeight="1">
      <c r="A97" s="38"/>
      <c r="B97" s="39"/>
      <c r="C97" s="199" t="s">
        <v>147</v>
      </c>
      <c r="D97" s="199" t="s">
        <v>115</v>
      </c>
      <c r="E97" s="200" t="s">
        <v>148</v>
      </c>
      <c r="F97" s="201" t="s">
        <v>149</v>
      </c>
      <c r="G97" s="202" t="s">
        <v>118</v>
      </c>
      <c r="H97" s="203">
        <v>0.046</v>
      </c>
      <c r="I97" s="204"/>
      <c r="J97" s="204"/>
      <c r="K97" s="205">
        <f>ROUND(P97*H97,2)</f>
        <v>0</v>
      </c>
      <c r="L97" s="201" t="s">
        <v>119</v>
      </c>
      <c r="M97" s="44"/>
      <c r="N97" s="206" t="s">
        <v>20</v>
      </c>
      <c r="O97" s="207" t="s">
        <v>42</v>
      </c>
      <c r="P97" s="208">
        <f>I97+J97</f>
        <v>0</v>
      </c>
      <c r="Q97" s="208">
        <f>ROUND(I97*H97,2)</f>
        <v>0</v>
      </c>
      <c r="R97" s="208">
        <f>ROUND(J97*H97,2)</f>
        <v>0</v>
      </c>
      <c r="S97" s="84"/>
      <c r="T97" s="209">
        <f>S97*H97</f>
        <v>0</v>
      </c>
      <c r="U97" s="209">
        <v>0</v>
      </c>
      <c r="V97" s="209">
        <f>U97*H97</f>
        <v>0</v>
      </c>
      <c r="W97" s="209">
        <v>0</v>
      </c>
      <c r="X97" s="209">
        <f>W97*H97</f>
        <v>0</v>
      </c>
      <c r="Y97" s="210" t="s">
        <v>20</v>
      </c>
      <c r="Z97" s="38"/>
      <c r="AA97" s="38"/>
      <c r="AB97" s="38"/>
      <c r="AC97" s="38"/>
      <c r="AD97" s="38"/>
      <c r="AE97" s="38"/>
      <c r="AR97" s="211" t="s">
        <v>120</v>
      </c>
      <c r="AT97" s="211" t="s">
        <v>115</v>
      </c>
      <c r="AU97" s="211" t="s">
        <v>80</v>
      </c>
      <c r="AY97" s="17" t="s">
        <v>112</v>
      </c>
      <c r="BE97" s="212">
        <f>IF(O97="základní",K97,0)</f>
        <v>0</v>
      </c>
      <c r="BF97" s="212">
        <f>IF(O97="snížená",K97,0)</f>
        <v>0</v>
      </c>
      <c r="BG97" s="212">
        <f>IF(O97="zákl. přenesená",K97,0)</f>
        <v>0</v>
      </c>
      <c r="BH97" s="212">
        <f>IF(O97="sníž. přenesená",K97,0)</f>
        <v>0</v>
      </c>
      <c r="BI97" s="212">
        <f>IF(O97="nulová",K97,0)</f>
        <v>0</v>
      </c>
      <c r="BJ97" s="17" t="s">
        <v>78</v>
      </c>
      <c r="BK97" s="212">
        <f>ROUND(P97*H97,2)</f>
        <v>0</v>
      </c>
      <c r="BL97" s="17" t="s">
        <v>120</v>
      </c>
      <c r="BM97" s="211" t="s">
        <v>150</v>
      </c>
    </row>
    <row r="98" spans="1:47" s="2" customFormat="1" ht="12">
      <c r="A98" s="38"/>
      <c r="B98" s="39"/>
      <c r="C98" s="40"/>
      <c r="D98" s="213" t="s">
        <v>122</v>
      </c>
      <c r="E98" s="40"/>
      <c r="F98" s="214" t="s">
        <v>151</v>
      </c>
      <c r="G98" s="40"/>
      <c r="H98" s="40"/>
      <c r="I98" s="215"/>
      <c r="J98" s="215"/>
      <c r="K98" s="40"/>
      <c r="L98" s="40"/>
      <c r="M98" s="44"/>
      <c r="N98" s="216"/>
      <c r="O98" s="217"/>
      <c r="P98" s="84"/>
      <c r="Q98" s="84"/>
      <c r="R98" s="84"/>
      <c r="S98" s="84"/>
      <c r="T98" s="84"/>
      <c r="U98" s="84"/>
      <c r="V98" s="84"/>
      <c r="W98" s="84"/>
      <c r="X98" s="84"/>
      <c r="Y98" s="85"/>
      <c r="Z98" s="38"/>
      <c r="AA98" s="38"/>
      <c r="AB98" s="38"/>
      <c r="AC98" s="38"/>
      <c r="AD98" s="38"/>
      <c r="AE98" s="38"/>
      <c r="AT98" s="17" t="s">
        <v>122</v>
      </c>
      <c r="AU98" s="17" t="s">
        <v>80</v>
      </c>
    </row>
    <row r="99" spans="1:47" s="2" customFormat="1" ht="12">
      <c r="A99" s="38"/>
      <c r="B99" s="39"/>
      <c r="C99" s="40"/>
      <c r="D99" s="218" t="s">
        <v>124</v>
      </c>
      <c r="E99" s="40"/>
      <c r="F99" s="219" t="s">
        <v>152</v>
      </c>
      <c r="G99" s="40"/>
      <c r="H99" s="40"/>
      <c r="I99" s="215"/>
      <c r="J99" s="215"/>
      <c r="K99" s="40"/>
      <c r="L99" s="40"/>
      <c r="M99" s="44"/>
      <c r="N99" s="216"/>
      <c r="O99" s="217"/>
      <c r="P99" s="84"/>
      <c r="Q99" s="84"/>
      <c r="R99" s="84"/>
      <c r="S99" s="84"/>
      <c r="T99" s="84"/>
      <c r="U99" s="84"/>
      <c r="V99" s="84"/>
      <c r="W99" s="84"/>
      <c r="X99" s="84"/>
      <c r="Y99" s="85"/>
      <c r="Z99" s="38"/>
      <c r="AA99" s="38"/>
      <c r="AB99" s="38"/>
      <c r="AC99" s="38"/>
      <c r="AD99" s="38"/>
      <c r="AE99" s="38"/>
      <c r="AT99" s="17" t="s">
        <v>124</v>
      </c>
      <c r="AU99" s="17" t="s">
        <v>80</v>
      </c>
    </row>
    <row r="100" spans="1:51" s="13" customFormat="1" ht="12">
      <c r="A100" s="13"/>
      <c r="B100" s="220"/>
      <c r="C100" s="221"/>
      <c r="D100" s="213" t="s">
        <v>126</v>
      </c>
      <c r="E100" s="222" t="s">
        <v>20</v>
      </c>
      <c r="F100" s="223" t="s">
        <v>153</v>
      </c>
      <c r="G100" s="221"/>
      <c r="H100" s="224">
        <v>0.046</v>
      </c>
      <c r="I100" s="225"/>
      <c r="J100" s="225"/>
      <c r="K100" s="221"/>
      <c r="L100" s="221"/>
      <c r="M100" s="226"/>
      <c r="N100" s="227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9"/>
      <c r="Z100" s="13"/>
      <c r="AA100" s="13"/>
      <c r="AB100" s="13"/>
      <c r="AC100" s="13"/>
      <c r="AD100" s="13"/>
      <c r="AE100" s="13"/>
      <c r="AT100" s="230" t="s">
        <v>126</v>
      </c>
      <c r="AU100" s="230" t="s">
        <v>80</v>
      </c>
      <c r="AV100" s="13" t="s">
        <v>80</v>
      </c>
      <c r="AW100" s="13" t="s">
        <v>5</v>
      </c>
      <c r="AX100" s="13" t="s">
        <v>78</v>
      </c>
      <c r="AY100" s="230" t="s">
        <v>112</v>
      </c>
    </row>
    <row r="101" spans="1:65" s="2" customFormat="1" ht="22.2" customHeight="1">
      <c r="A101" s="38"/>
      <c r="B101" s="39"/>
      <c r="C101" s="199" t="s">
        <v>154</v>
      </c>
      <c r="D101" s="199" t="s">
        <v>115</v>
      </c>
      <c r="E101" s="200" t="s">
        <v>155</v>
      </c>
      <c r="F101" s="201" t="s">
        <v>156</v>
      </c>
      <c r="G101" s="202" t="s">
        <v>118</v>
      </c>
      <c r="H101" s="203">
        <v>0.069</v>
      </c>
      <c r="I101" s="204"/>
      <c r="J101" s="204"/>
      <c r="K101" s="205">
        <f>ROUND(P101*H101,2)</f>
        <v>0</v>
      </c>
      <c r="L101" s="201" t="s">
        <v>119</v>
      </c>
      <c r="M101" s="44"/>
      <c r="N101" s="206" t="s">
        <v>20</v>
      </c>
      <c r="O101" s="207" t="s">
        <v>42</v>
      </c>
      <c r="P101" s="208">
        <f>I101+J101</f>
        <v>0</v>
      </c>
      <c r="Q101" s="208">
        <f>ROUND(I101*H101,2)</f>
        <v>0</v>
      </c>
      <c r="R101" s="208">
        <f>ROUND(J101*H101,2)</f>
        <v>0</v>
      </c>
      <c r="S101" s="84"/>
      <c r="T101" s="209">
        <f>S101*H101</f>
        <v>0</v>
      </c>
      <c r="U101" s="209">
        <v>0</v>
      </c>
      <c r="V101" s="209">
        <f>U101*H101</f>
        <v>0</v>
      </c>
      <c r="W101" s="209">
        <v>0</v>
      </c>
      <c r="X101" s="209">
        <f>W101*H101</f>
        <v>0</v>
      </c>
      <c r="Y101" s="210" t="s">
        <v>20</v>
      </c>
      <c r="Z101" s="38"/>
      <c r="AA101" s="38"/>
      <c r="AB101" s="38"/>
      <c r="AC101" s="38"/>
      <c r="AD101" s="38"/>
      <c r="AE101" s="38"/>
      <c r="AR101" s="211" t="s">
        <v>120</v>
      </c>
      <c r="AT101" s="211" t="s">
        <v>115</v>
      </c>
      <c r="AU101" s="211" t="s">
        <v>80</v>
      </c>
      <c r="AY101" s="17" t="s">
        <v>112</v>
      </c>
      <c r="BE101" s="212">
        <f>IF(O101="základní",K101,0)</f>
        <v>0</v>
      </c>
      <c r="BF101" s="212">
        <f>IF(O101="snížená",K101,0)</f>
        <v>0</v>
      </c>
      <c r="BG101" s="212">
        <f>IF(O101="zákl. přenesená",K101,0)</f>
        <v>0</v>
      </c>
      <c r="BH101" s="212">
        <f>IF(O101="sníž. přenesená",K101,0)</f>
        <v>0</v>
      </c>
      <c r="BI101" s="212">
        <f>IF(O101="nulová",K101,0)</f>
        <v>0</v>
      </c>
      <c r="BJ101" s="17" t="s">
        <v>78</v>
      </c>
      <c r="BK101" s="212">
        <f>ROUND(P101*H101,2)</f>
        <v>0</v>
      </c>
      <c r="BL101" s="17" t="s">
        <v>120</v>
      </c>
      <c r="BM101" s="211" t="s">
        <v>157</v>
      </c>
    </row>
    <row r="102" spans="1:47" s="2" customFormat="1" ht="12">
      <c r="A102" s="38"/>
      <c r="B102" s="39"/>
      <c r="C102" s="40"/>
      <c r="D102" s="213" t="s">
        <v>122</v>
      </c>
      <c r="E102" s="40"/>
      <c r="F102" s="214" t="s">
        <v>158</v>
      </c>
      <c r="G102" s="40"/>
      <c r="H102" s="40"/>
      <c r="I102" s="215"/>
      <c r="J102" s="215"/>
      <c r="K102" s="40"/>
      <c r="L102" s="40"/>
      <c r="M102" s="44"/>
      <c r="N102" s="216"/>
      <c r="O102" s="217"/>
      <c r="P102" s="84"/>
      <c r="Q102" s="84"/>
      <c r="R102" s="84"/>
      <c r="S102" s="84"/>
      <c r="T102" s="84"/>
      <c r="U102" s="84"/>
      <c r="V102" s="84"/>
      <c r="W102" s="84"/>
      <c r="X102" s="84"/>
      <c r="Y102" s="85"/>
      <c r="Z102" s="38"/>
      <c r="AA102" s="38"/>
      <c r="AB102" s="38"/>
      <c r="AC102" s="38"/>
      <c r="AD102" s="38"/>
      <c r="AE102" s="38"/>
      <c r="AT102" s="17" t="s">
        <v>122</v>
      </c>
      <c r="AU102" s="17" t="s">
        <v>80</v>
      </c>
    </row>
    <row r="103" spans="1:47" s="2" customFormat="1" ht="12">
      <c r="A103" s="38"/>
      <c r="B103" s="39"/>
      <c r="C103" s="40"/>
      <c r="D103" s="218" t="s">
        <v>124</v>
      </c>
      <c r="E103" s="40"/>
      <c r="F103" s="219" t="s">
        <v>159</v>
      </c>
      <c r="G103" s="40"/>
      <c r="H103" s="40"/>
      <c r="I103" s="215"/>
      <c r="J103" s="215"/>
      <c r="K103" s="40"/>
      <c r="L103" s="40"/>
      <c r="M103" s="44"/>
      <c r="N103" s="216"/>
      <c r="O103" s="217"/>
      <c r="P103" s="84"/>
      <c r="Q103" s="84"/>
      <c r="R103" s="84"/>
      <c r="S103" s="84"/>
      <c r="T103" s="84"/>
      <c r="U103" s="84"/>
      <c r="V103" s="84"/>
      <c r="W103" s="84"/>
      <c r="X103" s="84"/>
      <c r="Y103" s="85"/>
      <c r="Z103" s="38"/>
      <c r="AA103" s="38"/>
      <c r="AB103" s="38"/>
      <c r="AC103" s="38"/>
      <c r="AD103" s="38"/>
      <c r="AE103" s="38"/>
      <c r="AT103" s="17" t="s">
        <v>124</v>
      </c>
      <c r="AU103" s="17" t="s">
        <v>80</v>
      </c>
    </row>
    <row r="104" spans="1:51" s="13" customFormat="1" ht="12">
      <c r="A104" s="13"/>
      <c r="B104" s="220"/>
      <c r="C104" s="221"/>
      <c r="D104" s="213" t="s">
        <v>126</v>
      </c>
      <c r="E104" s="222" t="s">
        <v>20</v>
      </c>
      <c r="F104" s="223" t="s">
        <v>160</v>
      </c>
      <c r="G104" s="221"/>
      <c r="H104" s="224">
        <v>0.069</v>
      </c>
      <c r="I104" s="225"/>
      <c r="J104" s="225"/>
      <c r="K104" s="221"/>
      <c r="L104" s="221"/>
      <c r="M104" s="226"/>
      <c r="N104" s="227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9"/>
      <c r="Z104" s="13"/>
      <c r="AA104" s="13"/>
      <c r="AB104" s="13"/>
      <c r="AC104" s="13"/>
      <c r="AD104" s="13"/>
      <c r="AE104" s="13"/>
      <c r="AT104" s="230" t="s">
        <v>126</v>
      </c>
      <c r="AU104" s="230" t="s">
        <v>80</v>
      </c>
      <c r="AV104" s="13" t="s">
        <v>80</v>
      </c>
      <c r="AW104" s="13" t="s">
        <v>5</v>
      </c>
      <c r="AX104" s="13" t="s">
        <v>78</v>
      </c>
      <c r="AY104" s="230" t="s">
        <v>112</v>
      </c>
    </row>
    <row r="105" spans="1:65" s="2" customFormat="1" ht="19.8" customHeight="1">
      <c r="A105" s="38"/>
      <c r="B105" s="39"/>
      <c r="C105" s="199" t="s">
        <v>161</v>
      </c>
      <c r="D105" s="199" t="s">
        <v>115</v>
      </c>
      <c r="E105" s="200" t="s">
        <v>162</v>
      </c>
      <c r="F105" s="201" t="s">
        <v>163</v>
      </c>
      <c r="G105" s="202" t="s">
        <v>118</v>
      </c>
      <c r="H105" s="203">
        <v>0.046</v>
      </c>
      <c r="I105" s="204"/>
      <c r="J105" s="204"/>
      <c r="K105" s="205">
        <f>ROUND(P105*H105,2)</f>
        <v>0</v>
      </c>
      <c r="L105" s="201" t="s">
        <v>20</v>
      </c>
      <c r="M105" s="44"/>
      <c r="N105" s="206" t="s">
        <v>20</v>
      </c>
      <c r="O105" s="207" t="s">
        <v>42</v>
      </c>
      <c r="P105" s="208">
        <f>I105+J105</f>
        <v>0</v>
      </c>
      <c r="Q105" s="208">
        <f>ROUND(I105*H105,2)</f>
        <v>0</v>
      </c>
      <c r="R105" s="208">
        <f>ROUND(J105*H105,2)</f>
        <v>0</v>
      </c>
      <c r="S105" s="84"/>
      <c r="T105" s="209">
        <f>S105*H105</f>
        <v>0</v>
      </c>
      <c r="U105" s="209">
        <v>0</v>
      </c>
      <c r="V105" s="209">
        <f>U105*H105</f>
        <v>0</v>
      </c>
      <c r="W105" s="209">
        <v>0</v>
      </c>
      <c r="X105" s="209">
        <f>W105*H105</f>
        <v>0</v>
      </c>
      <c r="Y105" s="210" t="s">
        <v>20</v>
      </c>
      <c r="Z105" s="38"/>
      <c r="AA105" s="38"/>
      <c r="AB105" s="38"/>
      <c r="AC105" s="38"/>
      <c r="AD105" s="38"/>
      <c r="AE105" s="38"/>
      <c r="AR105" s="211" t="s">
        <v>120</v>
      </c>
      <c r="AT105" s="211" t="s">
        <v>115</v>
      </c>
      <c r="AU105" s="211" t="s">
        <v>80</v>
      </c>
      <c r="AY105" s="17" t="s">
        <v>112</v>
      </c>
      <c r="BE105" s="212">
        <f>IF(O105="základní",K105,0)</f>
        <v>0</v>
      </c>
      <c r="BF105" s="212">
        <f>IF(O105="snížená",K105,0)</f>
        <v>0</v>
      </c>
      <c r="BG105" s="212">
        <f>IF(O105="zákl. přenesená",K105,0)</f>
        <v>0</v>
      </c>
      <c r="BH105" s="212">
        <f>IF(O105="sníž. přenesená",K105,0)</f>
        <v>0</v>
      </c>
      <c r="BI105" s="212">
        <f>IF(O105="nulová",K105,0)</f>
        <v>0</v>
      </c>
      <c r="BJ105" s="17" t="s">
        <v>78</v>
      </c>
      <c r="BK105" s="212">
        <f>ROUND(P105*H105,2)</f>
        <v>0</v>
      </c>
      <c r="BL105" s="17" t="s">
        <v>120</v>
      </c>
      <c r="BM105" s="211" t="s">
        <v>164</v>
      </c>
    </row>
    <row r="106" spans="1:47" s="2" customFormat="1" ht="12">
      <c r="A106" s="38"/>
      <c r="B106" s="39"/>
      <c r="C106" s="40"/>
      <c r="D106" s="213" t="s">
        <v>122</v>
      </c>
      <c r="E106" s="40"/>
      <c r="F106" s="214" t="s">
        <v>165</v>
      </c>
      <c r="G106" s="40"/>
      <c r="H106" s="40"/>
      <c r="I106" s="215"/>
      <c r="J106" s="215"/>
      <c r="K106" s="40"/>
      <c r="L106" s="40"/>
      <c r="M106" s="44"/>
      <c r="N106" s="216"/>
      <c r="O106" s="217"/>
      <c r="P106" s="84"/>
      <c r="Q106" s="84"/>
      <c r="R106" s="84"/>
      <c r="S106" s="84"/>
      <c r="T106" s="84"/>
      <c r="U106" s="84"/>
      <c r="V106" s="84"/>
      <c r="W106" s="84"/>
      <c r="X106" s="84"/>
      <c r="Y106" s="85"/>
      <c r="Z106" s="38"/>
      <c r="AA106" s="38"/>
      <c r="AB106" s="38"/>
      <c r="AC106" s="38"/>
      <c r="AD106" s="38"/>
      <c r="AE106" s="38"/>
      <c r="AT106" s="17" t="s">
        <v>122</v>
      </c>
      <c r="AU106" s="17" t="s">
        <v>80</v>
      </c>
    </row>
    <row r="107" spans="1:51" s="13" customFormat="1" ht="12">
      <c r="A107" s="13"/>
      <c r="B107" s="220"/>
      <c r="C107" s="221"/>
      <c r="D107" s="213" t="s">
        <v>126</v>
      </c>
      <c r="E107" s="222" t="s">
        <v>20</v>
      </c>
      <c r="F107" s="223" t="s">
        <v>153</v>
      </c>
      <c r="G107" s="221"/>
      <c r="H107" s="224">
        <v>0.046</v>
      </c>
      <c r="I107" s="225"/>
      <c r="J107" s="225"/>
      <c r="K107" s="221"/>
      <c r="L107" s="221"/>
      <c r="M107" s="226"/>
      <c r="N107" s="227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9"/>
      <c r="Z107" s="13"/>
      <c r="AA107" s="13"/>
      <c r="AB107" s="13"/>
      <c r="AC107" s="13"/>
      <c r="AD107" s="13"/>
      <c r="AE107" s="13"/>
      <c r="AT107" s="230" t="s">
        <v>126</v>
      </c>
      <c r="AU107" s="230" t="s">
        <v>80</v>
      </c>
      <c r="AV107" s="13" t="s">
        <v>80</v>
      </c>
      <c r="AW107" s="13" t="s">
        <v>5</v>
      </c>
      <c r="AX107" s="13" t="s">
        <v>78</v>
      </c>
      <c r="AY107" s="230" t="s">
        <v>112</v>
      </c>
    </row>
    <row r="108" spans="1:65" s="2" customFormat="1" ht="19.8" customHeight="1">
      <c r="A108" s="38"/>
      <c r="B108" s="39"/>
      <c r="C108" s="199" t="s">
        <v>166</v>
      </c>
      <c r="D108" s="199" t="s">
        <v>115</v>
      </c>
      <c r="E108" s="200" t="s">
        <v>167</v>
      </c>
      <c r="F108" s="201" t="s">
        <v>168</v>
      </c>
      <c r="G108" s="202" t="s">
        <v>118</v>
      </c>
      <c r="H108" s="203">
        <v>0.069</v>
      </c>
      <c r="I108" s="204"/>
      <c r="J108" s="204"/>
      <c r="K108" s="205">
        <f>ROUND(P108*H108,2)</f>
        <v>0</v>
      </c>
      <c r="L108" s="201" t="s">
        <v>20</v>
      </c>
      <c r="M108" s="44"/>
      <c r="N108" s="206" t="s">
        <v>20</v>
      </c>
      <c r="O108" s="207" t="s">
        <v>42</v>
      </c>
      <c r="P108" s="208">
        <f>I108+J108</f>
        <v>0</v>
      </c>
      <c r="Q108" s="208">
        <f>ROUND(I108*H108,2)</f>
        <v>0</v>
      </c>
      <c r="R108" s="208">
        <f>ROUND(J108*H108,2)</f>
        <v>0</v>
      </c>
      <c r="S108" s="84"/>
      <c r="T108" s="209">
        <f>S108*H108</f>
        <v>0</v>
      </c>
      <c r="U108" s="209">
        <v>0</v>
      </c>
      <c r="V108" s="209">
        <f>U108*H108</f>
        <v>0</v>
      </c>
      <c r="W108" s="209">
        <v>0</v>
      </c>
      <c r="X108" s="209">
        <f>W108*H108</f>
        <v>0</v>
      </c>
      <c r="Y108" s="210" t="s">
        <v>20</v>
      </c>
      <c r="Z108" s="38"/>
      <c r="AA108" s="38"/>
      <c r="AB108" s="38"/>
      <c r="AC108" s="38"/>
      <c r="AD108" s="38"/>
      <c r="AE108" s="38"/>
      <c r="AR108" s="211" t="s">
        <v>120</v>
      </c>
      <c r="AT108" s="211" t="s">
        <v>115</v>
      </c>
      <c r="AU108" s="211" t="s">
        <v>80</v>
      </c>
      <c r="AY108" s="17" t="s">
        <v>112</v>
      </c>
      <c r="BE108" s="212">
        <f>IF(O108="základní",K108,0)</f>
        <v>0</v>
      </c>
      <c r="BF108" s="212">
        <f>IF(O108="snížená",K108,0)</f>
        <v>0</v>
      </c>
      <c r="BG108" s="212">
        <f>IF(O108="zákl. přenesená",K108,0)</f>
        <v>0</v>
      </c>
      <c r="BH108" s="212">
        <f>IF(O108="sníž. přenesená",K108,0)</f>
        <v>0</v>
      </c>
      <c r="BI108" s="212">
        <f>IF(O108="nulová",K108,0)</f>
        <v>0</v>
      </c>
      <c r="BJ108" s="17" t="s">
        <v>78</v>
      </c>
      <c r="BK108" s="212">
        <f>ROUND(P108*H108,2)</f>
        <v>0</v>
      </c>
      <c r="BL108" s="17" t="s">
        <v>120</v>
      </c>
      <c r="BM108" s="211" t="s">
        <v>169</v>
      </c>
    </row>
    <row r="109" spans="1:47" s="2" customFormat="1" ht="12">
      <c r="A109" s="38"/>
      <c r="B109" s="39"/>
      <c r="C109" s="40"/>
      <c r="D109" s="213" t="s">
        <v>122</v>
      </c>
      <c r="E109" s="40"/>
      <c r="F109" s="214" t="s">
        <v>170</v>
      </c>
      <c r="G109" s="40"/>
      <c r="H109" s="40"/>
      <c r="I109" s="215"/>
      <c r="J109" s="215"/>
      <c r="K109" s="40"/>
      <c r="L109" s="40"/>
      <c r="M109" s="44"/>
      <c r="N109" s="216"/>
      <c r="O109" s="217"/>
      <c r="P109" s="84"/>
      <c r="Q109" s="84"/>
      <c r="R109" s="84"/>
      <c r="S109" s="84"/>
      <c r="T109" s="84"/>
      <c r="U109" s="84"/>
      <c r="V109" s="84"/>
      <c r="W109" s="84"/>
      <c r="X109" s="84"/>
      <c r="Y109" s="85"/>
      <c r="Z109" s="38"/>
      <c r="AA109" s="38"/>
      <c r="AB109" s="38"/>
      <c r="AC109" s="38"/>
      <c r="AD109" s="38"/>
      <c r="AE109" s="38"/>
      <c r="AT109" s="17" t="s">
        <v>122</v>
      </c>
      <c r="AU109" s="17" t="s">
        <v>80</v>
      </c>
    </row>
    <row r="110" spans="1:51" s="13" customFormat="1" ht="12">
      <c r="A110" s="13"/>
      <c r="B110" s="220"/>
      <c r="C110" s="221"/>
      <c r="D110" s="213" t="s">
        <v>126</v>
      </c>
      <c r="E110" s="222" t="s">
        <v>20</v>
      </c>
      <c r="F110" s="223" t="s">
        <v>160</v>
      </c>
      <c r="G110" s="221"/>
      <c r="H110" s="224">
        <v>0.069</v>
      </c>
      <c r="I110" s="225"/>
      <c r="J110" s="225"/>
      <c r="K110" s="221"/>
      <c r="L110" s="221"/>
      <c r="M110" s="226"/>
      <c r="N110" s="227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9"/>
      <c r="Z110" s="13"/>
      <c r="AA110" s="13"/>
      <c r="AB110" s="13"/>
      <c r="AC110" s="13"/>
      <c r="AD110" s="13"/>
      <c r="AE110" s="13"/>
      <c r="AT110" s="230" t="s">
        <v>126</v>
      </c>
      <c r="AU110" s="230" t="s">
        <v>80</v>
      </c>
      <c r="AV110" s="13" t="s">
        <v>80</v>
      </c>
      <c r="AW110" s="13" t="s">
        <v>5</v>
      </c>
      <c r="AX110" s="13" t="s">
        <v>78</v>
      </c>
      <c r="AY110" s="230" t="s">
        <v>112</v>
      </c>
    </row>
    <row r="111" spans="1:65" s="2" customFormat="1" ht="14.4" customHeight="1">
      <c r="A111" s="38"/>
      <c r="B111" s="39"/>
      <c r="C111" s="199" t="s">
        <v>171</v>
      </c>
      <c r="D111" s="199" t="s">
        <v>115</v>
      </c>
      <c r="E111" s="200" t="s">
        <v>172</v>
      </c>
      <c r="F111" s="201" t="s">
        <v>173</v>
      </c>
      <c r="G111" s="202" t="s">
        <v>174</v>
      </c>
      <c r="H111" s="203">
        <v>3</v>
      </c>
      <c r="I111" s="204"/>
      <c r="J111" s="204"/>
      <c r="K111" s="205">
        <f>ROUND(P111*H111,2)</f>
        <v>0</v>
      </c>
      <c r="L111" s="201" t="s">
        <v>20</v>
      </c>
      <c r="M111" s="44"/>
      <c r="N111" s="206" t="s">
        <v>20</v>
      </c>
      <c r="O111" s="207" t="s">
        <v>42</v>
      </c>
      <c r="P111" s="208">
        <f>I111+J111</f>
        <v>0</v>
      </c>
      <c r="Q111" s="208">
        <f>ROUND(I111*H111,2)</f>
        <v>0</v>
      </c>
      <c r="R111" s="208">
        <f>ROUND(J111*H111,2)</f>
        <v>0</v>
      </c>
      <c r="S111" s="84"/>
      <c r="T111" s="209">
        <f>S111*H111</f>
        <v>0</v>
      </c>
      <c r="U111" s="209">
        <v>0</v>
      </c>
      <c r="V111" s="209">
        <f>U111*H111</f>
        <v>0</v>
      </c>
      <c r="W111" s="209">
        <v>0</v>
      </c>
      <c r="X111" s="209">
        <f>W111*H111</f>
        <v>0</v>
      </c>
      <c r="Y111" s="210" t="s">
        <v>20</v>
      </c>
      <c r="Z111" s="38"/>
      <c r="AA111" s="38"/>
      <c r="AB111" s="38"/>
      <c r="AC111" s="38"/>
      <c r="AD111" s="38"/>
      <c r="AE111" s="38"/>
      <c r="AR111" s="211" t="s">
        <v>120</v>
      </c>
      <c r="AT111" s="211" t="s">
        <v>115</v>
      </c>
      <c r="AU111" s="211" t="s">
        <v>80</v>
      </c>
      <c r="AY111" s="17" t="s">
        <v>112</v>
      </c>
      <c r="BE111" s="212">
        <f>IF(O111="základní",K111,0)</f>
        <v>0</v>
      </c>
      <c r="BF111" s="212">
        <f>IF(O111="snížená",K111,0)</f>
        <v>0</v>
      </c>
      <c r="BG111" s="212">
        <f>IF(O111="zákl. přenesená",K111,0)</f>
        <v>0</v>
      </c>
      <c r="BH111" s="212">
        <f>IF(O111="sníž. přenesená",K111,0)</f>
        <v>0</v>
      </c>
      <c r="BI111" s="212">
        <f>IF(O111="nulová",K111,0)</f>
        <v>0</v>
      </c>
      <c r="BJ111" s="17" t="s">
        <v>78</v>
      </c>
      <c r="BK111" s="212">
        <f>ROUND(P111*H111,2)</f>
        <v>0</v>
      </c>
      <c r="BL111" s="17" t="s">
        <v>120</v>
      </c>
      <c r="BM111" s="211" t="s">
        <v>175</v>
      </c>
    </row>
    <row r="112" spans="1:47" s="2" customFormat="1" ht="12">
      <c r="A112" s="38"/>
      <c r="B112" s="39"/>
      <c r="C112" s="40"/>
      <c r="D112" s="213" t="s">
        <v>122</v>
      </c>
      <c r="E112" s="40"/>
      <c r="F112" s="214" t="s">
        <v>173</v>
      </c>
      <c r="G112" s="40"/>
      <c r="H112" s="40"/>
      <c r="I112" s="215"/>
      <c r="J112" s="215"/>
      <c r="K112" s="40"/>
      <c r="L112" s="40"/>
      <c r="M112" s="44"/>
      <c r="N112" s="216"/>
      <c r="O112" s="217"/>
      <c r="P112" s="84"/>
      <c r="Q112" s="84"/>
      <c r="R112" s="84"/>
      <c r="S112" s="84"/>
      <c r="T112" s="84"/>
      <c r="U112" s="84"/>
      <c r="V112" s="84"/>
      <c r="W112" s="84"/>
      <c r="X112" s="84"/>
      <c r="Y112" s="85"/>
      <c r="Z112" s="38"/>
      <c r="AA112" s="38"/>
      <c r="AB112" s="38"/>
      <c r="AC112" s="38"/>
      <c r="AD112" s="38"/>
      <c r="AE112" s="38"/>
      <c r="AT112" s="17" t="s">
        <v>122</v>
      </c>
      <c r="AU112" s="17" t="s">
        <v>80</v>
      </c>
    </row>
    <row r="113" spans="1:65" s="2" customFormat="1" ht="22.2" customHeight="1">
      <c r="A113" s="38"/>
      <c r="B113" s="39"/>
      <c r="C113" s="199" t="s">
        <v>8</v>
      </c>
      <c r="D113" s="199" t="s">
        <v>115</v>
      </c>
      <c r="E113" s="200" t="s">
        <v>176</v>
      </c>
      <c r="F113" s="201" t="s">
        <v>177</v>
      </c>
      <c r="G113" s="202" t="s">
        <v>137</v>
      </c>
      <c r="H113" s="203">
        <v>122.025</v>
      </c>
      <c r="I113" s="204"/>
      <c r="J113" s="204"/>
      <c r="K113" s="205">
        <f>ROUND(P113*H113,2)</f>
        <v>0</v>
      </c>
      <c r="L113" s="201" t="s">
        <v>20</v>
      </c>
      <c r="M113" s="44"/>
      <c r="N113" s="206" t="s">
        <v>20</v>
      </c>
      <c r="O113" s="207" t="s">
        <v>42</v>
      </c>
      <c r="P113" s="208">
        <f>I113+J113</f>
        <v>0</v>
      </c>
      <c r="Q113" s="208">
        <f>ROUND(I113*H113,2)</f>
        <v>0</v>
      </c>
      <c r="R113" s="208">
        <f>ROUND(J113*H113,2)</f>
        <v>0</v>
      </c>
      <c r="S113" s="84"/>
      <c r="T113" s="209">
        <f>S113*H113</f>
        <v>0</v>
      </c>
      <c r="U113" s="209">
        <v>0</v>
      </c>
      <c r="V113" s="209">
        <f>U113*H113</f>
        <v>0</v>
      </c>
      <c r="W113" s="209">
        <v>0</v>
      </c>
      <c r="X113" s="209">
        <f>W113*H113</f>
        <v>0</v>
      </c>
      <c r="Y113" s="210" t="s">
        <v>20</v>
      </c>
      <c r="Z113" s="38"/>
      <c r="AA113" s="38"/>
      <c r="AB113" s="38"/>
      <c r="AC113" s="38"/>
      <c r="AD113" s="38"/>
      <c r="AE113" s="38"/>
      <c r="AR113" s="211" t="s">
        <v>120</v>
      </c>
      <c r="AT113" s="211" t="s">
        <v>115</v>
      </c>
      <c r="AU113" s="211" t="s">
        <v>80</v>
      </c>
      <c r="AY113" s="17" t="s">
        <v>112</v>
      </c>
      <c r="BE113" s="212">
        <f>IF(O113="základní",K113,0)</f>
        <v>0</v>
      </c>
      <c r="BF113" s="212">
        <f>IF(O113="snížená",K113,0)</f>
        <v>0</v>
      </c>
      <c r="BG113" s="212">
        <f>IF(O113="zákl. přenesená",K113,0)</f>
        <v>0</v>
      </c>
      <c r="BH113" s="212">
        <f>IF(O113="sníž. přenesená",K113,0)</f>
        <v>0</v>
      </c>
      <c r="BI113" s="212">
        <f>IF(O113="nulová",K113,0)</f>
        <v>0</v>
      </c>
      <c r="BJ113" s="17" t="s">
        <v>78</v>
      </c>
      <c r="BK113" s="212">
        <f>ROUND(P113*H113,2)</f>
        <v>0</v>
      </c>
      <c r="BL113" s="17" t="s">
        <v>120</v>
      </c>
      <c r="BM113" s="211" t="s">
        <v>178</v>
      </c>
    </row>
    <row r="114" spans="1:47" s="2" customFormat="1" ht="12">
      <c r="A114" s="38"/>
      <c r="B114" s="39"/>
      <c r="C114" s="40"/>
      <c r="D114" s="213" t="s">
        <v>122</v>
      </c>
      <c r="E114" s="40"/>
      <c r="F114" s="214" t="s">
        <v>179</v>
      </c>
      <c r="G114" s="40"/>
      <c r="H114" s="40"/>
      <c r="I114" s="215"/>
      <c r="J114" s="215"/>
      <c r="K114" s="40"/>
      <c r="L114" s="40"/>
      <c r="M114" s="44"/>
      <c r="N114" s="242"/>
      <c r="O114" s="243"/>
      <c r="P114" s="244"/>
      <c r="Q114" s="244"/>
      <c r="R114" s="244"/>
      <c r="S114" s="244"/>
      <c r="T114" s="244"/>
      <c r="U114" s="244"/>
      <c r="V114" s="244"/>
      <c r="W114" s="244"/>
      <c r="X114" s="244"/>
      <c r="Y114" s="245"/>
      <c r="Z114" s="38"/>
      <c r="AA114" s="38"/>
      <c r="AB114" s="38"/>
      <c r="AC114" s="38"/>
      <c r="AD114" s="38"/>
      <c r="AE114" s="38"/>
      <c r="AT114" s="17" t="s">
        <v>122</v>
      </c>
      <c r="AU114" s="17" t="s">
        <v>80</v>
      </c>
    </row>
    <row r="115" spans="1:31" s="2" customFormat="1" ht="6.95" customHeight="1">
      <c r="A115" s="38"/>
      <c r="B115" s="59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44"/>
      <c r="N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</sheetData>
  <sheetProtection password="CC35" sheet="1" objects="1" scenarios="1" formatColumns="0" formatRows="0" autoFilter="0"/>
  <autoFilter ref="C76:L114"/>
  <mergeCells count="6">
    <mergeCell ref="E7:H7"/>
    <mergeCell ref="E16:H16"/>
    <mergeCell ref="E25:H25"/>
    <mergeCell ref="E48:H48"/>
    <mergeCell ref="E69:H69"/>
    <mergeCell ref="M2:Z2"/>
  </mergeCells>
  <hyperlinks>
    <hyperlink ref="F82" r:id="rId1" display="https://podminky.urs.cz/item/CS_URS_2023_01/111103212"/>
    <hyperlink ref="F86" r:id="rId2" display="https://podminky.urs.cz/item/CS_URS_2023_01/111103222"/>
    <hyperlink ref="F90" r:id="rId3" display="https://podminky.urs.cz/item/CS_URS_2023_01/125703301"/>
    <hyperlink ref="F99" r:id="rId4" display="https://podminky.urs.cz/item/CS_URS_2023_01/185803106"/>
    <hyperlink ref="F103" r:id="rId5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6" customWidth="1"/>
    <col min="2" max="2" width="1.7109375" style="246" customWidth="1"/>
    <col min="3" max="4" width="5.00390625" style="246" customWidth="1"/>
    <col min="5" max="5" width="11.7109375" style="246" customWidth="1"/>
    <col min="6" max="6" width="9.140625" style="246" customWidth="1"/>
    <col min="7" max="7" width="5.00390625" style="246" customWidth="1"/>
    <col min="8" max="8" width="77.8515625" style="246" customWidth="1"/>
    <col min="9" max="10" width="20.00390625" style="246" customWidth="1"/>
    <col min="11" max="11" width="1.7109375" style="246" customWidth="1"/>
  </cols>
  <sheetData>
    <row r="1" s="1" customFormat="1" ht="37.5" customHeight="1"/>
    <row r="2" spans="2:11" s="1" customFormat="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5" customFormat="1" ht="45" customHeight="1">
      <c r="B3" s="250"/>
      <c r="C3" s="251" t="s">
        <v>180</v>
      </c>
      <c r="D3" s="251"/>
      <c r="E3" s="251"/>
      <c r="F3" s="251"/>
      <c r="G3" s="251"/>
      <c r="H3" s="251"/>
      <c r="I3" s="251"/>
      <c r="J3" s="251"/>
      <c r="K3" s="252"/>
    </row>
    <row r="4" spans="2:11" s="1" customFormat="1" ht="25.5" customHeight="1">
      <c r="B4" s="253"/>
      <c r="C4" s="254" t="s">
        <v>181</v>
      </c>
      <c r="D4" s="254"/>
      <c r="E4" s="254"/>
      <c r="F4" s="254"/>
      <c r="G4" s="254"/>
      <c r="H4" s="254"/>
      <c r="I4" s="254"/>
      <c r="J4" s="254"/>
      <c r="K4" s="255"/>
    </row>
    <row r="5" spans="2:11" s="1" customFormat="1" ht="5.25" customHeight="1">
      <c r="B5" s="253"/>
      <c r="C5" s="256"/>
      <c r="D5" s="256"/>
      <c r="E5" s="256"/>
      <c r="F5" s="256"/>
      <c r="G5" s="256"/>
      <c r="H5" s="256"/>
      <c r="I5" s="256"/>
      <c r="J5" s="256"/>
      <c r="K5" s="255"/>
    </row>
    <row r="6" spans="2:11" s="1" customFormat="1" ht="15" customHeight="1">
      <c r="B6" s="253"/>
      <c r="C6" s="257" t="s">
        <v>182</v>
      </c>
      <c r="D6" s="257"/>
      <c r="E6" s="257"/>
      <c r="F6" s="257"/>
      <c r="G6" s="257"/>
      <c r="H6" s="257"/>
      <c r="I6" s="257"/>
      <c r="J6" s="257"/>
      <c r="K6" s="255"/>
    </row>
    <row r="7" spans="2:11" s="1" customFormat="1" ht="15" customHeight="1">
      <c r="B7" s="258"/>
      <c r="C7" s="257" t="s">
        <v>183</v>
      </c>
      <c r="D7" s="257"/>
      <c r="E7" s="257"/>
      <c r="F7" s="257"/>
      <c r="G7" s="257"/>
      <c r="H7" s="257"/>
      <c r="I7" s="257"/>
      <c r="J7" s="257"/>
      <c r="K7" s="255"/>
    </row>
    <row r="8" spans="2:11" s="1" customFormat="1" ht="12.75" customHeight="1">
      <c r="B8" s="258"/>
      <c r="C8" s="257"/>
      <c r="D8" s="257"/>
      <c r="E8" s="257"/>
      <c r="F8" s="257"/>
      <c r="G8" s="257"/>
      <c r="H8" s="257"/>
      <c r="I8" s="257"/>
      <c r="J8" s="257"/>
      <c r="K8" s="255"/>
    </row>
    <row r="9" spans="2:11" s="1" customFormat="1" ht="15" customHeight="1">
      <c r="B9" s="258"/>
      <c r="C9" s="257" t="s">
        <v>184</v>
      </c>
      <c r="D9" s="257"/>
      <c r="E9" s="257"/>
      <c r="F9" s="257"/>
      <c r="G9" s="257"/>
      <c r="H9" s="257"/>
      <c r="I9" s="257"/>
      <c r="J9" s="257"/>
      <c r="K9" s="255"/>
    </row>
    <row r="10" spans="2:11" s="1" customFormat="1" ht="15" customHeight="1">
      <c r="B10" s="258"/>
      <c r="C10" s="257"/>
      <c r="D10" s="257" t="s">
        <v>185</v>
      </c>
      <c r="E10" s="257"/>
      <c r="F10" s="257"/>
      <c r="G10" s="257"/>
      <c r="H10" s="257"/>
      <c r="I10" s="257"/>
      <c r="J10" s="257"/>
      <c r="K10" s="255"/>
    </row>
    <row r="11" spans="2:11" s="1" customFormat="1" ht="15" customHeight="1">
      <c r="B11" s="258"/>
      <c r="C11" s="259"/>
      <c r="D11" s="257" t="s">
        <v>186</v>
      </c>
      <c r="E11" s="257"/>
      <c r="F11" s="257"/>
      <c r="G11" s="257"/>
      <c r="H11" s="257"/>
      <c r="I11" s="257"/>
      <c r="J11" s="257"/>
      <c r="K11" s="255"/>
    </row>
    <row r="12" spans="2:11" s="1" customFormat="1" ht="15" customHeight="1">
      <c r="B12" s="258"/>
      <c r="C12" s="259"/>
      <c r="D12" s="257"/>
      <c r="E12" s="257"/>
      <c r="F12" s="257"/>
      <c r="G12" s="257"/>
      <c r="H12" s="257"/>
      <c r="I12" s="257"/>
      <c r="J12" s="257"/>
      <c r="K12" s="255"/>
    </row>
    <row r="13" spans="2:11" s="1" customFormat="1" ht="15" customHeight="1">
      <c r="B13" s="258"/>
      <c r="C13" s="259"/>
      <c r="D13" s="260" t="s">
        <v>187</v>
      </c>
      <c r="E13" s="257"/>
      <c r="F13" s="257"/>
      <c r="G13" s="257"/>
      <c r="H13" s="257"/>
      <c r="I13" s="257"/>
      <c r="J13" s="257"/>
      <c r="K13" s="255"/>
    </row>
    <row r="14" spans="2:11" s="1" customFormat="1" ht="12.75" customHeight="1">
      <c r="B14" s="258"/>
      <c r="C14" s="259"/>
      <c r="D14" s="259"/>
      <c r="E14" s="259"/>
      <c r="F14" s="259"/>
      <c r="G14" s="259"/>
      <c r="H14" s="259"/>
      <c r="I14" s="259"/>
      <c r="J14" s="259"/>
      <c r="K14" s="255"/>
    </row>
    <row r="15" spans="2:11" s="1" customFormat="1" ht="15" customHeight="1">
      <c r="B15" s="258"/>
      <c r="C15" s="259"/>
      <c r="D15" s="257" t="s">
        <v>188</v>
      </c>
      <c r="E15" s="257"/>
      <c r="F15" s="257"/>
      <c r="G15" s="257"/>
      <c r="H15" s="257"/>
      <c r="I15" s="257"/>
      <c r="J15" s="257"/>
      <c r="K15" s="255"/>
    </row>
    <row r="16" spans="2:11" s="1" customFormat="1" ht="15" customHeight="1">
      <c r="B16" s="258"/>
      <c r="C16" s="259"/>
      <c r="D16" s="257" t="s">
        <v>189</v>
      </c>
      <c r="E16" s="257"/>
      <c r="F16" s="257"/>
      <c r="G16" s="257"/>
      <c r="H16" s="257"/>
      <c r="I16" s="257"/>
      <c r="J16" s="257"/>
      <c r="K16" s="255"/>
    </row>
    <row r="17" spans="2:11" s="1" customFormat="1" ht="15" customHeight="1">
      <c r="B17" s="258"/>
      <c r="C17" s="259"/>
      <c r="D17" s="257" t="s">
        <v>190</v>
      </c>
      <c r="E17" s="257"/>
      <c r="F17" s="257"/>
      <c r="G17" s="257"/>
      <c r="H17" s="257"/>
      <c r="I17" s="257"/>
      <c r="J17" s="257"/>
      <c r="K17" s="255"/>
    </row>
    <row r="18" spans="2:11" s="1" customFormat="1" ht="15" customHeight="1">
      <c r="B18" s="258"/>
      <c r="C18" s="259"/>
      <c r="D18" s="259"/>
      <c r="E18" s="261" t="s">
        <v>77</v>
      </c>
      <c r="F18" s="257" t="s">
        <v>191</v>
      </c>
      <c r="G18" s="257"/>
      <c r="H18" s="257"/>
      <c r="I18" s="257"/>
      <c r="J18" s="257"/>
      <c r="K18" s="255"/>
    </row>
    <row r="19" spans="2:11" s="1" customFormat="1" ht="15" customHeight="1">
      <c r="B19" s="258"/>
      <c r="C19" s="259"/>
      <c r="D19" s="259"/>
      <c r="E19" s="261" t="s">
        <v>192</v>
      </c>
      <c r="F19" s="257" t="s">
        <v>193</v>
      </c>
      <c r="G19" s="257"/>
      <c r="H19" s="257"/>
      <c r="I19" s="257"/>
      <c r="J19" s="257"/>
      <c r="K19" s="255"/>
    </row>
    <row r="20" spans="2:11" s="1" customFormat="1" ht="15" customHeight="1">
      <c r="B20" s="258"/>
      <c r="C20" s="259"/>
      <c r="D20" s="259"/>
      <c r="E20" s="261" t="s">
        <v>194</v>
      </c>
      <c r="F20" s="257" t="s">
        <v>195</v>
      </c>
      <c r="G20" s="257"/>
      <c r="H20" s="257"/>
      <c r="I20" s="257"/>
      <c r="J20" s="257"/>
      <c r="K20" s="255"/>
    </row>
    <row r="21" spans="2:11" s="1" customFormat="1" ht="15" customHeight="1">
      <c r="B21" s="258"/>
      <c r="C21" s="259"/>
      <c r="D21" s="259"/>
      <c r="E21" s="261" t="s">
        <v>196</v>
      </c>
      <c r="F21" s="257" t="s">
        <v>197</v>
      </c>
      <c r="G21" s="257"/>
      <c r="H21" s="257"/>
      <c r="I21" s="257"/>
      <c r="J21" s="257"/>
      <c r="K21" s="255"/>
    </row>
    <row r="22" spans="2:11" s="1" customFormat="1" ht="15" customHeight="1">
      <c r="B22" s="258"/>
      <c r="C22" s="259"/>
      <c r="D22" s="259"/>
      <c r="E22" s="261" t="s">
        <v>198</v>
      </c>
      <c r="F22" s="257" t="s">
        <v>199</v>
      </c>
      <c r="G22" s="257"/>
      <c r="H22" s="257"/>
      <c r="I22" s="257"/>
      <c r="J22" s="257"/>
      <c r="K22" s="255"/>
    </row>
    <row r="23" spans="2:11" s="1" customFormat="1" ht="15" customHeight="1">
      <c r="B23" s="258"/>
      <c r="C23" s="259"/>
      <c r="D23" s="259"/>
      <c r="E23" s="261" t="s">
        <v>200</v>
      </c>
      <c r="F23" s="257" t="s">
        <v>201</v>
      </c>
      <c r="G23" s="257"/>
      <c r="H23" s="257"/>
      <c r="I23" s="257"/>
      <c r="J23" s="257"/>
      <c r="K23" s="255"/>
    </row>
    <row r="24" spans="2:11" s="1" customFormat="1" ht="12.75" customHeight="1">
      <c r="B24" s="258"/>
      <c r="C24" s="259"/>
      <c r="D24" s="259"/>
      <c r="E24" s="259"/>
      <c r="F24" s="259"/>
      <c r="G24" s="259"/>
      <c r="H24" s="259"/>
      <c r="I24" s="259"/>
      <c r="J24" s="259"/>
      <c r="K24" s="255"/>
    </row>
    <row r="25" spans="2:11" s="1" customFormat="1" ht="15" customHeight="1">
      <c r="B25" s="258"/>
      <c r="C25" s="257" t="s">
        <v>202</v>
      </c>
      <c r="D25" s="257"/>
      <c r="E25" s="257"/>
      <c r="F25" s="257"/>
      <c r="G25" s="257"/>
      <c r="H25" s="257"/>
      <c r="I25" s="257"/>
      <c r="J25" s="257"/>
      <c r="K25" s="255"/>
    </row>
    <row r="26" spans="2:11" s="1" customFormat="1" ht="15" customHeight="1">
      <c r="B26" s="258"/>
      <c r="C26" s="257" t="s">
        <v>203</v>
      </c>
      <c r="D26" s="257"/>
      <c r="E26" s="257"/>
      <c r="F26" s="257"/>
      <c r="G26" s="257"/>
      <c r="H26" s="257"/>
      <c r="I26" s="257"/>
      <c r="J26" s="257"/>
      <c r="K26" s="255"/>
    </row>
    <row r="27" spans="2:11" s="1" customFormat="1" ht="15" customHeight="1">
      <c r="B27" s="258"/>
      <c r="C27" s="257"/>
      <c r="D27" s="257" t="s">
        <v>204</v>
      </c>
      <c r="E27" s="257"/>
      <c r="F27" s="257"/>
      <c r="G27" s="257"/>
      <c r="H27" s="257"/>
      <c r="I27" s="257"/>
      <c r="J27" s="257"/>
      <c r="K27" s="255"/>
    </row>
    <row r="28" spans="2:11" s="1" customFormat="1" ht="15" customHeight="1">
      <c r="B28" s="258"/>
      <c r="C28" s="259"/>
      <c r="D28" s="257" t="s">
        <v>205</v>
      </c>
      <c r="E28" s="257"/>
      <c r="F28" s="257"/>
      <c r="G28" s="257"/>
      <c r="H28" s="257"/>
      <c r="I28" s="257"/>
      <c r="J28" s="257"/>
      <c r="K28" s="255"/>
    </row>
    <row r="29" spans="2:11" s="1" customFormat="1" ht="12.75" customHeight="1">
      <c r="B29" s="258"/>
      <c r="C29" s="259"/>
      <c r="D29" s="259"/>
      <c r="E29" s="259"/>
      <c r="F29" s="259"/>
      <c r="G29" s="259"/>
      <c r="H29" s="259"/>
      <c r="I29" s="259"/>
      <c r="J29" s="259"/>
      <c r="K29" s="255"/>
    </row>
    <row r="30" spans="2:11" s="1" customFormat="1" ht="15" customHeight="1">
      <c r="B30" s="258"/>
      <c r="C30" s="259"/>
      <c r="D30" s="257" t="s">
        <v>206</v>
      </c>
      <c r="E30" s="257"/>
      <c r="F30" s="257"/>
      <c r="G30" s="257"/>
      <c r="H30" s="257"/>
      <c r="I30" s="257"/>
      <c r="J30" s="257"/>
      <c r="K30" s="255"/>
    </row>
    <row r="31" spans="2:11" s="1" customFormat="1" ht="15" customHeight="1">
      <c r="B31" s="258"/>
      <c r="C31" s="259"/>
      <c r="D31" s="257" t="s">
        <v>207</v>
      </c>
      <c r="E31" s="257"/>
      <c r="F31" s="257"/>
      <c r="G31" s="257"/>
      <c r="H31" s="257"/>
      <c r="I31" s="257"/>
      <c r="J31" s="257"/>
      <c r="K31" s="255"/>
    </row>
    <row r="32" spans="2:11" s="1" customFormat="1" ht="12.75" customHeight="1">
      <c r="B32" s="258"/>
      <c r="C32" s="259"/>
      <c r="D32" s="259"/>
      <c r="E32" s="259"/>
      <c r="F32" s="259"/>
      <c r="G32" s="259"/>
      <c r="H32" s="259"/>
      <c r="I32" s="259"/>
      <c r="J32" s="259"/>
      <c r="K32" s="255"/>
    </row>
    <row r="33" spans="2:11" s="1" customFormat="1" ht="15" customHeight="1">
      <c r="B33" s="258"/>
      <c r="C33" s="259"/>
      <c r="D33" s="257" t="s">
        <v>208</v>
      </c>
      <c r="E33" s="257"/>
      <c r="F33" s="257"/>
      <c r="G33" s="257"/>
      <c r="H33" s="257"/>
      <c r="I33" s="257"/>
      <c r="J33" s="257"/>
      <c r="K33" s="255"/>
    </row>
    <row r="34" spans="2:11" s="1" customFormat="1" ht="15" customHeight="1">
      <c r="B34" s="258"/>
      <c r="C34" s="259"/>
      <c r="D34" s="257" t="s">
        <v>209</v>
      </c>
      <c r="E34" s="257"/>
      <c r="F34" s="257"/>
      <c r="G34" s="257"/>
      <c r="H34" s="257"/>
      <c r="I34" s="257"/>
      <c r="J34" s="257"/>
      <c r="K34" s="255"/>
    </row>
    <row r="35" spans="2:11" s="1" customFormat="1" ht="15" customHeight="1">
      <c r="B35" s="258"/>
      <c r="C35" s="259"/>
      <c r="D35" s="257" t="s">
        <v>210</v>
      </c>
      <c r="E35" s="257"/>
      <c r="F35" s="257"/>
      <c r="G35" s="257"/>
      <c r="H35" s="257"/>
      <c r="I35" s="257"/>
      <c r="J35" s="257"/>
      <c r="K35" s="255"/>
    </row>
    <row r="36" spans="2:11" s="1" customFormat="1" ht="15" customHeight="1">
      <c r="B36" s="258"/>
      <c r="C36" s="259"/>
      <c r="D36" s="257"/>
      <c r="E36" s="260" t="s">
        <v>93</v>
      </c>
      <c r="F36" s="257"/>
      <c r="G36" s="257" t="s">
        <v>211</v>
      </c>
      <c r="H36" s="257"/>
      <c r="I36" s="257"/>
      <c r="J36" s="257"/>
      <c r="K36" s="255"/>
    </row>
    <row r="37" spans="2:11" s="1" customFormat="1" ht="30.75" customHeight="1">
      <c r="B37" s="258"/>
      <c r="C37" s="259"/>
      <c r="D37" s="257"/>
      <c r="E37" s="260" t="s">
        <v>212</v>
      </c>
      <c r="F37" s="257"/>
      <c r="G37" s="257" t="s">
        <v>213</v>
      </c>
      <c r="H37" s="257"/>
      <c r="I37" s="257"/>
      <c r="J37" s="257"/>
      <c r="K37" s="255"/>
    </row>
    <row r="38" spans="2:11" s="1" customFormat="1" ht="15" customHeight="1">
      <c r="B38" s="258"/>
      <c r="C38" s="259"/>
      <c r="D38" s="257"/>
      <c r="E38" s="260" t="s">
        <v>52</v>
      </c>
      <c r="F38" s="257"/>
      <c r="G38" s="257" t="s">
        <v>214</v>
      </c>
      <c r="H38" s="257"/>
      <c r="I38" s="257"/>
      <c r="J38" s="257"/>
      <c r="K38" s="255"/>
    </row>
    <row r="39" spans="2:11" s="1" customFormat="1" ht="15" customHeight="1">
      <c r="B39" s="258"/>
      <c r="C39" s="259"/>
      <c r="D39" s="257"/>
      <c r="E39" s="260" t="s">
        <v>53</v>
      </c>
      <c r="F39" s="257"/>
      <c r="G39" s="257" t="s">
        <v>215</v>
      </c>
      <c r="H39" s="257"/>
      <c r="I39" s="257"/>
      <c r="J39" s="257"/>
      <c r="K39" s="255"/>
    </row>
    <row r="40" spans="2:11" s="1" customFormat="1" ht="15" customHeight="1">
      <c r="B40" s="258"/>
      <c r="C40" s="259"/>
      <c r="D40" s="257"/>
      <c r="E40" s="260" t="s">
        <v>94</v>
      </c>
      <c r="F40" s="257"/>
      <c r="G40" s="257" t="s">
        <v>216</v>
      </c>
      <c r="H40" s="257"/>
      <c r="I40" s="257"/>
      <c r="J40" s="257"/>
      <c r="K40" s="255"/>
    </row>
    <row r="41" spans="2:11" s="1" customFormat="1" ht="15" customHeight="1">
      <c r="B41" s="258"/>
      <c r="C41" s="259"/>
      <c r="D41" s="257"/>
      <c r="E41" s="260" t="s">
        <v>95</v>
      </c>
      <c r="F41" s="257"/>
      <c r="G41" s="257" t="s">
        <v>217</v>
      </c>
      <c r="H41" s="257"/>
      <c r="I41" s="257"/>
      <c r="J41" s="257"/>
      <c r="K41" s="255"/>
    </row>
    <row r="42" spans="2:11" s="1" customFormat="1" ht="15" customHeight="1">
      <c r="B42" s="258"/>
      <c r="C42" s="259"/>
      <c r="D42" s="257"/>
      <c r="E42" s="260" t="s">
        <v>218</v>
      </c>
      <c r="F42" s="257"/>
      <c r="G42" s="257" t="s">
        <v>219</v>
      </c>
      <c r="H42" s="257"/>
      <c r="I42" s="257"/>
      <c r="J42" s="257"/>
      <c r="K42" s="255"/>
    </row>
    <row r="43" spans="2:11" s="1" customFormat="1" ht="15" customHeight="1">
      <c r="B43" s="258"/>
      <c r="C43" s="259"/>
      <c r="D43" s="257"/>
      <c r="E43" s="260"/>
      <c r="F43" s="257"/>
      <c r="G43" s="257" t="s">
        <v>220</v>
      </c>
      <c r="H43" s="257"/>
      <c r="I43" s="257"/>
      <c r="J43" s="257"/>
      <c r="K43" s="255"/>
    </row>
    <row r="44" spans="2:11" s="1" customFormat="1" ht="15" customHeight="1">
      <c r="B44" s="258"/>
      <c r="C44" s="259"/>
      <c r="D44" s="257"/>
      <c r="E44" s="260" t="s">
        <v>221</v>
      </c>
      <c r="F44" s="257"/>
      <c r="G44" s="257" t="s">
        <v>222</v>
      </c>
      <c r="H44" s="257"/>
      <c r="I44" s="257"/>
      <c r="J44" s="257"/>
      <c r="K44" s="255"/>
    </row>
    <row r="45" spans="2:11" s="1" customFormat="1" ht="15" customHeight="1">
      <c r="B45" s="258"/>
      <c r="C45" s="259"/>
      <c r="D45" s="257"/>
      <c r="E45" s="260" t="s">
        <v>98</v>
      </c>
      <c r="F45" s="257"/>
      <c r="G45" s="257" t="s">
        <v>223</v>
      </c>
      <c r="H45" s="257"/>
      <c r="I45" s="257"/>
      <c r="J45" s="257"/>
      <c r="K45" s="255"/>
    </row>
    <row r="46" spans="2:11" s="1" customFormat="1" ht="12.75" customHeight="1">
      <c r="B46" s="258"/>
      <c r="C46" s="259"/>
      <c r="D46" s="257"/>
      <c r="E46" s="257"/>
      <c r="F46" s="257"/>
      <c r="G46" s="257"/>
      <c r="H46" s="257"/>
      <c r="I46" s="257"/>
      <c r="J46" s="257"/>
      <c r="K46" s="255"/>
    </row>
    <row r="47" spans="2:11" s="1" customFormat="1" ht="15" customHeight="1">
      <c r="B47" s="258"/>
      <c r="C47" s="259"/>
      <c r="D47" s="257" t="s">
        <v>224</v>
      </c>
      <c r="E47" s="257"/>
      <c r="F47" s="257"/>
      <c r="G47" s="257"/>
      <c r="H47" s="257"/>
      <c r="I47" s="257"/>
      <c r="J47" s="257"/>
      <c r="K47" s="255"/>
    </row>
    <row r="48" spans="2:11" s="1" customFormat="1" ht="15" customHeight="1">
      <c r="B48" s="258"/>
      <c r="C48" s="259"/>
      <c r="D48" s="259"/>
      <c r="E48" s="257" t="s">
        <v>225</v>
      </c>
      <c r="F48" s="257"/>
      <c r="G48" s="257"/>
      <c r="H48" s="257"/>
      <c r="I48" s="257"/>
      <c r="J48" s="257"/>
      <c r="K48" s="255"/>
    </row>
    <row r="49" spans="2:11" s="1" customFormat="1" ht="15" customHeight="1">
      <c r="B49" s="258"/>
      <c r="C49" s="259"/>
      <c r="D49" s="259"/>
      <c r="E49" s="257" t="s">
        <v>226</v>
      </c>
      <c r="F49" s="257"/>
      <c r="G49" s="257"/>
      <c r="H49" s="257"/>
      <c r="I49" s="257"/>
      <c r="J49" s="257"/>
      <c r="K49" s="255"/>
    </row>
    <row r="50" spans="2:11" s="1" customFormat="1" ht="15" customHeight="1">
      <c r="B50" s="258"/>
      <c r="C50" s="259"/>
      <c r="D50" s="259"/>
      <c r="E50" s="257" t="s">
        <v>227</v>
      </c>
      <c r="F50" s="257"/>
      <c r="G50" s="257"/>
      <c r="H50" s="257"/>
      <c r="I50" s="257"/>
      <c r="J50" s="257"/>
      <c r="K50" s="255"/>
    </row>
    <row r="51" spans="2:11" s="1" customFormat="1" ht="15" customHeight="1">
      <c r="B51" s="258"/>
      <c r="C51" s="259"/>
      <c r="D51" s="257" t="s">
        <v>228</v>
      </c>
      <c r="E51" s="257"/>
      <c r="F51" s="257"/>
      <c r="G51" s="257"/>
      <c r="H51" s="257"/>
      <c r="I51" s="257"/>
      <c r="J51" s="257"/>
      <c r="K51" s="255"/>
    </row>
    <row r="52" spans="2:11" s="1" customFormat="1" ht="25.5" customHeight="1">
      <c r="B52" s="253"/>
      <c r="C52" s="254" t="s">
        <v>229</v>
      </c>
      <c r="D52" s="254"/>
      <c r="E52" s="254"/>
      <c r="F52" s="254"/>
      <c r="G52" s="254"/>
      <c r="H52" s="254"/>
      <c r="I52" s="254"/>
      <c r="J52" s="254"/>
      <c r="K52" s="255"/>
    </row>
    <row r="53" spans="2:11" s="1" customFormat="1" ht="5.25" customHeight="1">
      <c r="B53" s="253"/>
      <c r="C53" s="256"/>
      <c r="D53" s="256"/>
      <c r="E53" s="256"/>
      <c r="F53" s="256"/>
      <c r="G53" s="256"/>
      <c r="H53" s="256"/>
      <c r="I53" s="256"/>
      <c r="J53" s="256"/>
      <c r="K53" s="255"/>
    </row>
    <row r="54" spans="2:11" s="1" customFormat="1" ht="15" customHeight="1">
      <c r="B54" s="253"/>
      <c r="C54" s="257" t="s">
        <v>230</v>
      </c>
      <c r="D54" s="257"/>
      <c r="E54" s="257"/>
      <c r="F54" s="257"/>
      <c r="G54" s="257"/>
      <c r="H54" s="257"/>
      <c r="I54" s="257"/>
      <c r="J54" s="257"/>
      <c r="K54" s="255"/>
    </row>
    <row r="55" spans="2:11" s="1" customFormat="1" ht="15" customHeight="1">
      <c r="B55" s="253"/>
      <c r="C55" s="257" t="s">
        <v>231</v>
      </c>
      <c r="D55" s="257"/>
      <c r="E55" s="257"/>
      <c r="F55" s="257"/>
      <c r="G55" s="257"/>
      <c r="H55" s="257"/>
      <c r="I55" s="257"/>
      <c r="J55" s="257"/>
      <c r="K55" s="255"/>
    </row>
    <row r="56" spans="2:11" s="1" customFormat="1" ht="12.75" customHeight="1">
      <c r="B56" s="253"/>
      <c r="C56" s="257"/>
      <c r="D56" s="257"/>
      <c r="E56" s="257"/>
      <c r="F56" s="257"/>
      <c r="G56" s="257"/>
      <c r="H56" s="257"/>
      <c r="I56" s="257"/>
      <c r="J56" s="257"/>
      <c r="K56" s="255"/>
    </row>
    <row r="57" spans="2:11" s="1" customFormat="1" ht="15" customHeight="1">
      <c r="B57" s="253"/>
      <c r="C57" s="257" t="s">
        <v>232</v>
      </c>
      <c r="D57" s="257"/>
      <c r="E57" s="257"/>
      <c r="F57" s="257"/>
      <c r="G57" s="257"/>
      <c r="H57" s="257"/>
      <c r="I57" s="257"/>
      <c r="J57" s="257"/>
      <c r="K57" s="255"/>
    </row>
    <row r="58" spans="2:11" s="1" customFormat="1" ht="15" customHeight="1">
      <c r="B58" s="253"/>
      <c r="C58" s="259"/>
      <c r="D58" s="257" t="s">
        <v>233</v>
      </c>
      <c r="E58" s="257"/>
      <c r="F58" s="257"/>
      <c r="G58" s="257"/>
      <c r="H58" s="257"/>
      <c r="I58" s="257"/>
      <c r="J58" s="257"/>
      <c r="K58" s="255"/>
    </row>
    <row r="59" spans="2:11" s="1" customFormat="1" ht="15" customHeight="1">
      <c r="B59" s="253"/>
      <c r="C59" s="259"/>
      <c r="D59" s="257" t="s">
        <v>234</v>
      </c>
      <c r="E59" s="257"/>
      <c r="F59" s="257"/>
      <c r="G59" s="257"/>
      <c r="H59" s="257"/>
      <c r="I59" s="257"/>
      <c r="J59" s="257"/>
      <c r="K59" s="255"/>
    </row>
    <row r="60" spans="2:11" s="1" customFormat="1" ht="15" customHeight="1">
      <c r="B60" s="253"/>
      <c r="C60" s="259"/>
      <c r="D60" s="257" t="s">
        <v>235</v>
      </c>
      <c r="E60" s="257"/>
      <c r="F60" s="257"/>
      <c r="G60" s="257"/>
      <c r="H60" s="257"/>
      <c r="I60" s="257"/>
      <c r="J60" s="257"/>
      <c r="K60" s="255"/>
    </row>
    <row r="61" spans="2:11" s="1" customFormat="1" ht="15" customHeight="1">
      <c r="B61" s="253"/>
      <c r="C61" s="259"/>
      <c r="D61" s="257" t="s">
        <v>236</v>
      </c>
      <c r="E61" s="257"/>
      <c r="F61" s="257"/>
      <c r="G61" s="257"/>
      <c r="H61" s="257"/>
      <c r="I61" s="257"/>
      <c r="J61" s="257"/>
      <c r="K61" s="255"/>
    </row>
    <row r="62" spans="2:11" s="1" customFormat="1" ht="15" customHeight="1">
      <c r="B62" s="253"/>
      <c r="C62" s="259"/>
      <c r="D62" s="262" t="s">
        <v>237</v>
      </c>
      <c r="E62" s="262"/>
      <c r="F62" s="262"/>
      <c r="G62" s="262"/>
      <c r="H62" s="262"/>
      <c r="I62" s="262"/>
      <c r="J62" s="262"/>
      <c r="K62" s="255"/>
    </row>
    <row r="63" spans="2:11" s="1" customFormat="1" ht="15" customHeight="1">
      <c r="B63" s="253"/>
      <c r="C63" s="259"/>
      <c r="D63" s="257" t="s">
        <v>238</v>
      </c>
      <c r="E63" s="257"/>
      <c r="F63" s="257"/>
      <c r="G63" s="257"/>
      <c r="H63" s="257"/>
      <c r="I63" s="257"/>
      <c r="J63" s="257"/>
      <c r="K63" s="255"/>
    </row>
    <row r="64" spans="2:11" s="1" customFormat="1" ht="12.75" customHeight="1">
      <c r="B64" s="253"/>
      <c r="C64" s="259"/>
      <c r="D64" s="259"/>
      <c r="E64" s="263"/>
      <c r="F64" s="259"/>
      <c r="G64" s="259"/>
      <c r="H64" s="259"/>
      <c r="I64" s="259"/>
      <c r="J64" s="259"/>
      <c r="K64" s="255"/>
    </row>
    <row r="65" spans="2:11" s="1" customFormat="1" ht="15" customHeight="1">
      <c r="B65" s="253"/>
      <c r="C65" s="259"/>
      <c r="D65" s="257" t="s">
        <v>239</v>
      </c>
      <c r="E65" s="257"/>
      <c r="F65" s="257"/>
      <c r="G65" s="257"/>
      <c r="H65" s="257"/>
      <c r="I65" s="257"/>
      <c r="J65" s="257"/>
      <c r="K65" s="255"/>
    </row>
    <row r="66" spans="2:11" s="1" customFormat="1" ht="15" customHeight="1">
      <c r="B66" s="253"/>
      <c r="C66" s="259"/>
      <c r="D66" s="262" t="s">
        <v>240</v>
      </c>
      <c r="E66" s="262"/>
      <c r="F66" s="262"/>
      <c r="G66" s="262"/>
      <c r="H66" s="262"/>
      <c r="I66" s="262"/>
      <c r="J66" s="262"/>
      <c r="K66" s="255"/>
    </row>
    <row r="67" spans="2:11" s="1" customFormat="1" ht="15" customHeight="1">
      <c r="B67" s="253"/>
      <c r="C67" s="259"/>
      <c r="D67" s="257" t="s">
        <v>241</v>
      </c>
      <c r="E67" s="257"/>
      <c r="F67" s="257"/>
      <c r="G67" s="257"/>
      <c r="H67" s="257"/>
      <c r="I67" s="257"/>
      <c r="J67" s="257"/>
      <c r="K67" s="255"/>
    </row>
    <row r="68" spans="2:11" s="1" customFormat="1" ht="15" customHeight="1">
      <c r="B68" s="253"/>
      <c r="C68" s="259"/>
      <c r="D68" s="257" t="s">
        <v>242</v>
      </c>
      <c r="E68" s="257"/>
      <c r="F68" s="257"/>
      <c r="G68" s="257"/>
      <c r="H68" s="257"/>
      <c r="I68" s="257"/>
      <c r="J68" s="257"/>
      <c r="K68" s="255"/>
    </row>
    <row r="69" spans="2:11" s="1" customFormat="1" ht="15" customHeight="1">
      <c r="B69" s="253"/>
      <c r="C69" s="259"/>
      <c r="D69" s="257" t="s">
        <v>243</v>
      </c>
      <c r="E69" s="257"/>
      <c r="F69" s="257"/>
      <c r="G69" s="257"/>
      <c r="H69" s="257"/>
      <c r="I69" s="257"/>
      <c r="J69" s="257"/>
      <c r="K69" s="255"/>
    </row>
    <row r="70" spans="2:11" s="1" customFormat="1" ht="15" customHeight="1">
      <c r="B70" s="253"/>
      <c r="C70" s="259"/>
      <c r="D70" s="257" t="s">
        <v>244</v>
      </c>
      <c r="E70" s="257"/>
      <c r="F70" s="257"/>
      <c r="G70" s="257"/>
      <c r="H70" s="257"/>
      <c r="I70" s="257"/>
      <c r="J70" s="257"/>
      <c r="K70" s="255"/>
    </row>
    <row r="71" spans="2:11" s="1" customFormat="1" ht="12.75" customHeight="1">
      <c r="B71" s="264"/>
      <c r="C71" s="265"/>
      <c r="D71" s="265"/>
      <c r="E71" s="265"/>
      <c r="F71" s="265"/>
      <c r="G71" s="265"/>
      <c r="H71" s="265"/>
      <c r="I71" s="265"/>
      <c r="J71" s="265"/>
      <c r="K71" s="266"/>
    </row>
    <row r="72" spans="2:11" s="1" customFormat="1" ht="18.75" customHeight="1">
      <c r="B72" s="267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s="1" customFormat="1" ht="18.75" customHeight="1">
      <c r="B73" s="268"/>
      <c r="C73" s="268"/>
      <c r="D73" s="268"/>
      <c r="E73" s="268"/>
      <c r="F73" s="268"/>
      <c r="G73" s="268"/>
      <c r="H73" s="268"/>
      <c r="I73" s="268"/>
      <c r="J73" s="268"/>
      <c r="K73" s="268"/>
    </row>
    <row r="74" spans="2:11" s="1" customFormat="1" ht="7.5" customHeight="1">
      <c r="B74" s="269"/>
      <c r="C74" s="270"/>
      <c r="D74" s="270"/>
      <c r="E74" s="270"/>
      <c r="F74" s="270"/>
      <c r="G74" s="270"/>
      <c r="H74" s="270"/>
      <c r="I74" s="270"/>
      <c r="J74" s="270"/>
      <c r="K74" s="271"/>
    </row>
    <row r="75" spans="2:11" s="1" customFormat="1" ht="45" customHeight="1">
      <c r="B75" s="272"/>
      <c r="C75" s="273" t="s">
        <v>245</v>
      </c>
      <c r="D75" s="273"/>
      <c r="E75" s="273"/>
      <c r="F75" s="273"/>
      <c r="G75" s="273"/>
      <c r="H75" s="273"/>
      <c r="I75" s="273"/>
      <c r="J75" s="273"/>
      <c r="K75" s="274"/>
    </row>
    <row r="76" spans="2:11" s="1" customFormat="1" ht="17.25" customHeight="1">
      <c r="B76" s="272"/>
      <c r="C76" s="275" t="s">
        <v>246</v>
      </c>
      <c r="D76" s="275"/>
      <c r="E76" s="275"/>
      <c r="F76" s="275" t="s">
        <v>247</v>
      </c>
      <c r="G76" s="276"/>
      <c r="H76" s="275" t="s">
        <v>53</v>
      </c>
      <c r="I76" s="275" t="s">
        <v>56</v>
      </c>
      <c r="J76" s="275" t="s">
        <v>248</v>
      </c>
      <c r="K76" s="274"/>
    </row>
    <row r="77" spans="2:11" s="1" customFormat="1" ht="17.25" customHeight="1">
      <c r="B77" s="272"/>
      <c r="C77" s="277" t="s">
        <v>249</v>
      </c>
      <c r="D77" s="277"/>
      <c r="E77" s="277"/>
      <c r="F77" s="278" t="s">
        <v>250</v>
      </c>
      <c r="G77" s="279"/>
      <c r="H77" s="277"/>
      <c r="I77" s="277"/>
      <c r="J77" s="277" t="s">
        <v>251</v>
      </c>
      <c r="K77" s="274"/>
    </row>
    <row r="78" spans="2:11" s="1" customFormat="1" ht="5.25" customHeight="1">
      <c r="B78" s="272"/>
      <c r="C78" s="280"/>
      <c r="D78" s="280"/>
      <c r="E78" s="280"/>
      <c r="F78" s="280"/>
      <c r="G78" s="281"/>
      <c r="H78" s="280"/>
      <c r="I78" s="280"/>
      <c r="J78" s="280"/>
      <c r="K78" s="274"/>
    </row>
    <row r="79" spans="2:11" s="1" customFormat="1" ht="15" customHeight="1">
      <c r="B79" s="272"/>
      <c r="C79" s="260" t="s">
        <v>52</v>
      </c>
      <c r="D79" s="282"/>
      <c r="E79" s="282"/>
      <c r="F79" s="283" t="s">
        <v>252</v>
      </c>
      <c r="G79" s="284"/>
      <c r="H79" s="260" t="s">
        <v>253</v>
      </c>
      <c r="I79" s="260" t="s">
        <v>254</v>
      </c>
      <c r="J79" s="260">
        <v>20</v>
      </c>
      <c r="K79" s="274"/>
    </row>
    <row r="80" spans="2:11" s="1" customFormat="1" ht="15" customHeight="1">
      <c r="B80" s="272"/>
      <c r="C80" s="260" t="s">
        <v>255</v>
      </c>
      <c r="D80" s="260"/>
      <c r="E80" s="260"/>
      <c r="F80" s="283" t="s">
        <v>252</v>
      </c>
      <c r="G80" s="284"/>
      <c r="H80" s="260" t="s">
        <v>256</v>
      </c>
      <c r="I80" s="260" t="s">
        <v>254</v>
      </c>
      <c r="J80" s="260">
        <v>120</v>
      </c>
      <c r="K80" s="274"/>
    </row>
    <row r="81" spans="2:11" s="1" customFormat="1" ht="15" customHeight="1">
      <c r="B81" s="285"/>
      <c r="C81" s="260" t="s">
        <v>257</v>
      </c>
      <c r="D81" s="260"/>
      <c r="E81" s="260"/>
      <c r="F81" s="283" t="s">
        <v>258</v>
      </c>
      <c r="G81" s="284"/>
      <c r="H81" s="260" t="s">
        <v>259</v>
      </c>
      <c r="I81" s="260" t="s">
        <v>254</v>
      </c>
      <c r="J81" s="260">
        <v>50</v>
      </c>
      <c r="K81" s="274"/>
    </row>
    <row r="82" spans="2:11" s="1" customFormat="1" ht="15" customHeight="1">
      <c r="B82" s="285"/>
      <c r="C82" s="260" t="s">
        <v>260</v>
      </c>
      <c r="D82" s="260"/>
      <c r="E82" s="260"/>
      <c r="F82" s="283" t="s">
        <v>252</v>
      </c>
      <c r="G82" s="284"/>
      <c r="H82" s="260" t="s">
        <v>261</v>
      </c>
      <c r="I82" s="260" t="s">
        <v>262</v>
      </c>
      <c r="J82" s="260"/>
      <c r="K82" s="274"/>
    </row>
    <row r="83" spans="2:11" s="1" customFormat="1" ht="15" customHeight="1">
      <c r="B83" s="285"/>
      <c r="C83" s="286" t="s">
        <v>263</v>
      </c>
      <c r="D83" s="286"/>
      <c r="E83" s="286"/>
      <c r="F83" s="287" t="s">
        <v>258</v>
      </c>
      <c r="G83" s="286"/>
      <c r="H83" s="286" t="s">
        <v>264</v>
      </c>
      <c r="I83" s="286" t="s">
        <v>254</v>
      </c>
      <c r="J83" s="286">
        <v>15</v>
      </c>
      <c r="K83" s="274"/>
    </row>
    <row r="84" spans="2:11" s="1" customFormat="1" ht="15" customHeight="1">
      <c r="B84" s="285"/>
      <c r="C84" s="286" t="s">
        <v>265</v>
      </c>
      <c r="D84" s="286"/>
      <c r="E84" s="286"/>
      <c r="F84" s="287" t="s">
        <v>258</v>
      </c>
      <c r="G84" s="286"/>
      <c r="H84" s="286" t="s">
        <v>266</v>
      </c>
      <c r="I84" s="286" t="s">
        <v>254</v>
      </c>
      <c r="J84" s="286">
        <v>15</v>
      </c>
      <c r="K84" s="274"/>
    </row>
    <row r="85" spans="2:11" s="1" customFormat="1" ht="15" customHeight="1">
      <c r="B85" s="285"/>
      <c r="C85" s="286" t="s">
        <v>267</v>
      </c>
      <c r="D85" s="286"/>
      <c r="E85" s="286"/>
      <c r="F85" s="287" t="s">
        <v>258</v>
      </c>
      <c r="G85" s="286"/>
      <c r="H85" s="286" t="s">
        <v>268</v>
      </c>
      <c r="I85" s="286" t="s">
        <v>254</v>
      </c>
      <c r="J85" s="286">
        <v>20</v>
      </c>
      <c r="K85" s="274"/>
    </row>
    <row r="86" spans="2:11" s="1" customFormat="1" ht="15" customHeight="1">
      <c r="B86" s="285"/>
      <c r="C86" s="286" t="s">
        <v>269</v>
      </c>
      <c r="D86" s="286"/>
      <c r="E86" s="286"/>
      <c r="F86" s="287" t="s">
        <v>258</v>
      </c>
      <c r="G86" s="286"/>
      <c r="H86" s="286" t="s">
        <v>270</v>
      </c>
      <c r="I86" s="286" t="s">
        <v>254</v>
      </c>
      <c r="J86" s="286">
        <v>20</v>
      </c>
      <c r="K86" s="274"/>
    </row>
    <row r="87" spans="2:11" s="1" customFormat="1" ht="15" customHeight="1">
      <c r="B87" s="285"/>
      <c r="C87" s="260" t="s">
        <v>271</v>
      </c>
      <c r="D87" s="260"/>
      <c r="E87" s="260"/>
      <c r="F87" s="283" t="s">
        <v>258</v>
      </c>
      <c r="G87" s="284"/>
      <c r="H87" s="260" t="s">
        <v>272</v>
      </c>
      <c r="I87" s="260" t="s">
        <v>254</v>
      </c>
      <c r="J87" s="260">
        <v>50</v>
      </c>
      <c r="K87" s="274"/>
    </row>
    <row r="88" spans="2:11" s="1" customFormat="1" ht="15" customHeight="1">
      <c r="B88" s="285"/>
      <c r="C88" s="260" t="s">
        <v>273</v>
      </c>
      <c r="D88" s="260"/>
      <c r="E88" s="260"/>
      <c r="F88" s="283" t="s">
        <v>258</v>
      </c>
      <c r="G88" s="284"/>
      <c r="H88" s="260" t="s">
        <v>274</v>
      </c>
      <c r="I88" s="260" t="s">
        <v>254</v>
      </c>
      <c r="J88" s="260">
        <v>20</v>
      </c>
      <c r="K88" s="274"/>
    </row>
    <row r="89" spans="2:11" s="1" customFormat="1" ht="15" customHeight="1">
      <c r="B89" s="285"/>
      <c r="C89" s="260" t="s">
        <v>275</v>
      </c>
      <c r="D89" s="260"/>
      <c r="E89" s="260"/>
      <c r="F89" s="283" t="s">
        <v>258</v>
      </c>
      <c r="G89" s="284"/>
      <c r="H89" s="260" t="s">
        <v>276</v>
      </c>
      <c r="I89" s="260" t="s">
        <v>254</v>
      </c>
      <c r="J89" s="260">
        <v>20</v>
      </c>
      <c r="K89" s="274"/>
    </row>
    <row r="90" spans="2:11" s="1" customFormat="1" ht="15" customHeight="1">
      <c r="B90" s="285"/>
      <c r="C90" s="260" t="s">
        <v>277</v>
      </c>
      <c r="D90" s="260"/>
      <c r="E90" s="260"/>
      <c r="F90" s="283" t="s">
        <v>258</v>
      </c>
      <c r="G90" s="284"/>
      <c r="H90" s="260" t="s">
        <v>278</v>
      </c>
      <c r="I90" s="260" t="s">
        <v>254</v>
      </c>
      <c r="J90" s="260">
        <v>50</v>
      </c>
      <c r="K90" s="274"/>
    </row>
    <row r="91" spans="2:11" s="1" customFormat="1" ht="15" customHeight="1">
      <c r="B91" s="285"/>
      <c r="C91" s="260" t="s">
        <v>279</v>
      </c>
      <c r="D91" s="260"/>
      <c r="E91" s="260"/>
      <c r="F91" s="283" t="s">
        <v>258</v>
      </c>
      <c r="G91" s="284"/>
      <c r="H91" s="260" t="s">
        <v>279</v>
      </c>
      <c r="I91" s="260" t="s">
        <v>254</v>
      </c>
      <c r="J91" s="260">
        <v>50</v>
      </c>
      <c r="K91" s="274"/>
    </row>
    <row r="92" spans="2:11" s="1" customFormat="1" ht="15" customHeight="1">
      <c r="B92" s="285"/>
      <c r="C92" s="260" t="s">
        <v>280</v>
      </c>
      <c r="D92" s="260"/>
      <c r="E92" s="260"/>
      <c r="F92" s="283" t="s">
        <v>258</v>
      </c>
      <c r="G92" s="284"/>
      <c r="H92" s="260" t="s">
        <v>281</v>
      </c>
      <c r="I92" s="260" t="s">
        <v>254</v>
      </c>
      <c r="J92" s="260">
        <v>255</v>
      </c>
      <c r="K92" s="274"/>
    </row>
    <row r="93" spans="2:11" s="1" customFormat="1" ht="15" customHeight="1">
      <c r="B93" s="285"/>
      <c r="C93" s="260" t="s">
        <v>282</v>
      </c>
      <c r="D93" s="260"/>
      <c r="E93" s="260"/>
      <c r="F93" s="283" t="s">
        <v>252</v>
      </c>
      <c r="G93" s="284"/>
      <c r="H93" s="260" t="s">
        <v>283</v>
      </c>
      <c r="I93" s="260" t="s">
        <v>284</v>
      </c>
      <c r="J93" s="260"/>
      <c r="K93" s="274"/>
    </row>
    <row r="94" spans="2:11" s="1" customFormat="1" ht="15" customHeight="1">
      <c r="B94" s="285"/>
      <c r="C94" s="260" t="s">
        <v>285</v>
      </c>
      <c r="D94" s="260"/>
      <c r="E94" s="260"/>
      <c r="F94" s="283" t="s">
        <v>252</v>
      </c>
      <c r="G94" s="284"/>
      <c r="H94" s="260" t="s">
        <v>286</v>
      </c>
      <c r="I94" s="260" t="s">
        <v>287</v>
      </c>
      <c r="J94" s="260"/>
      <c r="K94" s="274"/>
    </row>
    <row r="95" spans="2:11" s="1" customFormat="1" ht="15" customHeight="1">
      <c r="B95" s="285"/>
      <c r="C95" s="260" t="s">
        <v>288</v>
      </c>
      <c r="D95" s="260"/>
      <c r="E95" s="260"/>
      <c r="F95" s="283" t="s">
        <v>252</v>
      </c>
      <c r="G95" s="284"/>
      <c r="H95" s="260" t="s">
        <v>288</v>
      </c>
      <c r="I95" s="260" t="s">
        <v>287</v>
      </c>
      <c r="J95" s="260"/>
      <c r="K95" s="274"/>
    </row>
    <row r="96" spans="2:11" s="1" customFormat="1" ht="15" customHeight="1">
      <c r="B96" s="285"/>
      <c r="C96" s="260" t="s">
        <v>37</v>
      </c>
      <c r="D96" s="260"/>
      <c r="E96" s="260"/>
      <c r="F96" s="283" t="s">
        <v>252</v>
      </c>
      <c r="G96" s="284"/>
      <c r="H96" s="260" t="s">
        <v>289</v>
      </c>
      <c r="I96" s="260" t="s">
        <v>287</v>
      </c>
      <c r="J96" s="260"/>
      <c r="K96" s="274"/>
    </row>
    <row r="97" spans="2:11" s="1" customFormat="1" ht="15" customHeight="1">
      <c r="B97" s="285"/>
      <c r="C97" s="260" t="s">
        <v>47</v>
      </c>
      <c r="D97" s="260"/>
      <c r="E97" s="260"/>
      <c r="F97" s="283" t="s">
        <v>252</v>
      </c>
      <c r="G97" s="284"/>
      <c r="H97" s="260" t="s">
        <v>290</v>
      </c>
      <c r="I97" s="260" t="s">
        <v>287</v>
      </c>
      <c r="J97" s="260"/>
      <c r="K97" s="274"/>
    </row>
    <row r="98" spans="2:11" s="1" customFormat="1" ht="15" customHeight="1">
      <c r="B98" s="288"/>
      <c r="C98" s="289"/>
      <c r="D98" s="289"/>
      <c r="E98" s="289"/>
      <c r="F98" s="289"/>
      <c r="G98" s="289"/>
      <c r="H98" s="289"/>
      <c r="I98" s="289"/>
      <c r="J98" s="289"/>
      <c r="K98" s="290"/>
    </row>
    <row r="99" spans="2:11" s="1" customFormat="1" ht="18.7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1"/>
    </row>
    <row r="100" spans="2:11" s="1" customFormat="1" ht="18.75" customHeight="1">
      <c r="B100" s="268"/>
      <c r="C100" s="268"/>
      <c r="D100" s="268"/>
      <c r="E100" s="268"/>
      <c r="F100" s="268"/>
      <c r="G100" s="268"/>
      <c r="H100" s="268"/>
      <c r="I100" s="268"/>
      <c r="J100" s="268"/>
      <c r="K100" s="268"/>
    </row>
    <row r="101" spans="2:11" s="1" customFormat="1" ht="7.5" customHeight="1">
      <c r="B101" s="269"/>
      <c r="C101" s="270"/>
      <c r="D101" s="270"/>
      <c r="E101" s="270"/>
      <c r="F101" s="270"/>
      <c r="G101" s="270"/>
      <c r="H101" s="270"/>
      <c r="I101" s="270"/>
      <c r="J101" s="270"/>
      <c r="K101" s="271"/>
    </row>
    <row r="102" spans="2:11" s="1" customFormat="1" ht="45" customHeight="1">
      <c r="B102" s="272"/>
      <c r="C102" s="273" t="s">
        <v>291</v>
      </c>
      <c r="D102" s="273"/>
      <c r="E102" s="273"/>
      <c r="F102" s="273"/>
      <c r="G102" s="273"/>
      <c r="H102" s="273"/>
      <c r="I102" s="273"/>
      <c r="J102" s="273"/>
      <c r="K102" s="274"/>
    </row>
    <row r="103" spans="2:11" s="1" customFormat="1" ht="17.25" customHeight="1">
      <c r="B103" s="272"/>
      <c r="C103" s="275" t="s">
        <v>246</v>
      </c>
      <c r="D103" s="275"/>
      <c r="E103" s="275"/>
      <c r="F103" s="275" t="s">
        <v>247</v>
      </c>
      <c r="G103" s="276"/>
      <c r="H103" s="275" t="s">
        <v>53</v>
      </c>
      <c r="I103" s="275" t="s">
        <v>56</v>
      </c>
      <c r="J103" s="275" t="s">
        <v>248</v>
      </c>
      <c r="K103" s="274"/>
    </row>
    <row r="104" spans="2:11" s="1" customFormat="1" ht="17.25" customHeight="1">
      <c r="B104" s="272"/>
      <c r="C104" s="277" t="s">
        <v>249</v>
      </c>
      <c r="D104" s="277"/>
      <c r="E104" s="277"/>
      <c r="F104" s="278" t="s">
        <v>250</v>
      </c>
      <c r="G104" s="279"/>
      <c r="H104" s="277"/>
      <c r="I104" s="277"/>
      <c r="J104" s="277" t="s">
        <v>251</v>
      </c>
      <c r="K104" s="274"/>
    </row>
    <row r="105" spans="2:11" s="1" customFormat="1" ht="5.25" customHeight="1">
      <c r="B105" s="272"/>
      <c r="C105" s="275"/>
      <c r="D105" s="275"/>
      <c r="E105" s="275"/>
      <c r="F105" s="275"/>
      <c r="G105" s="293"/>
      <c r="H105" s="275"/>
      <c r="I105" s="275"/>
      <c r="J105" s="275"/>
      <c r="K105" s="274"/>
    </row>
    <row r="106" spans="2:11" s="1" customFormat="1" ht="15" customHeight="1">
      <c r="B106" s="272"/>
      <c r="C106" s="260" t="s">
        <v>52</v>
      </c>
      <c r="D106" s="282"/>
      <c r="E106" s="282"/>
      <c r="F106" s="283" t="s">
        <v>252</v>
      </c>
      <c r="G106" s="260"/>
      <c r="H106" s="260" t="s">
        <v>292</v>
      </c>
      <c r="I106" s="260" t="s">
        <v>254</v>
      </c>
      <c r="J106" s="260">
        <v>20</v>
      </c>
      <c r="K106" s="274"/>
    </row>
    <row r="107" spans="2:11" s="1" customFormat="1" ht="15" customHeight="1">
      <c r="B107" s="272"/>
      <c r="C107" s="260" t="s">
        <v>255</v>
      </c>
      <c r="D107" s="260"/>
      <c r="E107" s="260"/>
      <c r="F107" s="283" t="s">
        <v>252</v>
      </c>
      <c r="G107" s="260"/>
      <c r="H107" s="260" t="s">
        <v>292</v>
      </c>
      <c r="I107" s="260" t="s">
        <v>254</v>
      </c>
      <c r="J107" s="260">
        <v>120</v>
      </c>
      <c r="K107" s="274"/>
    </row>
    <row r="108" spans="2:11" s="1" customFormat="1" ht="15" customHeight="1">
      <c r="B108" s="285"/>
      <c r="C108" s="260" t="s">
        <v>257</v>
      </c>
      <c r="D108" s="260"/>
      <c r="E108" s="260"/>
      <c r="F108" s="283" t="s">
        <v>258</v>
      </c>
      <c r="G108" s="260"/>
      <c r="H108" s="260" t="s">
        <v>292</v>
      </c>
      <c r="I108" s="260" t="s">
        <v>254</v>
      </c>
      <c r="J108" s="260">
        <v>50</v>
      </c>
      <c r="K108" s="274"/>
    </row>
    <row r="109" spans="2:11" s="1" customFormat="1" ht="15" customHeight="1">
      <c r="B109" s="285"/>
      <c r="C109" s="260" t="s">
        <v>260</v>
      </c>
      <c r="D109" s="260"/>
      <c r="E109" s="260"/>
      <c r="F109" s="283" t="s">
        <v>252</v>
      </c>
      <c r="G109" s="260"/>
      <c r="H109" s="260" t="s">
        <v>292</v>
      </c>
      <c r="I109" s="260" t="s">
        <v>262</v>
      </c>
      <c r="J109" s="260"/>
      <c r="K109" s="274"/>
    </row>
    <row r="110" spans="2:11" s="1" customFormat="1" ht="15" customHeight="1">
      <c r="B110" s="285"/>
      <c r="C110" s="260" t="s">
        <v>271</v>
      </c>
      <c r="D110" s="260"/>
      <c r="E110" s="260"/>
      <c r="F110" s="283" t="s">
        <v>258</v>
      </c>
      <c r="G110" s="260"/>
      <c r="H110" s="260" t="s">
        <v>292</v>
      </c>
      <c r="I110" s="260" t="s">
        <v>254</v>
      </c>
      <c r="J110" s="260">
        <v>50</v>
      </c>
      <c r="K110" s="274"/>
    </row>
    <row r="111" spans="2:11" s="1" customFormat="1" ht="15" customHeight="1">
      <c r="B111" s="285"/>
      <c r="C111" s="260" t="s">
        <v>279</v>
      </c>
      <c r="D111" s="260"/>
      <c r="E111" s="260"/>
      <c r="F111" s="283" t="s">
        <v>258</v>
      </c>
      <c r="G111" s="260"/>
      <c r="H111" s="260" t="s">
        <v>292</v>
      </c>
      <c r="I111" s="260" t="s">
        <v>254</v>
      </c>
      <c r="J111" s="260">
        <v>50</v>
      </c>
      <c r="K111" s="274"/>
    </row>
    <row r="112" spans="2:11" s="1" customFormat="1" ht="15" customHeight="1">
      <c r="B112" s="285"/>
      <c r="C112" s="260" t="s">
        <v>277</v>
      </c>
      <c r="D112" s="260"/>
      <c r="E112" s="260"/>
      <c r="F112" s="283" t="s">
        <v>258</v>
      </c>
      <c r="G112" s="260"/>
      <c r="H112" s="260" t="s">
        <v>292</v>
      </c>
      <c r="I112" s="260" t="s">
        <v>254</v>
      </c>
      <c r="J112" s="260">
        <v>50</v>
      </c>
      <c r="K112" s="274"/>
    </row>
    <row r="113" spans="2:11" s="1" customFormat="1" ht="15" customHeight="1">
      <c r="B113" s="285"/>
      <c r="C113" s="260" t="s">
        <v>52</v>
      </c>
      <c r="D113" s="260"/>
      <c r="E113" s="260"/>
      <c r="F113" s="283" t="s">
        <v>252</v>
      </c>
      <c r="G113" s="260"/>
      <c r="H113" s="260" t="s">
        <v>293</v>
      </c>
      <c r="I113" s="260" t="s">
        <v>254</v>
      </c>
      <c r="J113" s="260">
        <v>20</v>
      </c>
      <c r="K113" s="274"/>
    </row>
    <row r="114" spans="2:11" s="1" customFormat="1" ht="15" customHeight="1">
      <c r="B114" s="285"/>
      <c r="C114" s="260" t="s">
        <v>294</v>
      </c>
      <c r="D114" s="260"/>
      <c r="E114" s="260"/>
      <c r="F114" s="283" t="s">
        <v>252</v>
      </c>
      <c r="G114" s="260"/>
      <c r="H114" s="260" t="s">
        <v>295</v>
      </c>
      <c r="I114" s="260" t="s">
        <v>254</v>
      </c>
      <c r="J114" s="260">
        <v>120</v>
      </c>
      <c r="K114" s="274"/>
    </row>
    <row r="115" spans="2:11" s="1" customFormat="1" ht="15" customHeight="1">
      <c r="B115" s="285"/>
      <c r="C115" s="260" t="s">
        <v>37</v>
      </c>
      <c r="D115" s="260"/>
      <c r="E115" s="260"/>
      <c r="F115" s="283" t="s">
        <v>252</v>
      </c>
      <c r="G115" s="260"/>
      <c r="H115" s="260" t="s">
        <v>296</v>
      </c>
      <c r="I115" s="260" t="s">
        <v>287</v>
      </c>
      <c r="J115" s="260"/>
      <c r="K115" s="274"/>
    </row>
    <row r="116" spans="2:11" s="1" customFormat="1" ht="15" customHeight="1">
      <c r="B116" s="285"/>
      <c r="C116" s="260" t="s">
        <v>47</v>
      </c>
      <c r="D116" s="260"/>
      <c r="E116" s="260"/>
      <c r="F116" s="283" t="s">
        <v>252</v>
      </c>
      <c r="G116" s="260"/>
      <c r="H116" s="260" t="s">
        <v>297</v>
      </c>
      <c r="I116" s="260" t="s">
        <v>287</v>
      </c>
      <c r="J116" s="260"/>
      <c r="K116" s="274"/>
    </row>
    <row r="117" spans="2:11" s="1" customFormat="1" ht="15" customHeight="1">
      <c r="B117" s="285"/>
      <c r="C117" s="260" t="s">
        <v>56</v>
      </c>
      <c r="D117" s="260"/>
      <c r="E117" s="260"/>
      <c r="F117" s="283" t="s">
        <v>252</v>
      </c>
      <c r="G117" s="260"/>
      <c r="H117" s="260" t="s">
        <v>298</v>
      </c>
      <c r="I117" s="260" t="s">
        <v>299</v>
      </c>
      <c r="J117" s="260"/>
      <c r="K117" s="274"/>
    </row>
    <row r="118" spans="2:11" s="1" customFormat="1" ht="15" customHeight="1">
      <c r="B118" s="288"/>
      <c r="C118" s="294"/>
      <c r="D118" s="294"/>
      <c r="E118" s="294"/>
      <c r="F118" s="294"/>
      <c r="G118" s="294"/>
      <c r="H118" s="294"/>
      <c r="I118" s="294"/>
      <c r="J118" s="294"/>
      <c r="K118" s="290"/>
    </row>
    <row r="119" spans="2:11" s="1" customFormat="1" ht="18.75" customHeight="1">
      <c r="B119" s="295"/>
      <c r="C119" s="296"/>
      <c r="D119" s="296"/>
      <c r="E119" s="296"/>
      <c r="F119" s="297"/>
      <c r="G119" s="296"/>
      <c r="H119" s="296"/>
      <c r="I119" s="296"/>
      <c r="J119" s="296"/>
      <c r="K119" s="295"/>
    </row>
    <row r="120" spans="2:11" s="1" customFormat="1" ht="18.75" customHeight="1"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</row>
    <row r="121" spans="2:11" s="1" customFormat="1" ht="7.5" customHeight="1">
      <c r="B121" s="298"/>
      <c r="C121" s="299"/>
      <c r="D121" s="299"/>
      <c r="E121" s="299"/>
      <c r="F121" s="299"/>
      <c r="G121" s="299"/>
      <c r="H121" s="299"/>
      <c r="I121" s="299"/>
      <c r="J121" s="299"/>
      <c r="K121" s="300"/>
    </row>
    <row r="122" spans="2:11" s="1" customFormat="1" ht="45" customHeight="1">
      <c r="B122" s="301"/>
      <c r="C122" s="251" t="s">
        <v>300</v>
      </c>
      <c r="D122" s="251"/>
      <c r="E122" s="251"/>
      <c r="F122" s="251"/>
      <c r="G122" s="251"/>
      <c r="H122" s="251"/>
      <c r="I122" s="251"/>
      <c r="J122" s="251"/>
      <c r="K122" s="302"/>
    </row>
    <row r="123" spans="2:11" s="1" customFormat="1" ht="17.25" customHeight="1">
      <c r="B123" s="303"/>
      <c r="C123" s="275" t="s">
        <v>246</v>
      </c>
      <c r="D123" s="275"/>
      <c r="E123" s="275"/>
      <c r="F123" s="275" t="s">
        <v>247</v>
      </c>
      <c r="G123" s="276"/>
      <c r="H123" s="275" t="s">
        <v>53</v>
      </c>
      <c r="I123" s="275" t="s">
        <v>56</v>
      </c>
      <c r="J123" s="275" t="s">
        <v>248</v>
      </c>
      <c r="K123" s="304"/>
    </row>
    <row r="124" spans="2:11" s="1" customFormat="1" ht="17.25" customHeight="1">
      <c r="B124" s="303"/>
      <c r="C124" s="277" t="s">
        <v>249</v>
      </c>
      <c r="D124" s="277"/>
      <c r="E124" s="277"/>
      <c r="F124" s="278" t="s">
        <v>250</v>
      </c>
      <c r="G124" s="279"/>
      <c r="H124" s="277"/>
      <c r="I124" s="277"/>
      <c r="J124" s="277" t="s">
        <v>251</v>
      </c>
      <c r="K124" s="304"/>
    </row>
    <row r="125" spans="2:11" s="1" customFormat="1" ht="5.25" customHeight="1">
      <c r="B125" s="305"/>
      <c r="C125" s="280"/>
      <c r="D125" s="280"/>
      <c r="E125" s="280"/>
      <c r="F125" s="280"/>
      <c r="G125" s="306"/>
      <c r="H125" s="280"/>
      <c r="I125" s="280"/>
      <c r="J125" s="280"/>
      <c r="K125" s="307"/>
    </row>
    <row r="126" spans="2:11" s="1" customFormat="1" ht="15" customHeight="1">
      <c r="B126" s="305"/>
      <c r="C126" s="260" t="s">
        <v>255</v>
      </c>
      <c r="D126" s="282"/>
      <c r="E126" s="282"/>
      <c r="F126" s="283" t="s">
        <v>252</v>
      </c>
      <c r="G126" s="260"/>
      <c r="H126" s="260" t="s">
        <v>292</v>
      </c>
      <c r="I126" s="260" t="s">
        <v>254</v>
      </c>
      <c r="J126" s="260">
        <v>120</v>
      </c>
      <c r="K126" s="308"/>
    </row>
    <row r="127" spans="2:11" s="1" customFormat="1" ht="15" customHeight="1">
      <c r="B127" s="305"/>
      <c r="C127" s="260" t="s">
        <v>301</v>
      </c>
      <c r="D127" s="260"/>
      <c r="E127" s="260"/>
      <c r="F127" s="283" t="s">
        <v>252</v>
      </c>
      <c r="G127" s="260"/>
      <c r="H127" s="260" t="s">
        <v>302</v>
      </c>
      <c r="I127" s="260" t="s">
        <v>254</v>
      </c>
      <c r="J127" s="260" t="s">
        <v>303</v>
      </c>
      <c r="K127" s="308"/>
    </row>
    <row r="128" spans="2:11" s="1" customFormat="1" ht="15" customHeight="1">
      <c r="B128" s="305"/>
      <c r="C128" s="260" t="s">
        <v>200</v>
      </c>
      <c r="D128" s="260"/>
      <c r="E128" s="260"/>
      <c r="F128" s="283" t="s">
        <v>252</v>
      </c>
      <c r="G128" s="260"/>
      <c r="H128" s="260" t="s">
        <v>304</v>
      </c>
      <c r="I128" s="260" t="s">
        <v>254</v>
      </c>
      <c r="J128" s="260" t="s">
        <v>303</v>
      </c>
      <c r="K128" s="308"/>
    </row>
    <row r="129" spans="2:11" s="1" customFormat="1" ht="15" customHeight="1">
      <c r="B129" s="305"/>
      <c r="C129" s="260" t="s">
        <v>263</v>
      </c>
      <c r="D129" s="260"/>
      <c r="E129" s="260"/>
      <c r="F129" s="283" t="s">
        <v>258</v>
      </c>
      <c r="G129" s="260"/>
      <c r="H129" s="260" t="s">
        <v>264</v>
      </c>
      <c r="I129" s="260" t="s">
        <v>254</v>
      </c>
      <c r="J129" s="260">
        <v>15</v>
      </c>
      <c r="K129" s="308"/>
    </row>
    <row r="130" spans="2:11" s="1" customFormat="1" ht="15" customHeight="1">
      <c r="B130" s="305"/>
      <c r="C130" s="286" t="s">
        <v>265</v>
      </c>
      <c r="D130" s="286"/>
      <c r="E130" s="286"/>
      <c r="F130" s="287" t="s">
        <v>258</v>
      </c>
      <c r="G130" s="286"/>
      <c r="H130" s="286" t="s">
        <v>266</v>
      </c>
      <c r="I130" s="286" t="s">
        <v>254</v>
      </c>
      <c r="J130" s="286">
        <v>15</v>
      </c>
      <c r="K130" s="308"/>
    </row>
    <row r="131" spans="2:11" s="1" customFormat="1" ht="15" customHeight="1">
      <c r="B131" s="305"/>
      <c r="C131" s="286" t="s">
        <v>267</v>
      </c>
      <c r="D131" s="286"/>
      <c r="E131" s="286"/>
      <c r="F131" s="287" t="s">
        <v>258</v>
      </c>
      <c r="G131" s="286"/>
      <c r="H131" s="286" t="s">
        <v>268</v>
      </c>
      <c r="I131" s="286" t="s">
        <v>254</v>
      </c>
      <c r="J131" s="286">
        <v>20</v>
      </c>
      <c r="K131" s="308"/>
    </row>
    <row r="132" spans="2:11" s="1" customFormat="1" ht="15" customHeight="1">
      <c r="B132" s="305"/>
      <c r="C132" s="286" t="s">
        <v>269</v>
      </c>
      <c r="D132" s="286"/>
      <c r="E132" s="286"/>
      <c r="F132" s="287" t="s">
        <v>258</v>
      </c>
      <c r="G132" s="286"/>
      <c r="H132" s="286" t="s">
        <v>270</v>
      </c>
      <c r="I132" s="286" t="s">
        <v>254</v>
      </c>
      <c r="J132" s="286">
        <v>20</v>
      </c>
      <c r="K132" s="308"/>
    </row>
    <row r="133" spans="2:11" s="1" customFormat="1" ht="15" customHeight="1">
      <c r="B133" s="305"/>
      <c r="C133" s="260" t="s">
        <v>257</v>
      </c>
      <c r="D133" s="260"/>
      <c r="E133" s="260"/>
      <c r="F133" s="283" t="s">
        <v>258</v>
      </c>
      <c r="G133" s="260"/>
      <c r="H133" s="260" t="s">
        <v>292</v>
      </c>
      <c r="I133" s="260" t="s">
        <v>254</v>
      </c>
      <c r="J133" s="260">
        <v>50</v>
      </c>
      <c r="K133" s="308"/>
    </row>
    <row r="134" spans="2:11" s="1" customFormat="1" ht="15" customHeight="1">
      <c r="B134" s="305"/>
      <c r="C134" s="260" t="s">
        <v>271</v>
      </c>
      <c r="D134" s="260"/>
      <c r="E134" s="260"/>
      <c r="F134" s="283" t="s">
        <v>258</v>
      </c>
      <c r="G134" s="260"/>
      <c r="H134" s="260" t="s">
        <v>292</v>
      </c>
      <c r="I134" s="260" t="s">
        <v>254</v>
      </c>
      <c r="J134" s="260">
        <v>50</v>
      </c>
      <c r="K134" s="308"/>
    </row>
    <row r="135" spans="2:11" s="1" customFormat="1" ht="15" customHeight="1">
      <c r="B135" s="305"/>
      <c r="C135" s="260" t="s">
        <v>277</v>
      </c>
      <c r="D135" s="260"/>
      <c r="E135" s="260"/>
      <c r="F135" s="283" t="s">
        <v>258</v>
      </c>
      <c r="G135" s="260"/>
      <c r="H135" s="260" t="s">
        <v>292</v>
      </c>
      <c r="I135" s="260" t="s">
        <v>254</v>
      </c>
      <c r="J135" s="260">
        <v>50</v>
      </c>
      <c r="K135" s="308"/>
    </row>
    <row r="136" spans="2:11" s="1" customFormat="1" ht="15" customHeight="1">
      <c r="B136" s="305"/>
      <c r="C136" s="260" t="s">
        <v>279</v>
      </c>
      <c r="D136" s="260"/>
      <c r="E136" s="260"/>
      <c r="F136" s="283" t="s">
        <v>258</v>
      </c>
      <c r="G136" s="260"/>
      <c r="H136" s="260" t="s">
        <v>292</v>
      </c>
      <c r="I136" s="260" t="s">
        <v>254</v>
      </c>
      <c r="J136" s="260">
        <v>50</v>
      </c>
      <c r="K136" s="308"/>
    </row>
    <row r="137" spans="2:11" s="1" customFormat="1" ht="15" customHeight="1">
      <c r="B137" s="305"/>
      <c r="C137" s="260" t="s">
        <v>280</v>
      </c>
      <c r="D137" s="260"/>
      <c r="E137" s="260"/>
      <c r="F137" s="283" t="s">
        <v>258</v>
      </c>
      <c r="G137" s="260"/>
      <c r="H137" s="260" t="s">
        <v>305</v>
      </c>
      <c r="I137" s="260" t="s">
        <v>254</v>
      </c>
      <c r="J137" s="260">
        <v>255</v>
      </c>
      <c r="K137" s="308"/>
    </row>
    <row r="138" spans="2:11" s="1" customFormat="1" ht="15" customHeight="1">
      <c r="B138" s="305"/>
      <c r="C138" s="260" t="s">
        <v>282</v>
      </c>
      <c r="D138" s="260"/>
      <c r="E138" s="260"/>
      <c r="F138" s="283" t="s">
        <v>252</v>
      </c>
      <c r="G138" s="260"/>
      <c r="H138" s="260" t="s">
        <v>306</v>
      </c>
      <c r="I138" s="260" t="s">
        <v>284</v>
      </c>
      <c r="J138" s="260"/>
      <c r="K138" s="308"/>
    </row>
    <row r="139" spans="2:11" s="1" customFormat="1" ht="15" customHeight="1">
      <c r="B139" s="305"/>
      <c r="C139" s="260" t="s">
        <v>285</v>
      </c>
      <c r="D139" s="260"/>
      <c r="E139" s="260"/>
      <c r="F139" s="283" t="s">
        <v>252</v>
      </c>
      <c r="G139" s="260"/>
      <c r="H139" s="260" t="s">
        <v>307</v>
      </c>
      <c r="I139" s="260" t="s">
        <v>287</v>
      </c>
      <c r="J139" s="260"/>
      <c r="K139" s="308"/>
    </row>
    <row r="140" spans="2:11" s="1" customFormat="1" ht="15" customHeight="1">
      <c r="B140" s="305"/>
      <c r="C140" s="260" t="s">
        <v>288</v>
      </c>
      <c r="D140" s="260"/>
      <c r="E140" s="260"/>
      <c r="F140" s="283" t="s">
        <v>252</v>
      </c>
      <c r="G140" s="260"/>
      <c r="H140" s="260" t="s">
        <v>288</v>
      </c>
      <c r="I140" s="260" t="s">
        <v>287</v>
      </c>
      <c r="J140" s="260"/>
      <c r="K140" s="308"/>
    </row>
    <row r="141" spans="2:11" s="1" customFormat="1" ht="15" customHeight="1">
      <c r="B141" s="305"/>
      <c r="C141" s="260" t="s">
        <v>37</v>
      </c>
      <c r="D141" s="260"/>
      <c r="E141" s="260"/>
      <c r="F141" s="283" t="s">
        <v>252</v>
      </c>
      <c r="G141" s="260"/>
      <c r="H141" s="260" t="s">
        <v>308</v>
      </c>
      <c r="I141" s="260" t="s">
        <v>287</v>
      </c>
      <c r="J141" s="260"/>
      <c r="K141" s="308"/>
    </row>
    <row r="142" spans="2:11" s="1" customFormat="1" ht="15" customHeight="1">
      <c r="B142" s="305"/>
      <c r="C142" s="260" t="s">
        <v>309</v>
      </c>
      <c r="D142" s="260"/>
      <c r="E142" s="260"/>
      <c r="F142" s="283" t="s">
        <v>252</v>
      </c>
      <c r="G142" s="260"/>
      <c r="H142" s="260" t="s">
        <v>310</v>
      </c>
      <c r="I142" s="260" t="s">
        <v>287</v>
      </c>
      <c r="J142" s="260"/>
      <c r="K142" s="308"/>
    </row>
    <row r="143" spans="2:11" s="1" customFormat="1" ht="15" customHeight="1">
      <c r="B143" s="309"/>
      <c r="C143" s="310"/>
      <c r="D143" s="310"/>
      <c r="E143" s="310"/>
      <c r="F143" s="310"/>
      <c r="G143" s="310"/>
      <c r="H143" s="310"/>
      <c r="I143" s="310"/>
      <c r="J143" s="310"/>
      <c r="K143" s="311"/>
    </row>
    <row r="144" spans="2:11" s="1" customFormat="1" ht="18.75" customHeight="1">
      <c r="B144" s="296"/>
      <c r="C144" s="296"/>
      <c r="D144" s="296"/>
      <c r="E144" s="296"/>
      <c r="F144" s="297"/>
      <c r="G144" s="296"/>
      <c r="H144" s="296"/>
      <c r="I144" s="296"/>
      <c r="J144" s="296"/>
      <c r="K144" s="296"/>
    </row>
    <row r="145" spans="2:11" s="1" customFormat="1" ht="18.75" customHeight="1">
      <c r="B145" s="268"/>
      <c r="C145" s="268"/>
      <c r="D145" s="268"/>
      <c r="E145" s="268"/>
      <c r="F145" s="268"/>
      <c r="G145" s="268"/>
      <c r="H145" s="268"/>
      <c r="I145" s="268"/>
      <c r="J145" s="268"/>
      <c r="K145" s="268"/>
    </row>
    <row r="146" spans="2:11" s="1" customFormat="1" ht="7.5" customHeight="1">
      <c r="B146" s="269"/>
      <c r="C146" s="270"/>
      <c r="D146" s="270"/>
      <c r="E146" s="270"/>
      <c r="F146" s="270"/>
      <c r="G146" s="270"/>
      <c r="H146" s="270"/>
      <c r="I146" s="270"/>
      <c r="J146" s="270"/>
      <c r="K146" s="271"/>
    </row>
    <row r="147" spans="2:11" s="1" customFormat="1" ht="45" customHeight="1">
      <c r="B147" s="272"/>
      <c r="C147" s="273" t="s">
        <v>311</v>
      </c>
      <c r="D147" s="273"/>
      <c r="E147" s="273"/>
      <c r="F147" s="273"/>
      <c r="G147" s="273"/>
      <c r="H147" s="273"/>
      <c r="I147" s="273"/>
      <c r="J147" s="273"/>
      <c r="K147" s="274"/>
    </row>
    <row r="148" spans="2:11" s="1" customFormat="1" ht="17.25" customHeight="1">
      <c r="B148" s="272"/>
      <c r="C148" s="275" t="s">
        <v>246</v>
      </c>
      <c r="D148" s="275"/>
      <c r="E148" s="275"/>
      <c r="F148" s="275" t="s">
        <v>247</v>
      </c>
      <c r="G148" s="276"/>
      <c r="H148" s="275" t="s">
        <v>53</v>
      </c>
      <c r="I148" s="275" t="s">
        <v>56</v>
      </c>
      <c r="J148" s="275" t="s">
        <v>248</v>
      </c>
      <c r="K148" s="274"/>
    </row>
    <row r="149" spans="2:11" s="1" customFormat="1" ht="17.25" customHeight="1">
      <c r="B149" s="272"/>
      <c r="C149" s="277" t="s">
        <v>249</v>
      </c>
      <c r="D149" s="277"/>
      <c r="E149" s="277"/>
      <c r="F149" s="278" t="s">
        <v>250</v>
      </c>
      <c r="G149" s="279"/>
      <c r="H149" s="277"/>
      <c r="I149" s="277"/>
      <c r="J149" s="277" t="s">
        <v>251</v>
      </c>
      <c r="K149" s="274"/>
    </row>
    <row r="150" spans="2:11" s="1" customFormat="1" ht="5.25" customHeight="1">
      <c r="B150" s="285"/>
      <c r="C150" s="280"/>
      <c r="D150" s="280"/>
      <c r="E150" s="280"/>
      <c r="F150" s="280"/>
      <c r="G150" s="281"/>
      <c r="H150" s="280"/>
      <c r="I150" s="280"/>
      <c r="J150" s="280"/>
      <c r="K150" s="308"/>
    </row>
    <row r="151" spans="2:11" s="1" customFormat="1" ht="15" customHeight="1">
      <c r="B151" s="285"/>
      <c r="C151" s="312" t="s">
        <v>255</v>
      </c>
      <c r="D151" s="260"/>
      <c r="E151" s="260"/>
      <c r="F151" s="313" t="s">
        <v>252</v>
      </c>
      <c r="G151" s="260"/>
      <c r="H151" s="312" t="s">
        <v>292</v>
      </c>
      <c r="I151" s="312" t="s">
        <v>254</v>
      </c>
      <c r="J151" s="312">
        <v>120</v>
      </c>
      <c r="K151" s="308"/>
    </row>
    <row r="152" spans="2:11" s="1" customFormat="1" ht="15" customHeight="1">
      <c r="B152" s="285"/>
      <c r="C152" s="312" t="s">
        <v>301</v>
      </c>
      <c r="D152" s="260"/>
      <c r="E152" s="260"/>
      <c r="F152" s="313" t="s">
        <v>252</v>
      </c>
      <c r="G152" s="260"/>
      <c r="H152" s="312" t="s">
        <v>312</v>
      </c>
      <c r="I152" s="312" t="s">
        <v>254</v>
      </c>
      <c r="J152" s="312" t="s">
        <v>303</v>
      </c>
      <c r="K152" s="308"/>
    </row>
    <row r="153" spans="2:11" s="1" customFormat="1" ht="15" customHeight="1">
      <c r="B153" s="285"/>
      <c r="C153" s="312" t="s">
        <v>200</v>
      </c>
      <c r="D153" s="260"/>
      <c r="E153" s="260"/>
      <c r="F153" s="313" t="s">
        <v>252</v>
      </c>
      <c r="G153" s="260"/>
      <c r="H153" s="312" t="s">
        <v>313</v>
      </c>
      <c r="I153" s="312" t="s">
        <v>254</v>
      </c>
      <c r="J153" s="312" t="s">
        <v>303</v>
      </c>
      <c r="K153" s="308"/>
    </row>
    <row r="154" spans="2:11" s="1" customFormat="1" ht="15" customHeight="1">
      <c r="B154" s="285"/>
      <c r="C154" s="312" t="s">
        <v>257</v>
      </c>
      <c r="D154" s="260"/>
      <c r="E154" s="260"/>
      <c r="F154" s="313" t="s">
        <v>258</v>
      </c>
      <c r="G154" s="260"/>
      <c r="H154" s="312" t="s">
        <v>292</v>
      </c>
      <c r="I154" s="312" t="s">
        <v>254</v>
      </c>
      <c r="J154" s="312">
        <v>50</v>
      </c>
      <c r="K154" s="308"/>
    </row>
    <row r="155" spans="2:11" s="1" customFormat="1" ht="15" customHeight="1">
      <c r="B155" s="285"/>
      <c r="C155" s="312" t="s">
        <v>260</v>
      </c>
      <c r="D155" s="260"/>
      <c r="E155" s="260"/>
      <c r="F155" s="313" t="s">
        <v>252</v>
      </c>
      <c r="G155" s="260"/>
      <c r="H155" s="312" t="s">
        <v>292</v>
      </c>
      <c r="I155" s="312" t="s">
        <v>262</v>
      </c>
      <c r="J155" s="312"/>
      <c r="K155" s="308"/>
    </row>
    <row r="156" spans="2:11" s="1" customFormat="1" ht="15" customHeight="1">
      <c r="B156" s="285"/>
      <c r="C156" s="312" t="s">
        <v>271</v>
      </c>
      <c r="D156" s="260"/>
      <c r="E156" s="260"/>
      <c r="F156" s="313" t="s">
        <v>258</v>
      </c>
      <c r="G156" s="260"/>
      <c r="H156" s="312" t="s">
        <v>292</v>
      </c>
      <c r="I156" s="312" t="s">
        <v>254</v>
      </c>
      <c r="J156" s="312">
        <v>50</v>
      </c>
      <c r="K156" s="308"/>
    </row>
    <row r="157" spans="2:11" s="1" customFormat="1" ht="15" customHeight="1">
      <c r="B157" s="285"/>
      <c r="C157" s="312" t="s">
        <v>279</v>
      </c>
      <c r="D157" s="260"/>
      <c r="E157" s="260"/>
      <c r="F157" s="313" t="s">
        <v>258</v>
      </c>
      <c r="G157" s="260"/>
      <c r="H157" s="312" t="s">
        <v>292</v>
      </c>
      <c r="I157" s="312" t="s">
        <v>254</v>
      </c>
      <c r="J157" s="312">
        <v>50</v>
      </c>
      <c r="K157" s="308"/>
    </row>
    <row r="158" spans="2:11" s="1" customFormat="1" ht="15" customHeight="1">
      <c r="B158" s="285"/>
      <c r="C158" s="312" t="s">
        <v>277</v>
      </c>
      <c r="D158" s="260"/>
      <c r="E158" s="260"/>
      <c r="F158" s="313" t="s">
        <v>258</v>
      </c>
      <c r="G158" s="260"/>
      <c r="H158" s="312" t="s">
        <v>292</v>
      </c>
      <c r="I158" s="312" t="s">
        <v>254</v>
      </c>
      <c r="J158" s="312">
        <v>50</v>
      </c>
      <c r="K158" s="308"/>
    </row>
    <row r="159" spans="2:11" s="1" customFormat="1" ht="15" customHeight="1">
      <c r="B159" s="285"/>
      <c r="C159" s="312" t="s">
        <v>85</v>
      </c>
      <c r="D159" s="260"/>
      <c r="E159" s="260"/>
      <c r="F159" s="313" t="s">
        <v>252</v>
      </c>
      <c r="G159" s="260"/>
      <c r="H159" s="312" t="s">
        <v>314</v>
      </c>
      <c r="I159" s="312" t="s">
        <v>254</v>
      </c>
      <c r="J159" s="312" t="s">
        <v>315</v>
      </c>
      <c r="K159" s="308"/>
    </row>
    <row r="160" spans="2:11" s="1" customFormat="1" ht="15" customHeight="1">
      <c r="B160" s="285"/>
      <c r="C160" s="312" t="s">
        <v>316</v>
      </c>
      <c r="D160" s="260"/>
      <c r="E160" s="260"/>
      <c r="F160" s="313" t="s">
        <v>252</v>
      </c>
      <c r="G160" s="260"/>
      <c r="H160" s="312" t="s">
        <v>317</v>
      </c>
      <c r="I160" s="312" t="s">
        <v>287</v>
      </c>
      <c r="J160" s="312"/>
      <c r="K160" s="308"/>
    </row>
    <row r="161" spans="2:11" s="1" customFormat="1" ht="15" customHeight="1">
      <c r="B161" s="314"/>
      <c r="C161" s="294"/>
      <c r="D161" s="294"/>
      <c r="E161" s="294"/>
      <c r="F161" s="294"/>
      <c r="G161" s="294"/>
      <c r="H161" s="294"/>
      <c r="I161" s="294"/>
      <c r="J161" s="294"/>
      <c r="K161" s="315"/>
    </row>
    <row r="162" spans="2:11" s="1" customFormat="1" ht="18.75" customHeight="1">
      <c r="B162" s="296"/>
      <c r="C162" s="306"/>
      <c r="D162" s="306"/>
      <c r="E162" s="306"/>
      <c r="F162" s="316"/>
      <c r="G162" s="306"/>
      <c r="H162" s="306"/>
      <c r="I162" s="306"/>
      <c r="J162" s="306"/>
      <c r="K162" s="296"/>
    </row>
    <row r="163" spans="2:11" s="1" customFormat="1" ht="18.75" customHeight="1">
      <c r="B163" s="268"/>
      <c r="C163" s="268"/>
      <c r="D163" s="268"/>
      <c r="E163" s="268"/>
      <c r="F163" s="268"/>
      <c r="G163" s="268"/>
      <c r="H163" s="268"/>
      <c r="I163" s="268"/>
      <c r="J163" s="268"/>
      <c r="K163" s="268"/>
    </row>
    <row r="164" spans="2:11" s="1" customFormat="1" ht="7.5" customHeight="1">
      <c r="B164" s="247"/>
      <c r="C164" s="248"/>
      <c r="D164" s="248"/>
      <c r="E164" s="248"/>
      <c r="F164" s="248"/>
      <c r="G164" s="248"/>
      <c r="H164" s="248"/>
      <c r="I164" s="248"/>
      <c r="J164" s="248"/>
      <c r="K164" s="249"/>
    </row>
    <row r="165" spans="2:11" s="1" customFormat="1" ht="45" customHeight="1">
      <c r="B165" s="250"/>
      <c r="C165" s="251" t="s">
        <v>318</v>
      </c>
      <c r="D165" s="251"/>
      <c r="E165" s="251"/>
      <c r="F165" s="251"/>
      <c r="G165" s="251"/>
      <c r="H165" s="251"/>
      <c r="I165" s="251"/>
      <c r="J165" s="251"/>
      <c r="K165" s="252"/>
    </row>
    <row r="166" spans="2:11" s="1" customFormat="1" ht="17.25" customHeight="1">
      <c r="B166" s="250"/>
      <c r="C166" s="275" t="s">
        <v>246</v>
      </c>
      <c r="D166" s="275"/>
      <c r="E166" s="275"/>
      <c r="F166" s="275" t="s">
        <v>247</v>
      </c>
      <c r="G166" s="317"/>
      <c r="H166" s="318" t="s">
        <v>53</v>
      </c>
      <c r="I166" s="318" t="s">
        <v>56</v>
      </c>
      <c r="J166" s="275" t="s">
        <v>248</v>
      </c>
      <c r="K166" s="252"/>
    </row>
    <row r="167" spans="2:11" s="1" customFormat="1" ht="17.25" customHeight="1">
      <c r="B167" s="253"/>
      <c r="C167" s="277" t="s">
        <v>249</v>
      </c>
      <c r="D167" s="277"/>
      <c r="E167" s="277"/>
      <c r="F167" s="278" t="s">
        <v>250</v>
      </c>
      <c r="G167" s="319"/>
      <c r="H167" s="320"/>
      <c r="I167" s="320"/>
      <c r="J167" s="277" t="s">
        <v>251</v>
      </c>
      <c r="K167" s="255"/>
    </row>
    <row r="168" spans="2:11" s="1" customFormat="1" ht="5.25" customHeight="1">
      <c r="B168" s="285"/>
      <c r="C168" s="280"/>
      <c r="D168" s="280"/>
      <c r="E168" s="280"/>
      <c r="F168" s="280"/>
      <c r="G168" s="281"/>
      <c r="H168" s="280"/>
      <c r="I168" s="280"/>
      <c r="J168" s="280"/>
      <c r="K168" s="308"/>
    </row>
    <row r="169" spans="2:11" s="1" customFormat="1" ht="15" customHeight="1">
      <c r="B169" s="285"/>
      <c r="C169" s="260" t="s">
        <v>255</v>
      </c>
      <c r="D169" s="260"/>
      <c r="E169" s="260"/>
      <c r="F169" s="283" t="s">
        <v>252</v>
      </c>
      <c r="G169" s="260"/>
      <c r="H169" s="260" t="s">
        <v>292</v>
      </c>
      <c r="I169" s="260" t="s">
        <v>254</v>
      </c>
      <c r="J169" s="260">
        <v>120</v>
      </c>
      <c r="K169" s="308"/>
    </row>
    <row r="170" spans="2:11" s="1" customFormat="1" ht="15" customHeight="1">
      <c r="B170" s="285"/>
      <c r="C170" s="260" t="s">
        <v>301</v>
      </c>
      <c r="D170" s="260"/>
      <c r="E170" s="260"/>
      <c r="F170" s="283" t="s">
        <v>252</v>
      </c>
      <c r="G170" s="260"/>
      <c r="H170" s="260" t="s">
        <v>302</v>
      </c>
      <c r="I170" s="260" t="s">
        <v>254</v>
      </c>
      <c r="J170" s="260" t="s">
        <v>303</v>
      </c>
      <c r="K170" s="308"/>
    </row>
    <row r="171" spans="2:11" s="1" customFormat="1" ht="15" customHeight="1">
      <c r="B171" s="285"/>
      <c r="C171" s="260" t="s">
        <v>200</v>
      </c>
      <c r="D171" s="260"/>
      <c r="E171" s="260"/>
      <c r="F171" s="283" t="s">
        <v>252</v>
      </c>
      <c r="G171" s="260"/>
      <c r="H171" s="260" t="s">
        <v>319</v>
      </c>
      <c r="I171" s="260" t="s">
        <v>254</v>
      </c>
      <c r="J171" s="260" t="s">
        <v>303</v>
      </c>
      <c r="K171" s="308"/>
    </row>
    <row r="172" spans="2:11" s="1" customFormat="1" ht="15" customHeight="1">
      <c r="B172" s="285"/>
      <c r="C172" s="260" t="s">
        <v>257</v>
      </c>
      <c r="D172" s="260"/>
      <c r="E172" s="260"/>
      <c r="F172" s="283" t="s">
        <v>258</v>
      </c>
      <c r="G172" s="260"/>
      <c r="H172" s="260" t="s">
        <v>319</v>
      </c>
      <c r="I172" s="260" t="s">
        <v>254</v>
      </c>
      <c r="J172" s="260">
        <v>50</v>
      </c>
      <c r="K172" s="308"/>
    </row>
    <row r="173" spans="2:11" s="1" customFormat="1" ht="15" customHeight="1">
      <c r="B173" s="285"/>
      <c r="C173" s="260" t="s">
        <v>260</v>
      </c>
      <c r="D173" s="260"/>
      <c r="E173" s="260"/>
      <c r="F173" s="283" t="s">
        <v>252</v>
      </c>
      <c r="G173" s="260"/>
      <c r="H173" s="260" t="s">
        <v>319</v>
      </c>
      <c r="I173" s="260" t="s">
        <v>262</v>
      </c>
      <c r="J173" s="260"/>
      <c r="K173" s="308"/>
    </row>
    <row r="174" spans="2:11" s="1" customFormat="1" ht="15" customHeight="1">
      <c r="B174" s="285"/>
      <c r="C174" s="260" t="s">
        <v>271</v>
      </c>
      <c r="D174" s="260"/>
      <c r="E174" s="260"/>
      <c r="F174" s="283" t="s">
        <v>258</v>
      </c>
      <c r="G174" s="260"/>
      <c r="H174" s="260" t="s">
        <v>319</v>
      </c>
      <c r="I174" s="260" t="s">
        <v>254</v>
      </c>
      <c r="J174" s="260">
        <v>50</v>
      </c>
      <c r="K174" s="308"/>
    </row>
    <row r="175" spans="2:11" s="1" customFormat="1" ht="15" customHeight="1">
      <c r="B175" s="285"/>
      <c r="C175" s="260" t="s">
        <v>279</v>
      </c>
      <c r="D175" s="260"/>
      <c r="E175" s="260"/>
      <c r="F175" s="283" t="s">
        <v>258</v>
      </c>
      <c r="G175" s="260"/>
      <c r="H175" s="260" t="s">
        <v>319</v>
      </c>
      <c r="I175" s="260" t="s">
        <v>254</v>
      </c>
      <c r="J175" s="260">
        <v>50</v>
      </c>
      <c r="K175" s="308"/>
    </row>
    <row r="176" spans="2:11" s="1" customFormat="1" ht="15" customHeight="1">
      <c r="B176" s="285"/>
      <c r="C176" s="260" t="s">
        <v>277</v>
      </c>
      <c r="D176" s="260"/>
      <c r="E176" s="260"/>
      <c r="F176" s="283" t="s">
        <v>258</v>
      </c>
      <c r="G176" s="260"/>
      <c r="H176" s="260" t="s">
        <v>319</v>
      </c>
      <c r="I176" s="260" t="s">
        <v>254</v>
      </c>
      <c r="J176" s="260">
        <v>50</v>
      </c>
      <c r="K176" s="308"/>
    </row>
    <row r="177" spans="2:11" s="1" customFormat="1" ht="15" customHeight="1">
      <c r="B177" s="285"/>
      <c r="C177" s="260" t="s">
        <v>93</v>
      </c>
      <c r="D177" s="260"/>
      <c r="E177" s="260"/>
      <c r="F177" s="283" t="s">
        <v>252</v>
      </c>
      <c r="G177" s="260"/>
      <c r="H177" s="260" t="s">
        <v>320</v>
      </c>
      <c r="I177" s="260" t="s">
        <v>321</v>
      </c>
      <c r="J177" s="260"/>
      <c r="K177" s="308"/>
    </row>
    <row r="178" spans="2:11" s="1" customFormat="1" ht="15" customHeight="1">
      <c r="B178" s="285"/>
      <c r="C178" s="260" t="s">
        <v>56</v>
      </c>
      <c r="D178" s="260"/>
      <c r="E178" s="260"/>
      <c r="F178" s="283" t="s">
        <v>252</v>
      </c>
      <c r="G178" s="260"/>
      <c r="H178" s="260" t="s">
        <v>322</v>
      </c>
      <c r="I178" s="260" t="s">
        <v>323</v>
      </c>
      <c r="J178" s="260">
        <v>1</v>
      </c>
      <c r="K178" s="308"/>
    </row>
    <row r="179" spans="2:11" s="1" customFormat="1" ht="15" customHeight="1">
      <c r="B179" s="285"/>
      <c r="C179" s="260" t="s">
        <v>52</v>
      </c>
      <c r="D179" s="260"/>
      <c r="E179" s="260"/>
      <c r="F179" s="283" t="s">
        <v>252</v>
      </c>
      <c r="G179" s="260"/>
      <c r="H179" s="260" t="s">
        <v>324</v>
      </c>
      <c r="I179" s="260" t="s">
        <v>254</v>
      </c>
      <c r="J179" s="260">
        <v>20</v>
      </c>
      <c r="K179" s="308"/>
    </row>
    <row r="180" spans="2:11" s="1" customFormat="1" ht="15" customHeight="1">
      <c r="B180" s="285"/>
      <c r="C180" s="260" t="s">
        <v>53</v>
      </c>
      <c r="D180" s="260"/>
      <c r="E180" s="260"/>
      <c r="F180" s="283" t="s">
        <v>252</v>
      </c>
      <c r="G180" s="260"/>
      <c r="H180" s="260" t="s">
        <v>325</v>
      </c>
      <c r="I180" s="260" t="s">
        <v>254</v>
      </c>
      <c r="J180" s="260">
        <v>255</v>
      </c>
      <c r="K180" s="308"/>
    </row>
    <row r="181" spans="2:11" s="1" customFormat="1" ht="15" customHeight="1">
      <c r="B181" s="285"/>
      <c r="C181" s="260" t="s">
        <v>94</v>
      </c>
      <c r="D181" s="260"/>
      <c r="E181" s="260"/>
      <c r="F181" s="283" t="s">
        <v>252</v>
      </c>
      <c r="G181" s="260"/>
      <c r="H181" s="260" t="s">
        <v>216</v>
      </c>
      <c r="I181" s="260" t="s">
        <v>254</v>
      </c>
      <c r="J181" s="260">
        <v>10</v>
      </c>
      <c r="K181" s="308"/>
    </row>
    <row r="182" spans="2:11" s="1" customFormat="1" ht="15" customHeight="1">
      <c r="B182" s="285"/>
      <c r="C182" s="260" t="s">
        <v>95</v>
      </c>
      <c r="D182" s="260"/>
      <c r="E182" s="260"/>
      <c r="F182" s="283" t="s">
        <v>252</v>
      </c>
      <c r="G182" s="260"/>
      <c r="H182" s="260" t="s">
        <v>326</v>
      </c>
      <c r="I182" s="260" t="s">
        <v>287</v>
      </c>
      <c r="J182" s="260"/>
      <c r="K182" s="308"/>
    </row>
    <row r="183" spans="2:11" s="1" customFormat="1" ht="15" customHeight="1">
      <c r="B183" s="285"/>
      <c r="C183" s="260" t="s">
        <v>327</v>
      </c>
      <c r="D183" s="260"/>
      <c r="E183" s="260"/>
      <c r="F183" s="283" t="s">
        <v>252</v>
      </c>
      <c r="G183" s="260"/>
      <c r="H183" s="260" t="s">
        <v>328</v>
      </c>
      <c r="I183" s="260" t="s">
        <v>287</v>
      </c>
      <c r="J183" s="260"/>
      <c r="K183" s="308"/>
    </row>
    <row r="184" spans="2:11" s="1" customFormat="1" ht="15" customHeight="1">
      <c r="B184" s="285"/>
      <c r="C184" s="260" t="s">
        <v>316</v>
      </c>
      <c r="D184" s="260"/>
      <c r="E184" s="260"/>
      <c r="F184" s="283" t="s">
        <v>252</v>
      </c>
      <c r="G184" s="260"/>
      <c r="H184" s="260" t="s">
        <v>329</v>
      </c>
      <c r="I184" s="260" t="s">
        <v>287</v>
      </c>
      <c r="J184" s="260"/>
      <c r="K184" s="308"/>
    </row>
    <row r="185" spans="2:11" s="1" customFormat="1" ht="15" customHeight="1">
      <c r="B185" s="285"/>
      <c r="C185" s="260" t="s">
        <v>98</v>
      </c>
      <c r="D185" s="260"/>
      <c r="E185" s="260"/>
      <c r="F185" s="283" t="s">
        <v>258</v>
      </c>
      <c r="G185" s="260"/>
      <c r="H185" s="260" t="s">
        <v>330</v>
      </c>
      <c r="I185" s="260" t="s">
        <v>254</v>
      </c>
      <c r="J185" s="260">
        <v>50</v>
      </c>
      <c r="K185" s="308"/>
    </row>
    <row r="186" spans="2:11" s="1" customFormat="1" ht="15" customHeight="1">
      <c r="B186" s="285"/>
      <c r="C186" s="260" t="s">
        <v>331</v>
      </c>
      <c r="D186" s="260"/>
      <c r="E186" s="260"/>
      <c r="F186" s="283" t="s">
        <v>258</v>
      </c>
      <c r="G186" s="260"/>
      <c r="H186" s="260" t="s">
        <v>332</v>
      </c>
      <c r="I186" s="260" t="s">
        <v>333</v>
      </c>
      <c r="J186" s="260"/>
      <c r="K186" s="308"/>
    </row>
    <row r="187" spans="2:11" s="1" customFormat="1" ht="15" customHeight="1">
      <c r="B187" s="285"/>
      <c r="C187" s="260" t="s">
        <v>334</v>
      </c>
      <c r="D187" s="260"/>
      <c r="E187" s="260"/>
      <c r="F187" s="283" t="s">
        <v>258</v>
      </c>
      <c r="G187" s="260"/>
      <c r="H187" s="260" t="s">
        <v>335</v>
      </c>
      <c r="I187" s="260" t="s">
        <v>333</v>
      </c>
      <c r="J187" s="260"/>
      <c r="K187" s="308"/>
    </row>
    <row r="188" spans="2:11" s="1" customFormat="1" ht="15" customHeight="1">
      <c r="B188" s="285"/>
      <c r="C188" s="260" t="s">
        <v>336</v>
      </c>
      <c r="D188" s="260"/>
      <c r="E188" s="260"/>
      <c r="F188" s="283" t="s">
        <v>258</v>
      </c>
      <c r="G188" s="260"/>
      <c r="H188" s="260" t="s">
        <v>337</v>
      </c>
      <c r="I188" s="260" t="s">
        <v>333</v>
      </c>
      <c r="J188" s="260"/>
      <c r="K188" s="308"/>
    </row>
    <row r="189" spans="2:11" s="1" customFormat="1" ht="15" customHeight="1">
      <c r="B189" s="285"/>
      <c r="C189" s="321" t="s">
        <v>338</v>
      </c>
      <c r="D189" s="260"/>
      <c r="E189" s="260"/>
      <c r="F189" s="283" t="s">
        <v>258</v>
      </c>
      <c r="G189" s="260"/>
      <c r="H189" s="260" t="s">
        <v>339</v>
      </c>
      <c r="I189" s="260" t="s">
        <v>340</v>
      </c>
      <c r="J189" s="322" t="s">
        <v>341</v>
      </c>
      <c r="K189" s="308"/>
    </row>
    <row r="190" spans="2:11" s="1" customFormat="1" ht="15" customHeight="1">
      <c r="B190" s="285"/>
      <c r="C190" s="321" t="s">
        <v>41</v>
      </c>
      <c r="D190" s="260"/>
      <c r="E190" s="260"/>
      <c r="F190" s="283" t="s">
        <v>252</v>
      </c>
      <c r="G190" s="260"/>
      <c r="H190" s="257" t="s">
        <v>342</v>
      </c>
      <c r="I190" s="260" t="s">
        <v>343</v>
      </c>
      <c r="J190" s="260"/>
      <c r="K190" s="308"/>
    </row>
    <row r="191" spans="2:11" s="1" customFormat="1" ht="15" customHeight="1">
      <c r="B191" s="285"/>
      <c r="C191" s="321" t="s">
        <v>344</v>
      </c>
      <c r="D191" s="260"/>
      <c r="E191" s="260"/>
      <c r="F191" s="283" t="s">
        <v>252</v>
      </c>
      <c r="G191" s="260"/>
      <c r="H191" s="260" t="s">
        <v>345</v>
      </c>
      <c r="I191" s="260" t="s">
        <v>287</v>
      </c>
      <c r="J191" s="260"/>
      <c r="K191" s="308"/>
    </row>
    <row r="192" spans="2:11" s="1" customFormat="1" ht="15" customHeight="1">
      <c r="B192" s="285"/>
      <c r="C192" s="321" t="s">
        <v>346</v>
      </c>
      <c r="D192" s="260"/>
      <c r="E192" s="260"/>
      <c r="F192" s="283" t="s">
        <v>252</v>
      </c>
      <c r="G192" s="260"/>
      <c r="H192" s="260" t="s">
        <v>347</v>
      </c>
      <c r="I192" s="260" t="s">
        <v>287</v>
      </c>
      <c r="J192" s="260"/>
      <c r="K192" s="308"/>
    </row>
    <row r="193" spans="2:11" s="1" customFormat="1" ht="15" customHeight="1">
      <c r="B193" s="285"/>
      <c r="C193" s="321" t="s">
        <v>348</v>
      </c>
      <c r="D193" s="260"/>
      <c r="E193" s="260"/>
      <c r="F193" s="283" t="s">
        <v>258</v>
      </c>
      <c r="G193" s="260"/>
      <c r="H193" s="260" t="s">
        <v>349</v>
      </c>
      <c r="I193" s="260" t="s">
        <v>287</v>
      </c>
      <c r="J193" s="260"/>
      <c r="K193" s="308"/>
    </row>
    <row r="194" spans="2:11" s="1" customFormat="1" ht="15" customHeight="1">
      <c r="B194" s="314"/>
      <c r="C194" s="323"/>
      <c r="D194" s="294"/>
      <c r="E194" s="294"/>
      <c r="F194" s="294"/>
      <c r="G194" s="294"/>
      <c r="H194" s="294"/>
      <c r="I194" s="294"/>
      <c r="J194" s="294"/>
      <c r="K194" s="315"/>
    </row>
    <row r="195" spans="2:11" s="1" customFormat="1" ht="18.75" customHeight="1">
      <c r="B195" s="296"/>
      <c r="C195" s="306"/>
      <c r="D195" s="306"/>
      <c r="E195" s="306"/>
      <c r="F195" s="316"/>
      <c r="G195" s="306"/>
      <c r="H195" s="306"/>
      <c r="I195" s="306"/>
      <c r="J195" s="306"/>
      <c r="K195" s="296"/>
    </row>
    <row r="196" spans="2:11" s="1" customFormat="1" ht="18.75" customHeight="1">
      <c r="B196" s="296"/>
      <c r="C196" s="306"/>
      <c r="D196" s="306"/>
      <c r="E196" s="306"/>
      <c r="F196" s="316"/>
      <c r="G196" s="306"/>
      <c r="H196" s="306"/>
      <c r="I196" s="306"/>
      <c r="J196" s="306"/>
      <c r="K196" s="296"/>
    </row>
    <row r="197" spans="2:11" s="1" customFormat="1" ht="18.75" customHeight="1">
      <c r="B197" s="268"/>
      <c r="C197" s="268"/>
      <c r="D197" s="268"/>
      <c r="E197" s="268"/>
      <c r="F197" s="268"/>
      <c r="G197" s="268"/>
      <c r="H197" s="268"/>
      <c r="I197" s="268"/>
      <c r="J197" s="268"/>
      <c r="K197" s="268"/>
    </row>
    <row r="198" spans="2:11" s="1" customFormat="1" ht="12">
      <c r="B198" s="247"/>
      <c r="C198" s="248"/>
      <c r="D198" s="248"/>
      <c r="E198" s="248"/>
      <c r="F198" s="248"/>
      <c r="G198" s="248"/>
      <c r="H198" s="248"/>
      <c r="I198" s="248"/>
      <c r="J198" s="248"/>
      <c r="K198" s="249"/>
    </row>
    <row r="199" spans="2:11" s="1" customFormat="1" ht="21">
      <c r="B199" s="250"/>
      <c r="C199" s="251" t="s">
        <v>350</v>
      </c>
      <c r="D199" s="251"/>
      <c r="E199" s="251"/>
      <c r="F199" s="251"/>
      <c r="G199" s="251"/>
      <c r="H199" s="251"/>
      <c r="I199" s="251"/>
      <c r="J199" s="251"/>
      <c r="K199" s="252"/>
    </row>
    <row r="200" spans="2:11" s="1" customFormat="1" ht="25.5" customHeight="1">
      <c r="B200" s="250"/>
      <c r="C200" s="324" t="s">
        <v>351</v>
      </c>
      <c r="D200" s="324"/>
      <c r="E200" s="324"/>
      <c r="F200" s="324" t="s">
        <v>352</v>
      </c>
      <c r="G200" s="325"/>
      <c r="H200" s="324" t="s">
        <v>353</v>
      </c>
      <c r="I200" s="324"/>
      <c r="J200" s="324"/>
      <c r="K200" s="252"/>
    </row>
    <row r="201" spans="2:11" s="1" customFormat="1" ht="5.25" customHeight="1">
      <c r="B201" s="285"/>
      <c r="C201" s="280"/>
      <c r="D201" s="280"/>
      <c r="E201" s="280"/>
      <c r="F201" s="280"/>
      <c r="G201" s="306"/>
      <c r="H201" s="280"/>
      <c r="I201" s="280"/>
      <c r="J201" s="280"/>
      <c r="K201" s="308"/>
    </row>
    <row r="202" spans="2:11" s="1" customFormat="1" ht="15" customHeight="1">
      <c r="B202" s="285"/>
      <c r="C202" s="260" t="s">
        <v>343</v>
      </c>
      <c r="D202" s="260"/>
      <c r="E202" s="260"/>
      <c r="F202" s="283" t="s">
        <v>42</v>
      </c>
      <c r="G202" s="260"/>
      <c r="H202" s="260" t="s">
        <v>354</v>
      </c>
      <c r="I202" s="260"/>
      <c r="J202" s="260"/>
      <c r="K202" s="308"/>
    </row>
    <row r="203" spans="2:11" s="1" customFormat="1" ht="15" customHeight="1">
      <c r="B203" s="285"/>
      <c r="C203" s="260"/>
      <c r="D203" s="260"/>
      <c r="E203" s="260"/>
      <c r="F203" s="283" t="s">
        <v>43</v>
      </c>
      <c r="G203" s="260"/>
      <c r="H203" s="260" t="s">
        <v>355</v>
      </c>
      <c r="I203" s="260"/>
      <c r="J203" s="260"/>
      <c r="K203" s="308"/>
    </row>
    <row r="204" spans="2:11" s="1" customFormat="1" ht="15" customHeight="1">
      <c r="B204" s="285"/>
      <c r="C204" s="260"/>
      <c r="D204" s="260"/>
      <c r="E204" s="260"/>
      <c r="F204" s="283" t="s">
        <v>46</v>
      </c>
      <c r="G204" s="260"/>
      <c r="H204" s="260" t="s">
        <v>356</v>
      </c>
      <c r="I204" s="260"/>
      <c r="J204" s="260"/>
      <c r="K204" s="308"/>
    </row>
    <row r="205" spans="2:11" s="1" customFormat="1" ht="15" customHeight="1">
      <c r="B205" s="285"/>
      <c r="C205" s="260"/>
      <c r="D205" s="260"/>
      <c r="E205" s="260"/>
      <c r="F205" s="283" t="s">
        <v>44</v>
      </c>
      <c r="G205" s="260"/>
      <c r="H205" s="260" t="s">
        <v>357</v>
      </c>
      <c r="I205" s="260"/>
      <c r="J205" s="260"/>
      <c r="K205" s="308"/>
    </row>
    <row r="206" spans="2:11" s="1" customFormat="1" ht="15" customHeight="1">
      <c r="B206" s="285"/>
      <c r="C206" s="260"/>
      <c r="D206" s="260"/>
      <c r="E206" s="260"/>
      <c r="F206" s="283" t="s">
        <v>45</v>
      </c>
      <c r="G206" s="260"/>
      <c r="H206" s="260" t="s">
        <v>358</v>
      </c>
      <c r="I206" s="260"/>
      <c r="J206" s="260"/>
      <c r="K206" s="308"/>
    </row>
    <row r="207" spans="2:11" s="1" customFormat="1" ht="15" customHeight="1">
      <c r="B207" s="285"/>
      <c r="C207" s="260"/>
      <c r="D207" s="260"/>
      <c r="E207" s="260"/>
      <c r="F207" s="283"/>
      <c r="G207" s="260"/>
      <c r="H207" s="260"/>
      <c r="I207" s="260"/>
      <c r="J207" s="260"/>
      <c r="K207" s="308"/>
    </row>
    <row r="208" spans="2:11" s="1" customFormat="1" ht="15" customHeight="1">
      <c r="B208" s="285"/>
      <c r="C208" s="260" t="s">
        <v>299</v>
      </c>
      <c r="D208" s="260"/>
      <c r="E208" s="260"/>
      <c r="F208" s="283" t="s">
        <v>77</v>
      </c>
      <c r="G208" s="260"/>
      <c r="H208" s="260" t="s">
        <v>359</v>
      </c>
      <c r="I208" s="260"/>
      <c r="J208" s="260"/>
      <c r="K208" s="308"/>
    </row>
    <row r="209" spans="2:11" s="1" customFormat="1" ht="15" customHeight="1">
      <c r="B209" s="285"/>
      <c r="C209" s="260"/>
      <c r="D209" s="260"/>
      <c r="E209" s="260"/>
      <c r="F209" s="283" t="s">
        <v>194</v>
      </c>
      <c r="G209" s="260"/>
      <c r="H209" s="260" t="s">
        <v>195</v>
      </c>
      <c r="I209" s="260"/>
      <c r="J209" s="260"/>
      <c r="K209" s="308"/>
    </row>
    <row r="210" spans="2:11" s="1" customFormat="1" ht="15" customHeight="1">
      <c r="B210" s="285"/>
      <c r="C210" s="260"/>
      <c r="D210" s="260"/>
      <c r="E210" s="260"/>
      <c r="F210" s="283" t="s">
        <v>192</v>
      </c>
      <c r="G210" s="260"/>
      <c r="H210" s="260" t="s">
        <v>360</v>
      </c>
      <c r="I210" s="260"/>
      <c r="J210" s="260"/>
      <c r="K210" s="308"/>
    </row>
    <row r="211" spans="2:11" s="1" customFormat="1" ht="15" customHeight="1">
      <c r="B211" s="326"/>
      <c r="C211" s="260"/>
      <c r="D211" s="260"/>
      <c r="E211" s="260"/>
      <c r="F211" s="283" t="s">
        <v>196</v>
      </c>
      <c r="G211" s="321"/>
      <c r="H211" s="312" t="s">
        <v>197</v>
      </c>
      <c r="I211" s="312"/>
      <c r="J211" s="312"/>
      <c r="K211" s="327"/>
    </row>
    <row r="212" spans="2:11" s="1" customFormat="1" ht="15" customHeight="1">
      <c r="B212" s="326"/>
      <c r="C212" s="260"/>
      <c r="D212" s="260"/>
      <c r="E212" s="260"/>
      <c r="F212" s="283" t="s">
        <v>198</v>
      </c>
      <c r="G212" s="321"/>
      <c r="H212" s="312" t="s">
        <v>361</v>
      </c>
      <c r="I212" s="312"/>
      <c r="J212" s="312"/>
      <c r="K212" s="327"/>
    </row>
    <row r="213" spans="2:11" s="1" customFormat="1" ht="15" customHeight="1">
      <c r="B213" s="326"/>
      <c r="C213" s="260"/>
      <c r="D213" s="260"/>
      <c r="E213" s="260"/>
      <c r="F213" s="283"/>
      <c r="G213" s="321"/>
      <c r="H213" s="312"/>
      <c r="I213" s="312"/>
      <c r="J213" s="312"/>
      <c r="K213" s="327"/>
    </row>
    <row r="214" spans="2:11" s="1" customFormat="1" ht="15" customHeight="1">
      <c r="B214" s="326"/>
      <c r="C214" s="260" t="s">
        <v>323</v>
      </c>
      <c r="D214" s="260"/>
      <c r="E214" s="260"/>
      <c r="F214" s="283">
        <v>1</v>
      </c>
      <c r="G214" s="321"/>
      <c r="H214" s="312" t="s">
        <v>362</v>
      </c>
      <c r="I214" s="312"/>
      <c r="J214" s="312"/>
      <c r="K214" s="327"/>
    </row>
    <row r="215" spans="2:11" s="1" customFormat="1" ht="15" customHeight="1">
      <c r="B215" s="326"/>
      <c r="C215" s="260"/>
      <c r="D215" s="260"/>
      <c r="E215" s="260"/>
      <c r="F215" s="283">
        <v>2</v>
      </c>
      <c r="G215" s="321"/>
      <c r="H215" s="312" t="s">
        <v>363</v>
      </c>
      <c r="I215" s="312"/>
      <c r="J215" s="312"/>
      <c r="K215" s="327"/>
    </row>
    <row r="216" spans="2:11" s="1" customFormat="1" ht="15" customHeight="1">
      <c r="B216" s="326"/>
      <c r="C216" s="260"/>
      <c r="D216" s="260"/>
      <c r="E216" s="260"/>
      <c r="F216" s="283">
        <v>3</v>
      </c>
      <c r="G216" s="321"/>
      <c r="H216" s="312" t="s">
        <v>364</v>
      </c>
      <c r="I216" s="312"/>
      <c r="J216" s="312"/>
      <c r="K216" s="327"/>
    </row>
    <row r="217" spans="2:11" s="1" customFormat="1" ht="15" customHeight="1">
      <c r="B217" s="326"/>
      <c r="C217" s="260"/>
      <c r="D217" s="260"/>
      <c r="E217" s="260"/>
      <c r="F217" s="283">
        <v>4</v>
      </c>
      <c r="G217" s="321"/>
      <c r="H217" s="312" t="s">
        <v>365</v>
      </c>
      <c r="I217" s="312"/>
      <c r="J217" s="312"/>
      <c r="K217" s="327"/>
    </row>
    <row r="218" spans="2:11" s="1" customFormat="1" ht="12.75" customHeight="1">
      <c r="B218" s="328"/>
      <c r="C218" s="329"/>
      <c r="D218" s="329"/>
      <c r="E218" s="329"/>
      <c r="F218" s="329"/>
      <c r="G218" s="329"/>
      <c r="H218" s="329"/>
      <c r="I218" s="329"/>
      <c r="J218" s="329"/>
      <c r="K218" s="33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Doleček Ivo Ing.</dc:creator>
  <cp:keywords/>
  <dc:description/>
  <cp:lastModifiedBy>Doleček Ivo Ing.</cp:lastModifiedBy>
  <dcterms:created xsi:type="dcterms:W3CDTF">2023-03-10T06:44:31Z</dcterms:created>
  <dcterms:modified xsi:type="dcterms:W3CDTF">2023-03-10T06:44:33Z</dcterms:modified>
  <cp:category/>
  <cp:version/>
  <cp:contentType/>
  <cp:contentStatus/>
</cp:coreProperties>
</file>